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1 20\"/>
    </mc:Choice>
  </mc:AlternateContent>
  <xr:revisionPtr revIDLastSave="0" documentId="13_ncr:1_{3882A824-0491-46E7-8F0E-B20C6CDE749E}" xr6:coauthVersionLast="47" xr6:coauthVersionMax="47" xr10:uidLastSave="{00000000-0000-0000-0000-000000000000}"/>
  <bookViews>
    <workbookView xWindow="-110" yWindow="-110" windowWidth="19420" windowHeight="1150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1" l="1"/>
  <c r="C16" i="11"/>
  <c r="D16" i="11"/>
  <c r="F16" i="11"/>
  <c r="G16" i="11"/>
  <c r="H16" i="11"/>
  <c r="I16" i="11"/>
  <c r="Q16" i="11" s="1"/>
  <c r="K16" i="11"/>
  <c r="L16" i="11"/>
  <c r="M16" i="11"/>
  <c r="N16" i="11"/>
  <c r="P16" i="11"/>
  <c r="B17" i="11"/>
  <c r="C17" i="11"/>
  <c r="D17" i="11" s="1"/>
  <c r="F17" i="11"/>
  <c r="G17" i="11"/>
  <c r="H17" i="11"/>
  <c r="I17" i="11"/>
  <c r="Q17" i="11" s="1"/>
  <c r="K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D16" i="20"/>
  <c r="E16" i="20"/>
  <c r="F16" i="20"/>
  <c r="G16" i="20"/>
  <c r="H16" i="20"/>
  <c r="I16" i="20"/>
  <c r="J16" i="20"/>
  <c r="K16" i="20"/>
  <c r="L16" i="20"/>
  <c r="M16" i="20"/>
  <c r="O16" i="20"/>
  <c r="P16" i="20"/>
  <c r="B17" i="5"/>
  <c r="C17" i="5"/>
  <c r="D17" i="5"/>
  <c r="E17" i="5"/>
  <c r="F17" i="5"/>
  <c r="G17" i="5"/>
  <c r="R17" i="5" s="1"/>
  <c r="H17" i="5"/>
  <c r="I17" i="5"/>
  <c r="J17" i="5"/>
  <c r="K17" i="5"/>
  <c r="L17" i="5"/>
  <c r="N17" i="5"/>
  <c r="O17" i="5"/>
  <c r="P17" i="5"/>
  <c r="Q17" i="5"/>
  <c r="T17" i="5"/>
  <c r="U17" i="5"/>
  <c r="V17" i="5"/>
  <c r="W17" i="5"/>
  <c r="X17" i="5"/>
  <c r="AA17" i="5"/>
  <c r="AB17" i="5"/>
  <c r="AC17" i="5"/>
  <c r="AD17" i="5"/>
  <c r="AE17" i="5"/>
  <c r="AF17" i="5"/>
  <c r="I13" i="7" l="1"/>
  <c r="B13" i="3"/>
  <c r="C13" i="3"/>
  <c r="D13" i="3"/>
  <c r="E13" i="3"/>
  <c r="F13" i="3"/>
  <c r="G13" i="3"/>
  <c r="H13" i="3"/>
  <c r="I13" i="3"/>
  <c r="J13" i="3"/>
  <c r="K13" i="3"/>
  <c r="M13" i="3"/>
  <c r="N13" i="3"/>
  <c r="O13" i="3"/>
  <c r="B16" i="5"/>
  <c r="C16" i="5"/>
  <c r="D16" i="5"/>
  <c r="L16" i="5" s="1"/>
  <c r="E16" i="5"/>
  <c r="F16" i="5"/>
  <c r="G16" i="5"/>
  <c r="R16" i="5" s="1"/>
  <c r="H16" i="5"/>
  <c r="I16" i="5"/>
  <c r="J16" i="5"/>
  <c r="K16" i="5"/>
  <c r="N16" i="5"/>
  <c r="O16" i="5"/>
  <c r="P16" i="5"/>
  <c r="Q16" i="5"/>
  <c r="T16" i="5"/>
  <c r="U16" i="5"/>
  <c r="V16" i="5"/>
  <c r="X16" i="5" s="1"/>
  <c r="W16" i="5"/>
  <c r="AA16" i="5"/>
  <c r="AB16" i="5"/>
  <c r="AC16" i="5"/>
  <c r="AD16" i="5"/>
  <c r="AE16" i="5"/>
  <c r="AF16" i="5"/>
  <c r="B20" i="9"/>
  <c r="D20" i="9"/>
  <c r="E20" i="9"/>
  <c r="F20" i="9"/>
  <c r="G20" i="9"/>
  <c r="H20" i="9"/>
  <c r="I20" i="9"/>
  <c r="J20" i="9"/>
  <c r="L20" i="9"/>
  <c r="M20" i="9"/>
  <c r="N20" i="9"/>
  <c r="O20" i="9"/>
  <c r="P20" i="9"/>
  <c r="Q20" i="9"/>
  <c r="R20" i="9"/>
  <c r="T20" i="9"/>
  <c r="U20" i="9"/>
  <c r="V20" i="9"/>
  <c r="W20" i="9"/>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B15" i="20" l="1"/>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L15" i="5" s="1"/>
  <c r="E15" i="5"/>
  <c r="F15" i="5"/>
  <c r="G15" i="5"/>
  <c r="H15" i="5"/>
  <c r="I15" i="5"/>
  <c r="J15" i="5"/>
  <c r="K15" i="5"/>
  <c r="N15" i="5"/>
  <c r="O15" i="5"/>
  <c r="P15" i="5"/>
  <c r="Q15" i="5"/>
  <c r="T15" i="5"/>
  <c r="U15" i="5"/>
  <c r="X15" i="5" s="1"/>
  <c r="V15" i="5"/>
  <c r="W15" i="5"/>
  <c r="AA15" i="5"/>
  <c r="AB15" i="5"/>
  <c r="AC15" i="5"/>
  <c r="AD15" i="5"/>
  <c r="AE15" i="5"/>
  <c r="AF15" i="5" s="1"/>
  <c r="R15" i="5" l="1"/>
  <c r="Q15" i="11"/>
  <c r="D15" i="11"/>
  <c r="B14" i="11"/>
  <c r="C14" i="11"/>
  <c r="D14" i="11" s="1"/>
  <c r="F14" i="11"/>
  <c r="G14" i="11"/>
  <c r="H14" i="11"/>
  <c r="I14" i="11"/>
  <c r="K14" i="11"/>
  <c r="L14" i="11"/>
  <c r="M14" i="11"/>
  <c r="N14" i="11"/>
  <c r="E16" i="30"/>
  <c r="F16" i="30"/>
  <c r="G16" i="30"/>
  <c r="L16" i="30"/>
  <c r="M16" i="30"/>
  <c r="O16" i="30"/>
  <c r="P16" i="30"/>
  <c r="U16" i="30"/>
  <c r="V16" i="30"/>
  <c r="Y16" i="30"/>
  <c r="P14" i="11" l="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AF14" i="5" s="1"/>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6" i="21"/>
  <c r="G6" i="34"/>
  <c r="G7" i="34" s="1"/>
  <c r="G8" i="34" s="1"/>
  <c r="G9" i="34" s="1"/>
  <c r="G10" i="34" s="1"/>
  <c r="G11" i="34" s="1"/>
  <c r="G12" i="34" l="1"/>
  <c r="G13" i="34" s="1"/>
  <c r="G14" i="34" s="1"/>
  <c r="G15" i="34" s="1"/>
  <c r="G16" i="34" s="1"/>
  <c r="L12" i="11" l="1"/>
  <c r="E11" i="1"/>
  <c r="D38" i="2"/>
  <c r="I55" i="7" l="1"/>
  <c r="E16"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F13" i="5" s="1"/>
  <c r="F25" i="2" s="1"/>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4" i="7" l="1"/>
  <c r="F53"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D32" i="23"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5" i="21"/>
  <c r="Y17" i="30" s="1"/>
  <c r="G5" i="21"/>
  <c r="H13" i="21"/>
  <c r="H3" i="21"/>
  <c r="H2" i="21"/>
  <c r="I2" i="7" l="1"/>
  <c r="B5" i="34"/>
  <c r="H15"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D16" i="30" s="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F23" i="34"/>
  <c r="E24" i="34" s="1"/>
  <c r="D25" i="2"/>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5" i="21"/>
  <c r="I8" i="21" s="1"/>
  <c r="I9" i="21" s="1"/>
  <c r="I10" i="21" s="1"/>
  <c r="I11" i="21" s="1"/>
  <c r="I12" i="21" s="1"/>
  <c r="I13" i="21" s="1"/>
  <c r="I14" i="21" s="1"/>
  <c r="I7" i="21"/>
  <c r="I16" i="21" s="1"/>
  <c r="C5" i="30"/>
  <c r="J4" i="21"/>
  <c r="I36" i="7"/>
  <c r="E6" i="29"/>
  <c r="AG3" i="22"/>
  <c r="A3" i="21"/>
  <c r="J5" i="21"/>
  <c r="C7" i="30" s="1"/>
  <c r="I38" i="4"/>
  <c r="J38" i="4" s="1"/>
  <c r="Z4" i="32" l="1"/>
  <c r="I35" i="7"/>
  <c r="A4" i="21"/>
  <c r="C6" i="30"/>
  <c r="AP3" i="22"/>
  <c r="D44" i="2"/>
  <c r="H19" i="4"/>
  <c r="AZ3" i="22"/>
  <c r="A5" i="21"/>
  <c r="J6" i="21"/>
  <c r="K38" i="4"/>
  <c r="I39" i="4" s="1"/>
  <c r="J39" i="4" s="1"/>
  <c r="U4" i="32"/>
  <c r="E11" i="21" l="1"/>
  <c r="D13" i="30" s="1"/>
  <c r="C8" i="30"/>
  <c r="J7" i="21"/>
  <c r="J16" i="21" s="1"/>
  <c r="BA3" i="22"/>
  <c r="D46" i="2"/>
  <c r="BP3" i="22"/>
  <c r="J15" i="21"/>
  <c r="C17" i="30" s="1"/>
  <c r="A6" i="21"/>
  <c r="K39" i="4"/>
  <c r="I40" i="4" s="1"/>
  <c r="J40" i="4" s="1"/>
  <c r="A16" i="21" l="1"/>
  <c r="C18" i="30"/>
  <c r="C9" i="30"/>
  <c r="A7" i="21"/>
  <c r="A15"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W4" i="32"/>
  <c r="I23" i="7"/>
  <c r="V4" i="32"/>
  <c r="D40" i="2"/>
  <c r="J40" i="2" s="1"/>
  <c r="AC3" i="22"/>
  <c r="D39" i="2"/>
  <c r="J39" i="2" s="1"/>
  <c r="H40" i="2"/>
  <c r="AG16" i="9"/>
  <c r="Z3" i="22"/>
  <c r="J12" i="8"/>
  <c r="Y3" i="22"/>
  <c r="BO3" i="22"/>
  <c r="K12" i="11"/>
  <c r="I12" i="11"/>
  <c r="J10" i="21"/>
  <c r="C12" i="30" s="1"/>
  <c r="A9" i="21"/>
  <c r="F29" i="7"/>
  <c r="K41" i="4"/>
  <c r="E10" i="21" l="1"/>
  <c r="D12" i="30" s="1"/>
  <c r="H16" i="4"/>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6" i="7"/>
  <c r="D52" i="2"/>
  <c r="J52" i="2" s="1"/>
  <c r="O13" i="4"/>
  <c r="H15" i="4"/>
  <c r="BX3" i="22"/>
  <c r="BW3" i="22"/>
  <c r="A12" i="21"/>
  <c r="J13" i="21"/>
  <c r="K43" i="4"/>
  <c r="C15" i="30" l="1"/>
  <c r="J14" i="21"/>
  <c r="E5" i="29"/>
  <c r="E9" i="34"/>
  <c r="F10" i="34" s="1"/>
  <c r="BY3" i="22"/>
  <c r="H13" i="4"/>
  <c r="H7" i="29"/>
  <c r="H15" i="29" s="1"/>
  <c r="BD3" i="22"/>
  <c r="H52" i="2"/>
  <c r="A13" i="21"/>
  <c r="I44" i="4"/>
  <c r="J44" i="4" s="1"/>
  <c r="A14" i="21" l="1"/>
  <c r="C16" i="30"/>
  <c r="BN3" i="22"/>
  <c r="D49" i="2"/>
  <c r="J49" i="2" s="1"/>
  <c r="K44" i="4"/>
  <c r="I13" i="4" l="1"/>
  <c r="K13" i="4" s="1"/>
  <c r="H49" i="2"/>
  <c r="I45" i="4"/>
  <c r="J45" i="4" s="1"/>
  <c r="I14" i="4" l="1"/>
  <c r="J14" i="4" s="1"/>
  <c r="O15" i="4"/>
  <c r="K14" i="4"/>
  <c r="I15" i="4" s="1"/>
  <c r="J15" i="4" s="1"/>
  <c r="K45" i="4"/>
  <c r="K15" i="4" l="1"/>
  <c r="I16" i="4" s="1"/>
  <c r="J16" i="4" s="1"/>
  <c r="I46" i="4"/>
  <c r="J46" i="4" s="1"/>
  <c r="K16" i="4" l="1"/>
  <c r="I17" i="4" s="1"/>
  <c r="K46" i="4"/>
  <c r="I47" i="4" s="1"/>
  <c r="J17" i="4" l="1"/>
  <c r="E15" i="21"/>
  <c r="D17"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<sst xmlns="http://schemas.openxmlformats.org/spreadsheetml/2006/main" count="2447" uniqueCount="646">
  <si>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</si>
  <si>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</si>
  <si>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</si>
  <si>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</si>
  <si>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</si>
  <si>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</si>
  <si>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</si>
  <si>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</si>
  <si>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</si>
  <si>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</si>
  <si>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</si>
  <si>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</si>
  <si>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</si>
  <si>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</si>
  <si>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</si>
  <si>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</si>
  <si>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</si>
  <si>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</si>
  <si>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</si>
  <si>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</si>
  <si>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</si>
  <si>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</si>
  <si>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</si>
  <si>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</si>
  <si>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</si>
  <si>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</si>
  <si>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</si>
  <si>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</si>
  <si>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</si>
  <si>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</si>
  <si>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</si>
  <si>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</si>
  <si>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</si>
  <si>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</si>
  <si>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</si>
  <si>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</si>
  <si>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</si>
  <si>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</si>
  <si>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</si>
  <si>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</si>
  <si>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</si>
  <si>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</si>
  <si>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</si>
  <si>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</si>
  <si>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</si>
  <si>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</si>
  <si>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</si>
  <si>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</si>
  <si>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</si>
  <si>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</si>
  <si>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</si>
  <si>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</si>
  <si>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</si>
  <si>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</si>
  <si>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</si>
  <si>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</si>
  <si>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</si>
  <si>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</si>
  <si>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</si>
  <si>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</si>
  <si>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</si>
  <si>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</si>
  <si>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</si>
  <si>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</si>
  <si>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</si>
  <si>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</si>
  <si>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</si>
  <si>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</si>
  <si>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</si>
  <si>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</si>
  <si>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</si>
  <si>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</si>
  <si>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</si>
  <si>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</si>
  <si>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</si>
  <si>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</si>
  <si>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</si>
  <si>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</si>
  <si>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</si>
  <si>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</si>
  <si>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</si>
  <si>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</si>
  <si>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</si>
  <si>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</si>
  <si>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</si>
  <si>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</si>
  <si>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</si>
  <si>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</si>
  <si>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</si>
  <si>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</si>
  <si>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</si>
  <si>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</si>
  <si>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</si>
  <si>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</si>
  <si>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</si>
  <si>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</si>
  <si>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</si>
  <si>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</si>
  <si>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</si>
  <si>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</si>
  <si>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</si>
  <si>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</si>
  <si>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</si>
  <si>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</si>
  <si>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</si>
  <si>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</si>
  <si>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</si>
  <si>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</si>
  <si>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</si>
  <si>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</si>
  <si>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</si>
  <si>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</si>
  <si>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</si>
  <si>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</si>
  <si>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</si>
  <si>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</si>
  <si>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</si>
  <si>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</si>
  <si>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</si>
  <si>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</si>
  <si>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</si>
  <si>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</si>
  <si>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</si>
  <si>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</si>
  <si>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</si>
  <si>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</si>
  <si>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</si>
  <si>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</si>
  <si>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</si>
  <si>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</si>
  <si>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</si>
  <si>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</si>
  <si>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</si>
  <si>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</si>
  <si>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</si>
  <si>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</si>
  <si>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</si>
  <si>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</si>
  <si>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</si>
  <si>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</si>
  <si>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</si>
  <si>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</si>
  <si>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</si>
  <si>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</si>
  <si>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</si>
  <si>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</si>
  <si>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</si>
  <si>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</si>
  <si>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</si>
  <si>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</si>
  <si>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</si>
  <si>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</si>
  <si>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</si>
  <si>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</si>
  <si>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</si>
  <si>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</si>
  <si>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</si>
  <si>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</si>
  <si>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</si>
  <si>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</si>
  <si>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</si>
  <si>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</si>
  <si>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</si>
  <si>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</si>
  <si>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</si>
  <si>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</si>
  <si>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</si>
  <si>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</si>
  <si>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</si>
  <si>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</si>
  <si>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</si>
  <si>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</si>
  <si>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</si>
  <si>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</si>
  <si>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</si>
  <si>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</si>
  <si>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</si>
  <si>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</si>
  <si>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</si>
  <si>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</si>
  <si>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</si>
  <si>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</si>
  <si>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</si>
  <si>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</si>
  <si>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</si>
  <si>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</si>
  <si>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</si>
  <si>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</si>
  <si>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</si>
  <si>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</si>
  <si>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</si>
  <si>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</si>
  <si>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</si>
  <si>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</si>
  <si>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</si>
  <si>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</si>
  <si>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</si>
  <si>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</si>
  <si>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</si>
  <si>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</si>
  <si>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</si>
  <si>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</si>
  <si>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</si>
  <si>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</si>
  <si>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</si>
  <si>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</si>
  <si>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</si>
  <si>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</si>
  <si>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</si>
  <si>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</si>
  <si>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</si>
  <si>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</si>
  <si>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</si>
  <si>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</si>
  <si>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</si>
  <si>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</si>
  <si>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</si>
  <si>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</si>
  <si>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</si>
  <si>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</si>
  <si>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</si>
  <si>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</si>
  <si>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</si>
  <si>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</si>
  <si>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</si>
  <si>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</si>
  <si>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</si>
  <si>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</si>
  <si>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</si>
  <si>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</si>
  <si>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</si>
  <si>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</si>
  <si>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</si>
  <si>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</si>
  <si>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</si>
  <si>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</si>
  <si>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</si>
  <si>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</si>
  <si>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</si>
  <si>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</si>
  <si>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</si>
  <si>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</si>
  <si>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</si>
  <si>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</si>
  <si>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</si>
  <si>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</si>
  <si>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</si>
  <si>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</si>
  <si>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</si>
  <si>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</si>
  <si>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</si>
  <si>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</si>
  <si>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</si>
  <si>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</si>
  <si>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</si>
  <si>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</si>
  <si>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</si>
  <si>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</si>
  <si>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</si>
  <si>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</si>
  <si>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</si>
  <si>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</si>
  <si>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</si>
  <si>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</si>
  <si>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</si>
  <si>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</si>
  <si>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</si>
  <si>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</si>
  <si>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</si>
  <si>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</si>
  <si>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</si>
  <si>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</si>
  <si>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</si>
  <si>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</si>
  <si>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</si>
  <si>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</si>
  <si>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</si>
  <si>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</si>
  <si>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</si>
  <si>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</si>
  <si>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</si>
  <si>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</si>
  <si>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</si>
  <si>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</si>
  <si>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</si>
  <si>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</si>
  <si>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</si>
  <si>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</si>
  <si>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</si>
  <si>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</si>
  <si>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</si>
  <si>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</si>
  <si>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</si>
  <si>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</si>
  <si>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</si>
  <si>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</si>
  <si>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</si>
  <si>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</si>
  <si>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</si>
  <si>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</si>
  <si>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</si>
  <si>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</si>
  <si>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</si>
  <si>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</si>
  <si>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</si>
  <si>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</si>
  <si>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</si>
  <si>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</si>
  <si>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</si>
  <si>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</si>
  <si>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</si>
  <si>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</si>
  <si>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</si>
  <si>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</si>
  <si>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</si>
  <si>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</si>
  <si>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</si>
  <si>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</si>
  <si>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</si>
  <si>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</si>
  <si>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</si>
  <si>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</si>
  <si>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</si>
  <si>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</si>
  <si>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</si>
  <si>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</si>
  <si>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</si>
  <si>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</si>
  <si>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</si>
  <si>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</si>
  <si>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</si>
  <si>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</si>
  <si>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</si>
  <si>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</si>
  <si>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</si>
  <si>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</si>
  <si>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</si>
  <si>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</si>
  <si>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</si>
  <si>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</si>
  <si>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</si>
  <si>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</si>
  <si>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</si>
  <si>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</si>
  <si>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</si>
  <si>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</si>
  <si>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</si>
  <si>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</si>
  <si>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</si>
  <si>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</si>
  <si>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</si>
  <si>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</si>
  <si>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</si>
  <si>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</si>
  <si>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</si>
  <si>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</si>
  <si>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</si>
  <si>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</si>
  <si>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</si>
  <si>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</si>
  <si>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</si>
  <si>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</si>
  <si>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</si>
  <si>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</si>
  <si>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</si>
  <si>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</si>
  <si>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</si>
  <si>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</si>
  <si>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</si>
  <si>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</si>
  <si>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</si>
  <si>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</si>
  <si>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</si>
  <si>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</si>
  <si>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</si>
  <si>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</si>
  <si>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</si>
  <si>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</si>
  <si>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</si>
  <si>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</si>
  <si>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</si>
  <si>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</si>
  <si>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</si>
  <si>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</si>
  <si>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</si>
  <si>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</si>
  <si>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</si>
  <si>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</si>
  <si>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</si>
  <si>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</si>
  <si>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</si>
  <si>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</si>
  <si>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</si>
  <si>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</si>
  <si>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</si>
  <si>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</si>
  <si>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</si>
  <si>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</si>
  <si>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</si>
  <si>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</si>
  <si>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</si>
  <si>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</si>
  <si>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</si>
  <si>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</si>
  <si>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</si>
  <si>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</si>
  <si>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</si>
  <si>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</si>
  <si>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</si>
  <si>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</si>
  <si>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</si>
  <si>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</si>
  <si>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</si>
  <si>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</si>
  <si>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</si>
  <si>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</si>
  <si>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</si>
  <si>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</si>
  <si>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</si>
  <si>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</si>
  <si>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</si>
  <si>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</si>
  <si>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</si>
  <si>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</si>
  <si>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</si>
  <si>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</si>
  <si>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</si>
  <si>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</si>
  <si>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</si>
  <si>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</si>
  <si>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</si>
  <si>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</si>
  <si>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</si>
  <si>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</si>
  <si>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</si>
  <si>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</si>
  <si>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</si>
  <si>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</si>
  <si>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</si>
  <si>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</si>
  <si>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</si>
  <si>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</si>
  <si>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</si>
  <si>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</si>
  <si>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</si>
  <si>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</si>
  <si>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</si>
  <si>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</si>
  <si>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</si>
  <si>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</si>
  <si>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</si>
  <si>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</si>
  <si>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</si>
  <si>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</si>
  <si>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</si>
  <si>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</si>
  <si>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</si>
  <si>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</si>
  <si>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</si>
  <si>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</si>
  <si>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</si>
  <si>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</si>
  <si>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</si>
  <si>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</si>
  <si>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</si>
  <si>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</si>
  <si>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</si>
  <si>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</si>
  <si>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</si>
  <si>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</si>
  <si>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</si>
  <si>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</si>
  <si>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</si>
  <si>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</si>
  <si>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</si>
  <si>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</si>
  <si>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</si>
  <si>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</si>
  <si>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</si>
  <si>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</si>
  <si>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</si>
  <si>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</si>
  <si>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</si>
  <si>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</si>
  <si>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</si>
  <si>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</si>
  <si>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</si>
  <si>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</si>
  <si>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</si>
  <si>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</si>
  <si>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</si>
  <si>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</si>
  <si>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</si>
  <si>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</si>
  <si>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</si>
  <si>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</si>
  <si>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</si>
  <si>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</si>
  <si>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</si>
  <si>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</si>
  <si>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</si>
  <si>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</si>
  <si>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</si>
  <si>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</si>
  <si>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</si>
  <si>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</si>
  <si>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</si>
  <si>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</si>
  <si>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</si>
  <si>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</si>
  <si>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</si>
  <si>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</si>
  <si>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</si>
  <si>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</si>
  <si>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</si>
  <si>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</si>
  <si>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</si>
  <si>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</si>
  <si>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</si>
  <si>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</si>
  <si>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</si>
  <si>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</si>
  <si>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</si>
  <si>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</si>
  <si>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</si>
  <si>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</si>
  <si>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</si>
  <si>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</si>
  <si>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</si>
  <si>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</si>
  <si>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</si>
  <si>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</si>
  <si>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</si>
  <si>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</si>
  <si>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</si>
  <si>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</si>
  <si>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</si>
  <si>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</si>
  <si>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</si>
  <si>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</si>
  <si>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</si>
  <si>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</si>
  <si>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</si>
  <si>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</si>
  <si>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</si>
  <si>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</si>
  <si>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</si>
  <si>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</si>
  <si>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</si>
  <si>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</si>
  <si>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</si>
  <si>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</si>
  <si>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</si>
  <si>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</si>
  <si>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</si>
  <si>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</si>
  <si>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</si>
  <si>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</si>
  <si>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</si>
  <si>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</si>
  <si>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</si>
  <si>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</si>
  <si>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</si>
  <si>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</si>
  <si>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</si>
  <si>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</si>
  <si>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</si>
  <si>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</si>
  <si>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</si>
  <si>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</si>
  <si>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</si>
  <si>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</si>
  <si>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</si>
  <si>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</si>
  <si>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</si>
  <si>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</si>
  <si>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</si>
  <si>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</si>
  <si>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</si>
  <si>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</si>
  <si>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</si>
  <si>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</si>
  <si>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</si>
  <si>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</si>
  <si>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</si>
  <si>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</si>
  <si>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</si>
  <si>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</si>
  <si>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</si>
  <si>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</si>
  <si>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</si>
  <si>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</si>
  <si>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</si>
  <si>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</si>
  <si>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</si>
  <si>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</si>
  <si>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</si>
  <si>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</si>
  <si>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</si>
  <si>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</si>
  <si>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</si>
  <si>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</si>
  <si>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</si>
  <si>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</si>
  <si>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</si>
  <si>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</si>
  <si>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</si>
  <si>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</si>
  <si>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</si>
  <si>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</si>
  <si>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</si>
  <si>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</si>
  <si>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</si>
  <si>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</si>
  <si>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</si>
  <si>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</si>
  <si>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</si>
  <si>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</si>
  <si>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</si>
  <si>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</si>
  <si>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</si>
  <si>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</si>
  <si>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</si>
  <si>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</si>
  <si>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</si>
  <si>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</si>
  <si>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</si>
  <si>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</si>
  <si>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</si>
  <si>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</si>
  <si>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</si>
  <si>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</si>
  <si>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</si>
  <si>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</si>
  <si>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</si>
  <si>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</si>
  <si>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</si>
  <si>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</si>
  <si>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93 AVENUE DE WAGRAM</t>
  </si>
  <si>
    <t>75018</t>
  </si>
  <si>
    <t>Bavarian Sky French Auto Leases 6</t>
  </si>
  <si>
    <t>Jonathan Drouet</t>
  </si>
  <si>
    <t>jonathan.drouet@iqeq.com</t>
  </si>
  <si>
    <t>PNL/ Discount</t>
  </si>
  <si>
    <t>Omar Ghannam</t>
  </si>
  <si>
    <t>omar.ghannam@iqeq.com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</si>
</sst>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6">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75" xfId="0" applyNumberFormat="1" applyFont="1" applyBorder="1" applyAlignment="1">
      <alignment horizontal="center" vertical="top" shrinkToFit="1"/>
    </xf>
    <xf numFmtId="14" fontId="61" fillId="0" borderId="75" xfId="0" applyNumberFormat="1" applyFont="1" applyBorder="1" applyAlignment="1">
      <alignment horizontal="center" vertical="top" wrapText="1"/>
    </xf>
    <xf numFmtId="1" fontId="60" fillId="0" borderId="75" xfId="0" applyNumberFormat="1" applyFont="1" applyBorder="1" applyAlignment="1">
      <alignment horizontal="center" vertical="top" shrinkToFit="1"/>
    </xf>
    <xf numFmtId="0" fontId="59"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76" xfId="0" applyFont="1" applyBorder="1" applyAlignment="1">
      <alignment vertical="center" wrapText="1"/>
    </xf>
    <xf numFmtId="0" fontId="61" fillId="0" borderId="77" xfId="0" applyFont="1" applyBorder="1" applyAlignment="1">
      <alignment vertical="top" wrapText="1"/>
    </xf>
    <xf numFmtId="4" fontId="60" fillId="0" borderId="77"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76"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78"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87" xfId="0" applyNumberFormat="1" applyFont="1" applyBorder="1" applyAlignment="1">
      <alignment horizontal="center" vertical="center" shrinkToFit="1"/>
    </xf>
    <xf numFmtId="4" fontId="68"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8" fillId="0" borderId="85" xfId="0" applyNumberFormat="1" applyFont="1" applyBorder="1" applyAlignment="1">
      <alignment horizontal="center" vertical="center" shrinkToFit="1"/>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93" xfId="0" applyFont="1" applyBorder="1" applyAlignment="1">
      <alignment horizontal="center"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93" xfId="0" applyFont="1" applyBorder="1"/>
    <xf numFmtId="0" fontId="72" fillId="0" borderId="93" xfId="0" applyFont="1" applyBorder="1"/>
    <xf numFmtId="0" fontId="73" fillId="0" borderId="93" xfId="0" applyFont="1" applyBorder="1" applyAlignment="1">
      <alignment horizontal="center"/>
    </xf>
    <xf numFmtId="0" fontId="72"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60"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70" fillId="0" borderId="93" xfId="8" applyNumberFormat="1" applyFont="1" applyFill="1" applyBorder="1" applyAlignment="1">
      <alignment horizontal="center" vertical="center" wrapText="1"/>
    </xf>
    <xf numFmtId="4" fontId="70" fillId="0" borderId="93"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93" xfId="0" applyNumberFormat="1" applyFont="1" applyBorder="1"/>
    <xf numFmtId="4" fontId="73" fillId="0" borderId="93"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93" xfId="0" applyNumberFormat="1" applyFont="1" applyBorder="1" applyAlignment="1">
      <alignment horizontal="center" wrapText="1"/>
    </xf>
    <xf numFmtId="4" fontId="71"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76" xfId="0" applyNumberFormat="1" applyFont="1" applyBorder="1" applyAlignment="1">
      <alignment vertical="center" wrapText="1"/>
    </xf>
    <xf numFmtId="4" fontId="0" fillId="0" borderId="0" xfId="0" applyNumberFormat="1" applyAlignment="1">
      <alignment horizontal="center" vertical="center" wrapText="1"/>
    </xf>
    <xf numFmtId="4" fontId="61" fillId="0" borderId="76" xfId="0" applyNumberFormat="1" applyFont="1" applyBorder="1" applyAlignment="1">
      <alignment vertical="top" wrapText="1"/>
    </xf>
    <xf numFmtId="4" fontId="60"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75" xfId="0" applyFont="1" applyBorder="1" applyAlignment="1">
      <alignment horizontal="center" vertical="top" shrinkToFit="1"/>
    </xf>
    <xf numFmtId="0" fontId="70"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9" fillId="0" borderId="120" xfId="8" applyNumberFormat="1" applyFont="1" applyFill="1" applyBorder="1" applyAlignment="1">
      <alignment horizontal="center" vertical="center"/>
    </xf>
    <xf numFmtId="2" fontId="80" fillId="0" borderId="120" xfId="8" applyNumberFormat="1" applyFont="1" applyBorder="1" applyAlignment="1">
      <alignment horizontal="center" vertical="center" wrapText="1"/>
    </xf>
    <xf numFmtId="166" fontId="80" fillId="0" borderId="120" xfId="0" applyNumberFormat="1" applyFont="1" applyBorder="1" applyAlignment="1">
      <alignment horizontal="center" vertical="center" wrapText="1"/>
    </xf>
    <xf numFmtId="0" fontId="80"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2" fillId="30" borderId="121" xfId="7" applyNumberFormat="1" applyFont="1" applyFill="1" applyBorder="1" applyAlignment="1">
      <alignment horizontal="center" vertical="center"/>
    </xf>
    <xf numFmtId="2" fontId="80"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3" fillId="2" borderId="124" xfId="0" applyNumberFormat="1" applyFont="1" applyFill="1" applyBorder="1"/>
    <xf numFmtId="4" fontId="19" fillId="33" borderId="125" xfId="0" applyNumberFormat="1" applyFont="1" applyFill="1" applyBorder="1" applyAlignment="1">
      <alignment horizontal="center"/>
    </xf>
    <xf numFmtId="166" fontId="80"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3" fillId="2" borderId="128" xfId="0" applyNumberFormat="1" applyFont="1" applyFill="1" applyBorder="1"/>
    <xf numFmtId="0" fontId="80"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30" xfId="0" applyNumberFormat="1" applyFont="1" applyFill="1" applyBorder="1"/>
    <xf numFmtId="4" fontId="19" fillId="33" borderId="131"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53" xfId="11" applyFont="1" applyFill="1" applyBorder="1" applyAlignment="1">
      <alignment horizontal="left" vertical="center" indent="1"/>
    </xf>
    <xf numFmtId="3" fontId="87" fillId="2" borderId="54" xfId="11" applyNumberFormat="1" applyFont="1" applyFill="1" applyBorder="1" applyAlignment="1">
      <alignment horizontal="center" vertical="center"/>
    </xf>
    <xf numFmtId="0" fontId="86" fillId="14" borderId="73" xfId="11" applyFont="1" applyFill="1" applyBorder="1" applyAlignment="1">
      <alignment horizontal="left" vertical="center" indent="1"/>
    </xf>
    <xf numFmtId="3" fontId="87" fillId="2" borderId="74" xfId="11" applyNumberFormat="1" applyFont="1" applyFill="1" applyBorder="1" applyAlignment="1">
      <alignment horizontal="center" vertical="center"/>
    </xf>
    <xf numFmtId="171" fontId="12" fillId="0" borderId="0" xfId="12" applyFont="1" applyAlignment="1">
      <alignment vertical="center"/>
    </xf>
    <xf numFmtId="0" fontId="86" fillId="14" borderId="55" xfId="12" applyNumberFormat="1" applyFont="1" applyFill="1" applyBorder="1" applyAlignment="1">
      <alignment horizontal="left" vertical="center" indent="1"/>
    </xf>
    <xf numFmtId="176" fontId="88"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82"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83" xfId="0" applyNumberFormat="1" applyFont="1" applyBorder="1"/>
    <xf numFmtId="0" fontId="85" fillId="0" borderId="79" xfId="0" applyFont="1" applyBorder="1"/>
    <xf numFmtId="4" fontId="85"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98"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99"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67"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67" xfId="21" applyFont="1" applyFill="1" applyBorder="1" applyAlignment="1">
      <alignment horizontal="center" vertical="center"/>
    </xf>
    <xf numFmtId="179" fontId="93" fillId="5" borderId="67"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10"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4"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70" fillId="0" borderId="120" xfId="0" applyFont="1" applyBorder="1" applyAlignment="1" applyProtection="1">
      <alignment horizontal="center" vertical="center"/>
      <protection locked="0"/>
    </xf>
    <xf numFmtId="3" fontId="112" fillId="0" borderId="120" xfId="8" applyNumberFormat="1" applyFont="1" applyFill="1" applyBorder="1" applyAlignment="1">
      <alignment horizontal="center"/>
    </xf>
    <xf numFmtId="181" fontId="112" fillId="0" borderId="120" xfId="8" applyNumberFormat="1" applyFont="1" applyFill="1" applyBorder="1" applyAlignment="1">
      <alignment horizontal="center"/>
    </xf>
    <xf numFmtId="4" fontId="112" fillId="0" borderId="120" xfId="0" applyNumberFormat="1" applyFont="1" applyBorder="1" applyAlignment="1">
      <alignment horizontal="center"/>
    </xf>
    <xf numFmtId="3" fontId="72" fillId="0" borderId="120" xfId="8" applyNumberFormat="1" applyFont="1" applyBorder="1" applyAlignment="1">
      <alignment horizontal="center"/>
    </xf>
    <xf numFmtId="181" fontId="72" fillId="2" borderId="120" xfId="8" applyNumberFormat="1" applyFont="1" applyFill="1" applyBorder="1" applyAlignment="1">
      <alignment horizontal="center"/>
    </xf>
    <xf numFmtId="4" fontId="72" fillId="0" borderId="120" xfId="0" applyNumberFormat="1" applyFont="1" applyBorder="1" applyAlignment="1">
      <alignment horizontal="center"/>
    </xf>
    <xf numFmtId="0" fontId="71" fillId="0" borderId="108" xfId="0" applyFont="1" applyBorder="1"/>
    <xf numFmtId="166" fontId="72" fillId="0" borderId="108" xfId="0" applyNumberFormat="1" applyFont="1" applyBorder="1" applyAlignment="1">
      <alignment horizontal="center" wrapText="1"/>
    </xf>
    <xf numFmtId="166" fontId="73" fillId="0" borderId="108" xfId="8" applyFont="1" applyFill="1" applyBorder="1" applyAlignment="1">
      <alignment horizontal="center"/>
    </xf>
    <xf numFmtId="0" fontId="72" fillId="0" borderId="108" xfId="0" applyFont="1" applyBorder="1" applyAlignment="1">
      <alignment horizontal="center"/>
    </xf>
    <xf numFmtId="3" fontId="73" fillId="0" borderId="108"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08" xfId="0" applyFont="1" applyBorder="1" applyAlignment="1">
      <alignment horizontal="center"/>
    </xf>
    <xf numFmtId="0" fontId="113" fillId="0" borderId="108"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20" xfId="0" applyFont="1" applyBorder="1" applyAlignment="1">
      <alignment vertical="top" wrapText="1"/>
    </xf>
    <xf numFmtId="0" fontId="62" fillId="0" borderId="120" xfId="0" applyFont="1" applyBorder="1" applyAlignment="1">
      <alignment vertical="center" wrapText="1"/>
    </xf>
    <xf numFmtId="0" fontId="61" fillId="0" borderId="120" xfId="0" applyFont="1" applyBorder="1" applyAlignment="1">
      <alignment vertical="center" wrapText="1"/>
    </xf>
    <xf numFmtId="4" fontId="60" fillId="0" borderId="120" xfId="0" applyNumberFormat="1" applyFont="1" applyBorder="1" applyAlignment="1">
      <alignment vertical="top" shrinkToFit="1"/>
    </xf>
    <xf numFmtId="0" fontId="62" fillId="0" borderId="120" xfId="0" applyFont="1" applyBorder="1" applyAlignment="1">
      <alignment vertical="top" wrapText="1"/>
    </xf>
    <xf numFmtId="0" fontId="0" fillId="0" borderId="120" xfId="0" applyBorder="1"/>
    <xf numFmtId="4" fontId="0" fillId="0" borderId="120" xfId="0" applyNumberFormat="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5" fillId="2" borderId="120" xfId="0" applyNumberFormat="1" applyFont="1" applyFill="1" applyBorder="1"/>
    <xf numFmtId="15" fontId="114" fillId="38" borderId="139" xfId="0" applyNumberFormat="1" applyFont="1" applyFill="1" applyBorder="1" applyAlignment="1">
      <alignment horizontal="left" vertical="top" wrapText="1" readingOrder="1"/>
    </xf>
    <xf numFmtId="0" fontId="115" fillId="0" borderId="139" xfId="0" applyFont="1" applyBorder="1" applyAlignment="1">
      <alignment horizontal="right" vertical="top" wrapText="1" readingOrder="1"/>
    </xf>
    <xf numFmtId="0" fontId="114" fillId="0" borderId="139" xfId="0" applyFont="1" applyBorder="1" applyAlignment="1">
      <alignment horizontal="center" vertical="top" wrapText="1" readingOrder="1"/>
    </xf>
    <xf numFmtId="0" fontId="114" fillId="38"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0" borderId="144" xfId="0" applyNumberFormat="1" applyFont="1" applyBorder="1"/>
    <xf numFmtId="4" fontId="85" fillId="2" borderId="1" xfId="0" applyNumberFormat="1" applyFont="1" applyFill="1" applyBorder="1"/>
    <xf numFmtId="4" fontId="85" fillId="0" borderId="1" xfId="0" applyNumberFormat="1" applyFont="1" applyBorder="1"/>
    <xf numFmtId="2" fontId="84"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11" fillId="0" borderId="0" xfId="8" applyNumberFormat="1" applyFont="1" applyBorder="1" applyAlignment="1">
      <alignment horizontal="right"/>
    </xf>
    <xf numFmtId="0" fontId="61"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5" fillId="0" borderId="83" xfId="0" applyNumberFormat="1" applyFont="1" applyBorder="1"/>
    <xf numFmtId="1" fontId="85" fillId="0" borderId="79" xfId="0" applyNumberFormat="1" applyFont="1" applyBorder="1"/>
    <xf numFmtId="0" fontId="72" fillId="0" borderId="1" xfId="0" applyFont="1" applyBorder="1"/>
    <xf numFmtId="4" fontId="72" fillId="2" borderId="1" xfId="0" applyNumberFormat="1" applyFont="1" applyFill="1" applyBorder="1" applyAlignment="1">
      <alignment horizontal="center" wrapText="1"/>
    </xf>
    <xf numFmtId="2" fontId="72" fillId="0" borderId="1" xfId="5" applyNumberFormat="1" applyFont="1" applyBorder="1" applyAlignment="1">
      <alignment horizontal="center" wrapText="1"/>
    </xf>
    <xf numFmtId="4" fontId="72" fillId="0" borderId="1" xfId="0" applyNumberFormat="1" applyFont="1" applyBorder="1" applyAlignment="1">
      <alignment horizontal="center" wrapText="1"/>
    </xf>
    <xf numFmtId="166" fontId="70" fillId="0" borderId="1" xfId="8" applyFont="1" applyFill="1" applyBorder="1" applyAlignment="1">
      <alignment horizontal="left" vertical="center" wrapText="1"/>
    </xf>
    <xf numFmtId="166" fontId="70" fillId="0" borderId="1" xfId="8" applyFont="1" applyFill="1" applyBorder="1" applyAlignment="1">
      <alignment horizontal="center" vertical="center" wrapText="1"/>
    </xf>
    <xf numFmtId="166" fontId="70" fillId="0" borderId="1" xfId="8" applyFont="1" applyFill="1" applyBorder="1" applyAlignment="1">
      <alignment horizontal="center" vertical="center"/>
    </xf>
    <xf numFmtId="2" fontId="72" fillId="0" borderId="1" xfId="0" applyNumberFormat="1" applyFont="1" applyBorder="1" applyAlignment="1">
      <alignment horizontal="center" wrapText="1"/>
    </xf>
    <xf numFmtId="3" fontId="72" fillId="0" borderId="1" xfId="0" applyNumberFormat="1" applyFont="1" applyBorder="1" applyAlignment="1">
      <alignment horizontal="center" wrapText="1"/>
    </xf>
    <xf numFmtId="4" fontId="72" fillId="0" borderId="1" xfId="0" applyNumberFormat="1" applyFont="1" applyBorder="1" applyAlignment="1">
      <alignment horizontal="center" vertical="top"/>
    </xf>
    <xf numFmtId="0" fontId="71" fillId="0" borderId="1" xfId="0" applyFont="1" applyBorder="1" applyAlignment="1">
      <alignment horizontal="center" wrapText="1"/>
    </xf>
    <xf numFmtId="0" fontId="71" fillId="0" borderId="1" xfId="0" applyFont="1" applyBorder="1" applyAlignment="1">
      <alignment horizontal="center" vertical="center" wrapText="1"/>
    </xf>
    <xf numFmtId="181" fontId="72" fillId="0" borderId="1" xfId="0" applyNumberFormat="1" applyFont="1" applyBorder="1" applyAlignment="1">
      <alignment horizontal="center"/>
    </xf>
    <xf numFmtId="0" fontId="71" fillId="0" borderId="1" xfId="0" applyFont="1" applyBorder="1" applyAlignment="1">
      <alignment horizontal="center" vertical="top" wrapText="1"/>
    </xf>
    <xf numFmtId="181" fontId="72" fillId="0" borderId="1" xfId="0" applyNumberFormat="1" applyFont="1" applyBorder="1" applyAlignment="1">
      <alignment horizontal="center" vertical="top"/>
    </xf>
    <xf numFmtId="10" fontId="72" fillId="0" borderId="0" xfId="0" applyNumberFormat="1" applyFont="1" applyAlignment="1">
      <alignment horizontal="center" vertical="top"/>
    </xf>
    <xf numFmtId="10" fontId="73" fillId="0" borderId="0" xfId="0" applyNumberFormat="1" applyFont="1" applyAlignment="1">
      <alignment horizontal="center"/>
    </xf>
    <xf numFmtId="185" fontId="88" fillId="2" borderId="56" xfId="12" applyNumberFormat="1" applyFont="1" applyFill="1" applyBorder="1" applyAlignment="1">
      <alignment horizontal="center" vertical="center"/>
    </xf>
    <xf numFmtId="0" fontId="90" fillId="0" borderId="4" xfId="0" applyFont="1" applyBorder="1" applyAlignment="1">
      <alignment horizontal="center" vertical="center"/>
    </xf>
    <xf numFmtId="4" fontId="85" fillId="2" borderId="4" xfId="0" applyNumberFormat="1" applyFont="1" applyFill="1" applyBorder="1"/>
    <xf numFmtId="4" fontId="85" fillId="0" borderId="108" xfId="0" applyNumberFormat="1" applyFont="1" applyBorder="1"/>
    <xf numFmtId="4" fontId="85" fillId="0" borderId="4" xfId="0" applyNumberFormat="1" applyFont="1" applyBorder="1"/>
    <xf numFmtId="4" fontId="85" fillId="2" borderId="83" xfId="0" applyNumberFormat="1" applyFont="1" applyFill="1" applyBorder="1"/>
    <xf numFmtId="4" fontId="85" fillId="0" borderId="146" xfId="0" applyNumberFormat="1" applyFont="1" applyBorder="1"/>
    <xf numFmtId="0" fontId="90" fillId="0" borderId="2" xfId="0" applyFont="1" applyBorder="1" applyAlignment="1">
      <alignment horizontal="center" vertical="center"/>
    </xf>
    <xf numFmtId="4" fontId="85" fillId="0" borderId="2" xfId="0" applyNumberFormat="1" applyFont="1" applyBorder="1"/>
    <xf numFmtId="0" fontId="71" fillId="0" borderId="2" xfId="0" applyFont="1" applyBorder="1"/>
    <xf numFmtId="2" fontId="72" fillId="0" borderId="1" xfId="5" applyNumberFormat="1" applyFont="1" applyBorder="1" applyAlignment="1">
      <alignment horizontal="center"/>
    </xf>
    <xf numFmtId="2" fontId="72" fillId="0" borderId="0" xfId="5" applyNumberFormat="1" applyFont="1" applyAlignment="1">
      <alignment horizontal="center" wrapText="1"/>
    </xf>
    <xf numFmtId="2" fontId="72" fillId="0" borderId="108" xfId="5" applyNumberFormat="1" applyFont="1" applyBorder="1" applyAlignment="1">
      <alignment horizontal="center"/>
    </xf>
    <xf numFmtId="181" fontId="72" fillId="0" borderId="0" xfId="0" applyNumberFormat="1" applyFont="1" applyAlignment="1">
      <alignment horizontal="center"/>
    </xf>
    <xf numFmtId="169" fontId="72" fillId="0" borderId="0" xfId="5" applyNumberFormat="1" applyFont="1" applyBorder="1" applyAlignment="1">
      <alignment horizont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5"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5" fillId="0" borderId="84" xfId="0" applyFont="1" applyBorder="1" applyAlignment="1">
      <alignment horizontal="center" vertical="center" wrapText="1"/>
    </xf>
    <xf numFmtId="0" fontId="65" fillId="0" borderId="80" xfId="0" applyFont="1" applyBorder="1" applyAlignment="1">
      <alignment horizontal="center" vertical="center" wrapText="1"/>
    </xf>
    <xf numFmtId="0" fontId="65" fillId="0" borderId="86"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88" xfId="0" applyFont="1" applyBorder="1" applyAlignment="1">
      <alignment horizontal="center" vertical="center" wrapText="1"/>
    </xf>
    <xf numFmtId="0" fontId="65" fillId="0" borderId="81" xfId="0" applyFont="1" applyBorder="1" applyAlignment="1">
      <alignment horizontal="center" vertical="center" wrapText="1"/>
    </xf>
    <xf numFmtId="0" fontId="71" fillId="0" borderId="2" xfId="0" applyFont="1" applyBorder="1"/>
    <xf numFmtId="0" fontId="71" fillId="0" borderId="3" xfId="0" applyFont="1" applyBorder="1"/>
    <xf numFmtId="0" fontId="71" fillId="0" borderId="4" xfId="0" applyFont="1" applyBorder="1"/>
    <xf numFmtId="0" fontId="72" fillId="0" borderId="2" xfId="0" applyFont="1" applyBorder="1"/>
    <xf numFmtId="0" fontId="72" fillId="0" borderId="4" xfId="0" applyFont="1" applyBorder="1"/>
    <xf numFmtId="10" fontId="72" fillId="0" borderId="2" xfId="5" applyNumberFormat="1" applyFont="1" applyBorder="1" applyAlignment="1">
      <alignment horizontal="center"/>
    </xf>
    <xf numFmtId="10" fontId="72" fillId="0" borderId="4" xfId="5" applyNumberFormat="1" applyFont="1" applyBorder="1" applyAlignment="1">
      <alignment horizontal="center"/>
    </xf>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6" borderId="129" xfId="0" applyFill="1" applyBorder="1" applyAlignment="1">
      <alignment horizontal="left"/>
    </xf>
    <xf numFmtId="0" fontId="0" fillId="36" borderId="108" xfId="0" applyFill="1" applyBorder="1" applyAlignment="1">
      <alignment horizontal="left"/>
    </xf>
    <xf numFmtId="0" fontId="0" fillId="36"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3"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68" xfId="19" applyNumberFormat="1" applyFont="1" applyBorder="1" applyAlignment="1">
      <alignment horizontal="left" vertical="center" wrapText="1"/>
    </xf>
    <xf numFmtId="4" fontId="107" fillId="0" borderId="69" xfId="19" applyNumberFormat="1" applyFont="1" applyBorder="1" applyAlignment="1">
      <alignment horizontal="left" vertical="center" wrapText="1"/>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0" fontId="109"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5" Type="http://schemas.openxmlformats.org/officeDocument/2006/relationships/drawing" Target="../drawings/drawing1.xm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election activeCell="E30" sqref="E30"/>
    </sheetView>
  </sheetViews>
  <sheetFormatPr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225</v>
      </c>
      <c r="E3" s="160" t="s">
        <v>226</v>
      </c>
      <c r="F3" s="160" t="s">
        <v>227</v>
      </c>
      <c r="G3" s="160" t="s">
        <v>228</v>
      </c>
      <c r="H3" s="160" t="s">
        <v>229</v>
      </c>
      <c r="I3" s="160" t="s">
        <v>230</v>
      </c>
      <c r="J3" s="160" t="s">
        <v>231</v>
      </c>
      <c r="K3" s="160" t="s">
        <v>232</v>
      </c>
      <c r="L3" s="160" t="s">
        <v>367</v>
      </c>
      <c r="M3" s="160" t="s">
        <v>233</v>
      </c>
      <c r="N3" s="160" t="s">
        <v>234</v>
      </c>
      <c r="O3" s="160" t="s">
        <v>236</v>
      </c>
      <c r="P3" s="160" t="s">
        <v>237</v>
      </c>
      <c r="Q3" s="160" t="s">
        <v>47</v>
      </c>
      <c r="R3" s="160" t="s">
        <v>172</v>
      </c>
      <c r="S3" s="160" t="s">
        <v>174</v>
      </c>
      <c r="T3" s="160" t="s">
        <v>168</v>
      </c>
      <c r="U3" s="160" t="s">
        <v>65</v>
      </c>
      <c r="V3" s="160" t="s">
        <v>27</v>
      </c>
      <c r="W3" s="160" t="s">
        <v>109</v>
      </c>
      <c r="X3" s="160" t="s">
        <v>110</v>
      </c>
      <c r="Y3" s="160" t="s">
        <v>493</v>
      </c>
      <c r="Z3" s="160" t="s">
        <v>118</v>
      </c>
      <c r="AA3" s="160" t="s">
        <v>116</v>
      </c>
      <c r="AB3" s="160" t="s">
        <v>120</v>
      </c>
      <c r="AC3" s="160" t="s">
        <v>33</v>
      </c>
      <c r="AD3" s="160" t="s">
        <v>221</v>
      </c>
    </row>
    <row r="4" spans="3:30">
      <c r="C4" s="223">
        <f>+'00 - Cover'!E10</f>
        <v>46022</v>
      </c>
      <c r="D4" s="154">
        <f>+'05 - Asset Follow-up'!D11</f>
        <v>9448059.9600000009</v>
      </c>
      <c r="E4" s="154">
        <f>+'05 - Asset Follow-up'!E11</f>
        <v>1292811.6299999999</v>
      </c>
      <c r="F4" s="154">
        <f>+'05 - Asset Follow-up'!F11</f>
        <v>9708.94</v>
      </c>
      <c r="G4" s="154">
        <f>+'05 - Asset Follow-up'!G11</f>
        <v>679.17</v>
      </c>
      <c r="H4" s="154">
        <v>0</v>
      </c>
      <c r="I4" s="154">
        <f>+'05 - Asset Follow-up'!H11</f>
        <v>36837.57</v>
      </c>
      <c r="J4" s="154">
        <f>+'05 - Asset Follow-up'!I11</f>
        <v>0.23</v>
      </c>
      <c r="K4" s="154">
        <f>+'05 - Asset Follow-up'!J11</f>
        <v>243096.11</v>
      </c>
      <c r="L4" s="154">
        <f>+'05 - Asset Follow-up'!K11</f>
        <v>0</v>
      </c>
      <c r="M4" s="154">
        <f>+'05 - Asset Follow-up'!L11</f>
        <v>230287.74</v>
      </c>
      <c r="N4" s="154">
        <v>0</v>
      </c>
      <c r="O4" s="154">
        <f>+'05 - Asset Follow-up'!O11</f>
        <v>8</v>
      </c>
      <c r="P4" s="154">
        <f>+'05 - Asset Follow-up'!P11</f>
        <v>3085475.23</v>
      </c>
      <c r="Q4" s="223">
        <f>+'00 - Cover'!E14</f>
        <v>46042</v>
      </c>
      <c r="R4" s="154">
        <f>'08 - Notes Follow up'!D16</f>
        <v>442063650</v>
      </c>
      <c r="S4" s="154">
        <f>+'08 - Notes Follow up'!J17</f>
        <v>88412.73</v>
      </c>
      <c r="T4" s="154">
        <f>+'00 - Cover'!E20</f>
        <v>1.9210000000000001E-2</v>
      </c>
      <c r="U4">
        <f>+'11 - Swap'!G12</f>
        <v>8.0555555555555561E-2</v>
      </c>
      <c r="V4">
        <f>SUM('12 - Third party expenses'!I12:I20)</f>
        <v>4166.6666666666661</v>
      </c>
      <c r="W4">
        <f>+'12 - Third party expenses'!I24</f>
        <v>0</v>
      </c>
      <c r="X4">
        <f>+'12 - Third party expenses'!I25</f>
        <v>0</v>
      </c>
      <c r="Y4">
        <f>SUM('12 - Third party expenses'!I27:I33)</f>
        <v>3870.7</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workbookViewId="0">
      <selection activeCell="N53" sqref="N53"/>
    </sheetView>
  </sheetViews>
  <sheetFormatPr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71" t="s">
        <v>508</v>
      </c>
      <c r="E3" s="771"/>
      <c r="F3" s="771"/>
      <c r="G3" s="771"/>
    </row>
    <row r="7" spans="2:18" ht="18" customHeight="1">
      <c r="B7" s="195" t="s">
        <v>241</v>
      </c>
      <c r="C7" s="192"/>
      <c r="D7" s="192"/>
      <c r="E7" s="192"/>
      <c r="F7" s="192"/>
      <c r="G7" s="192"/>
      <c r="H7" s="192"/>
      <c r="I7" s="192"/>
      <c r="J7" s="192"/>
      <c r="K7" s="192"/>
      <c r="L7" s="193"/>
      <c r="M7" s="193"/>
      <c r="N7" s="193"/>
      <c r="O7" s="193"/>
      <c r="P7" s="193"/>
      <c r="Q7" s="193"/>
      <c r="R7" s="177"/>
    </row>
    <row r="8" spans="2:18" ht="18" customHeight="1">
      <c r="R8" s="177"/>
    </row>
    <row r="9" spans="2:18">
      <c r="B9" s="784" t="s">
        <v>203</v>
      </c>
      <c r="C9" s="785"/>
      <c r="D9" s="224">
        <f>'05 - Asset Follow-up'!M13</f>
        <v>605483406.11000001</v>
      </c>
      <c r="E9" s="179"/>
      <c r="F9" s="179"/>
      <c r="G9" s="179"/>
      <c r="H9" s="179"/>
      <c r="I9" s="179"/>
      <c r="J9" s="179"/>
      <c r="K9" s="179"/>
      <c r="M9" s="180"/>
      <c r="N9" s="180"/>
      <c r="O9" s="180"/>
      <c r="P9" s="180"/>
      <c r="Q9" s="180"/>
      <c r="R9" s="177"/>
    </row>
    <row r="10" spans="2:18">
      <c r="B10" s="786" t="s">
        <v>204</v>
      </c>
      <c r="C10" s="787"/>
      <c r="D10" s="196">
        <f>'05 - Asset Follow-up'!M12</f>
        <v>595848599.28000009</v>
      </c>
      <c r="E10" s="181"/>
      <c r="F10" s="181"/>
      <c r="G10" s="181"/>
      <c r="H10" s="181"/>
      <c r="I10" s="181"/>
      <c r="J10" s="181"/>
      <c r="K10" s="181"/>
      <c r="M10" s="182"/>
      <c r="N10" s="182"/>
      <c r="O10" s="182"/>
      <c r="P10" s="182"/>
      <c r="Q10" s="182"/>
      <c r="R10" s="177"/>
    </row>
    <row r="11" spans="2:18">
      <c r="B11" s="788" t="s">
        <v>205</v>
      </c>
      <c r="C11" s="789"/>
      <c r="D11" s="197">
        <f>'05 - Asset Follow-up'!M11</f>
        <v>584606535.81000006</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42" t="s">
        <v>206</v>
      </c>
      <c r="C15" s="743" t="s">
        <v>303</v>
      </c>
      <c r="D15" s="744" t="s">
        <v>304</v>
      </c>
      <c r="E15" s="743" t="s">
        <v>305</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90" t="s">
        <v>207</v>
      </c>
      <c r="C17" s="791"/>
      <c r="D17" s="791"/>
      <c r="E17" s="792"/>
      <c r="F17" s="181"/>
      <c r="G17" s="181"/>
      <c r="H17" s="181"/>
      <c r="I17" s="181"/>
      <c r="J17" s="181"/>
      <c r="K17" s="181"/>
      <c r="M17" s="182"/>
      <c r="N17" s="182"/>
      <c r="O17" s="182"/>
      <c r="P17" s="182"/>
      <c r="Q17" s="182"/>
      <c r="R17" s="177"/>
    </row>
    <row r="18" spans="2:18" ht="15" customHeight="1">
      <c r="B18" s="738" t="s">
        <v>208</v>
      </c>
      <c r="C18" s="739">
        <f>INPUT_BMW!B128</f>
        <v>879303.76</v>
      </c>
      <c r="D18" s="746">
        <f>INPUT_BMW!C128</f>
        <v>22</v>
      </c>
      <c r="E18" s="740">
        <f>INPUT_BMW!D128</f>
        <v>0.14522342827678653</v>
      </c>
      <c r="F18" s="181"/>
      <c r="G18" s="181"/>
      <c r="H18" s="181"/>
      <c r="I18" s="181"/>
      <c r="J18" s="181"/>
      <c r="K18" s="181"/>
      <c r="M18" s="182"/>
      <c r="N18" s="182"/>
      <c r="O18" s="182"/>
      <c r="P18" s="182"/>
      <c r="Q18" s="182"/>
      <c r="R18" s="177"/>
    </row>
    <row r="19" spans="2:18" ht="15" customHeight="1">
      <c r="B19" s="738" t="s">
        <v>209</v>
      </c>
      <c r="C19" s="741">
        <f>INPUT_BMW!B129</f>
        <v>730322.4</v>
      </c>
      <c r="D19" s="746">
        <f>INPUT_BMW!C129</f>
        <v>24</v>
      </c>
      <c r="E19" s="740">
        <f>INPUT_BMW!D129</f>
        <v>0.12256845126135948</v>
      </c>
      <c r="F19" s="181"/>
      <c r="G19" s="181"/>
      <c r="H19" s="181"/>
      <c r="I19" s="181"/>
      <c r="J19" s="181"/>
      <c r="K19" s="181"/>
      <c r="M19" s="182"/>
      <c r="N19" s="182"/>
      <c r="O19" s="182"/>
      <c r="P19" s="182"/>
      <c r="Q19" s="182"/>
      <c r="R19" s="177"/>
    </row>
    <row r="20" spans="2:18" ht="15" customHeight="1">
      <c r="B20" s="738" t="s">
        <v>210</v>
      </c>
      <c r="C20" s="741">
        <f>INPUT_BMW!B130</f>
        <v>598841.80000000005</v>
      </c>
      <c r="D20" s="746">
        <f>INPUT_BMW!C130</f>
        <v>22</v>
      </c>
      <c r="E20" s="740">
        <f>INPUT_BMW!D130</f>
        <v>0.1024350162576059</v>
      </c>
      <c r="F20" s="181"/>
      <c r="G20" s="181"/>
      <c r="H20" s="181"/>
      <c r="I20" s="181"/>
      <c r="J20" s="181"/>
      <c r="K20" s="181"/>
      <c r="M20" s="182"/>
      <c r="N20" s="182"/>
      <c r="O20" s="182"/>
      <c r="P20" s="182"/>
      <c r="Q20" s="182"/>
      <c r="R20" s="177"/>
    </row>
    <row r="21" spans="2:18" ht="15" customHeight="1">
      <c r="B21" s="738" t="s">
        <v>211</v>
      </c>
      <c r="C21" s="741">
        <f>INPUT_BMW!B131</f>
        <v>736155.98666666669</v>
      </c>
      <c r="D21" s="746">
        <f>INPUT_BMW!C131</f>
        <v>22.666666666666668</v>
      </c>
      <c r="E21" s="740">
        <f>INPUT_BMW!D131</f>
        <v>0.12340896526525062</v>
      </c>
      <c r="F21" s="181"/>
      <c r="G21" s="181"/>
      <c r="H21" s="181"/>
      <c r="I21" s="181"/>
      <c r="J21" s="181"/>
      <c r="K21" s="181"/>
      <c r="M21" s="182"/>
      <c r="N21" s="182"/>
      <c r="O21" s="182"/>
      <c r="P21" s="182"/>
      <c r="Q21" s="182"/>
      <c r="R21" s="177"/>
    </row>
    <row r="22" spans="2:18" ht="15" customHeight="1">
      <c r="B22" s="225"/>
      <c r="C22" s="226"/>
      <c r="D22" s="231"/>
      <c r="E22" s="766"/>
      <c r="F22" s="181"/>
      <c r="G22" s="181"/>
      <c r="H22" s="181"/>
      <c r="I22" s="181"/>
      <c r="J22" s="181"/>
      <c r="K22" s="181"/>
      <c r="M22" s="182"/>
      <c r="N22" s="182"/>
      <c r="O22" s="182"/>
      <c r="P22" s="182"/>
      <c r="Q22" s="182"/>
      <c r="R22" s="177"/>
    </row>
    <row r="23" spans="2:18" ht="15" customHeight="1">
      <c r="B23" s="764" t="s">
        <v>212</v>
      </c>
      <c r="C23" s="579"/>
      <c r="D23" s="582"/>
      <c r="E23" s="767"/>
      <c r="F23" s="181"/>
      <c r="G23" s="181"/>
      <c r="H23" s="181"/>
      <c r="I23" s="181"/>
      <c r="J23" s="181"/>
      <c r="K23" s="181"/>
      <c r="M23" s="182"/>
      <c r="N23" s="182"/>
      <c r="O23" s="182"/>
      <c r="P23" s="182"/>
      <c r="Q23" s="182"/>
      <c r="R23" s="177"/>
    </row>
    <row r="24" spans="2:18" ht="15" customHeight="1">
      <c r="B24" s="738" t="s">
        <v>208</v>
      </c>
      <c r="C24" s="741">
        <f>INPUT_BMW!B134</f>
        <v>517322.09</v>
      </c>
      <c r="D24" s="745">
        <f>INPUT_BMW!C134</f>
        <v>16</v>
      </c>
      <c r="E24" s="740">
        <f>INPUT_BMW!D134</f>
        <v>8.5439515729026694E-2</v>
      </c>
      <c r="F24" s="181"/>
      <c r="G24" s="181"/>
      <c r="H24" s="181"/>
      <c r="I24" s="181"/>
      <c r="J24" s="181"/>
      <c r="K24" s="181"/>
      <c r="M24" s="182"/>
      <c r="N24" s="182"/>
      <c r="O24" s="182"/>
      <c r="P24" s="182"/>
      <c r="Q24" s="182"/>
      <c r="R24" s="177"/>
    </row>
    <row r="25" spans="2:18" ht="15" customHeight="1">
      <c r="B25" s="738" t="s">
        <v>209</v>
      </c>
      <c r="C25" s="741">
        <f>INPUT_BMW!B135</f>
        <v>738008.8</v>
      </c>
      <c r="D25" s="745">
        <f>INPUT_BMW!C135</f>
        <v>19</v>
      </c>
      <c r="E25" s="740">
        <f>INPUT_BMW!D135</f>
        <v>0.12385844338507818</v>
      </c>
      <c r="F25" s="181"/>
      <c r="G25" s="181"/>
      <c r="H25" s="181"/>
      <c r="I25" s="181"/>
      <c r="J25" s="181"/>
      <c r="K25" s="181"/>
      <c r="M25" s="182"/>
      <c r="N25" s="182"/>
      <c r="O25" s="182"/>
      <c r="P25" s="182"/>
      <c r="Q25" s="182"/>
      <c r="R25" s="177"/>
    </row>
    <row r="26" spans="2:18" ht="15" customHeight="1">
      <c r="B26" s="738" t="s">
        <v>210</v>
      </c>
      <c r="C26" s="741">
        <f>INPUT_BMW!B136</f>
        <v>624722.22</v>
      </c>
      <c r="D26" s="745">
        <f>INPUT_BMW!C136</f>
        <v>19</v>
      </c>
      <c r="E26" s="740">
        <f>INPUT_BMW!D136</f>
        <v>0.1068619972122648</v>
      </c>
      <c r="F26" s="181"/>
      <c r="G26" s="181"/>
      <c r="H26" s="181"/>
      <c r="I26" s="181"/>
      <c r="J26" s="181"/>
      <c r="K26" s="181"/>
      <c r="M26" s="182"/>
      <c r="N26" s="182"/>
      <c r="O26" s="182"/>
      <c r="P26" s="182"/>
      <c r="Q26" s="182"/>
      <c r="R26" s="177"/>
    </row>
    <row r="27" spans="2:18" ht="15" customHeight="1">
      <c r="B27" s="738" t="s">
        <v>211</v>
      </c>
      <c r="C27" s="741">
        <f>INPUT_BMW!B137</f>
        <v>626684.37</v>
      </c>
      <c r="D27" s="745">
        <f>INPUT_BMW!C137</f>
        <v>18</v>
      </c>
      <c r="E27" s="740">
        <f>INPUT_BMW!D137</f>
        <v>0.10538665210878989</v>
      </c>
      <c r="F27" s="181"/>
      <c r="G27" s="181"/>
      <c r="H27" s="181"/>
      <c r="I27" s="181"/>
      <c r="J27" s="181"/>
      <c r="K27" s="181"/>
      <c r="M27" s="182"/>
      <c r="N27" s="182"/>
      <c r="O27" s="182"/>
      <c r="P27" s="182"/>
      <c r="Q27" s="182"/>
      <c r="R27" s="177"/>
    </row>
    <row r="28" spans="2:18" ht="15" customHeight="1">
      <c r="B28" s="225"/>
      <c r="C28" s="226"/>
      <c r="D28" s="231"/>
      <c r="E28" s="766"/>
      <c r="F28" s="181"/>
      <c r="G28" s="181"/>
      <c r="H28" s="181"/>
      <c r="I28" s="181"/>
      <c r="J28" s="181"/>
      <c r="K28" s="181"/>
      <c r="M28" s="182"/>
      <c r="N28" s="182"/>
      <c r="O28" s="182"/>
      <c r="P28" s="182"/>
      <c r="Q28" s="182"/>
      <c r="R28" s="177"/>
    </row>
    <row r="29" spans="2:18" ht="15" customHeight="1">
      <c r="B29" s="764" t="s">
        <v>213</v>
      </c>
      <c r="C29" s="579"/>
      <c r="D29" s="582"/>
      <c r="E29" s="767"/>
      <c r="F29" s="181"/>
      <c r="G29" s="181"/>
      <c r="H29" s="181"/>
      <c r="I29" s="181"/>
      <c r="J29" s="181"/>
      <c r="K29" s="181"/>
      <c r="M29" s="182"/>
      <c r="N29" s="182"/>
      <c r="O29" s="182"/>
      <c r="P29" s="182"/>
      <c r="Q29" s="182"/>
      <c r="R29" s="177"/>
    </row>
    <row r="30" spans="2:18" ht="15" customHeight="1">
      <c r="B30" s="738" t="s">
        <v>208</v>
      </c>
      <c r="C30" s="741">
        <f>INPUT_BMW!B140</f>
        <v>338354.1</v>
      </c>
      <c r="D30" s="746">
        <f>INPUT_BMW!C140</f>
        <v>9</v>
      </c>
      <c r="E30" s="740">
        <f>INPUT_BMW!D140</f>
        <v>5.5881647058471186E-2</v>
      </c>
      <c r="F30" s="181"/>
      <c r="G30" s="181"/>
      <c r="H30" s="181"/>
      <c r="I30" s="181"/>
      <c r="J30" s="181"/>
      <c r="K30" s="181"/>
      <c r="M30" s="182"/>
      <c r="N30" s="182"/>
      <c r="O30" s="182"/>
      <c r="P30" s="182"/>
      <c r="Q30" s="182"/>
      <c r="R30" s="177"/>
    </row>
    <row r="31" spans="2:18" ht="15" customHeight="1">
      <c r="B31" s="738" t="s">
        <v>209</v>
      </c>
      <c r="C31" s="741">
        <f>INPUT_BMW!B141</f>
        <v>606922.76</v>
      </c>
      <c r="D31" s="746">
        <f>INPUT_BMW!C141</f>
        <v>13</v>
      </c>
      <c r="E31" s="740">
        <f>INPUT_BMW!D141</f>
        <v>0.10185855278226409</v>
      </c>
      <c r="F31" s="181"/>
      <c r="G31" s="181"/>
      <c r="H31" s="181"/>
      <c r="I31" s="181"/>
      <c r="J31" s="181"/>
      <c r="K31" s="181"/>
      <c r="M31" s="182"/>
      <c r="N31" s="182"/>
      <c r="O31" s="182"/>
      <c r="P31" s="182"/>
      <c r="Q31" s="182"/>
      <c r="R31" s="177"/>
    </row>
    <row r="32" spans="2:18" ht="15" customHeight="1">
      <c r="B32" s="738" t="s">
        <v>210</v>
      </c>
      <c r="C32" s="741">
        <f>INPUT_BMW!B142</f>
        <v>861186.28</v>
      </c>
      <c r="D32" s="746">
        <f>INPUT_BMW!C142</f>
        <v>12</v>
      </c>
      <c r="E32" s="740">
        <f>INPUT_BMW!D142</f>
        <v>0.14731040918090074</v>
      </c>
      <c r="F32" s="181"/>
      <c r="G32" s="181"/>
      <c r="H32" s="181"/>
      <c r="I32" s="181"/>
      <c r="J32" s="181"/>
      <c r="K32" s="181"/>
      <c r="M32" s="182"/>
      <c r="N32" s="182"/>
      <c r="O32" s="182"/>
      <c r="P32" s="182"/>
      <c r="Q32" s="182"/>
      <c r="R32" s="177"/>
    </row>
    <row r="33" spans="2:18" ht="15" customHeight="1">
      <c r="B33" s="738" t="s">
        <v>211</v>
      </c>
      <c r="C33" s="741">
        <f>INPUT_BMW!B143</f>
        <v>602154.38</v>
      </c>
      <c r="D33" s="746">
        <f>INPUT_BMW!C143</f>
        <v>11.333333333333334</v>
      </c>
      <c r="E33" s="740">
        <f>INPUT_BMW!D143</f>
        <v>0.10168353634054535</v>
      </c>
      <c r="F33" s="181"/>
      <c r="G33" s="181"/>
      <c r="H33" s="181"/>
      <c r="I33" s="181"/>
      <c r="J33" s="181"/>
      <c r="K33" s="181"/>
      <c r="M33" s="182"/>
      <c r="N33" s="182"/>
      <c r="O33" s="182"/>
      <c r="P33" s="182"/>
      <c r="Q33" s="182"/>
      <c r="R33" s="177"/>
    </row>
    <row r="34" spans="2:18" ht="15" customHeight="1">
      <c r="B34" s="225"/>
      <c r="C34" s="226"/>
      <c r="D34" s="231"/>
      <c r="E34" s="766"/>
      <c r="F34" s="181"/>
      <c r="G34" s="181"/>
      <c r="H34" s="181"/>
      <c r="I34" s="181"/>
      <c r="J34" s="181"/>
      <c r="K34" s="181"/>
      <c r="M34" s="182"/>
      <c r="N34" s="182"/>
      <c r="O34" s="182"/>
      <c r="P34" s="182"/>
      <c r="Q34" s="182"/>
      <c r="R34" s="177"/>
    </row>
    <row r="35" spans="2:18" ht="15" customHeight="1">
      <c r="B35" s="764" t="s">
        <v>214</v>
      </c>
      <c r="C35" s="579"/>
      <c r="D35" s="582"/>
      <c r="E35" s="767"/>
      <c r="F35" s="181"/>
      <c r="G35" s="181"/>
      <c r="H35" s="181"/>
      <c r="I35" s="181"/>
      <c r="J35" s="181"/>
      <c r="K35" s="181"/>
      <c r="M35" s="182"/>
      <c r="N35" s="182"/>
      <c r="O35" s="182"/>
      <c r="P35" s="182"/>
      <c r="Q35" s="182"/>
      <c r="R35" s="177"/>
    </row>
    <row r="36" spans="2:18" ht="15" customHeight="1">
      <c r="B36" s="738" t="s">
        <v>208</v>
      </c>
      <c r="C36" s="741">
        <f>INPUT_BMW!B146</f>
        <v>1734979.9500000002</v>
      </c>
      <c r="D36" s="746">
        <f>INPUT_BMW!C146</f>
        <v>47</v>
      </c>
      <c r="E36" s="740">
        <f>INPUT_BMW!D146</f>
        <v>0.28654459106428443</v>
      </c>
      <c r="F36" s="181"/>
      <c r="G36" s="181"/>
      <c r="H36" s="181"/>
      <c r="I36" s="181"/>
      <c r="J36" s="181"/>
      <c r="K36" s="181"/>
      <c r="M36" s="182"/>
      <c r="N36" s="182"/>
      <c r="O36" s="182"/>
      <c r="P36" s="182"/>
      <c r="Q36" s="182"/>
      <c r="R36" s="177"/>
    </row>
    <row r="37" spans="2:18" ht="15" customHeight="1">
      <c r="B37" s="738" t="s">
        <v>209</v>
      </c>
      <c r="C37" s="741">
        <f>INPUT_BMW!B147</f>
        <v>2075253.9600000002</v>
      </c>
      <c r="D37" s="746">
        <f>INPUT_BMW!C147</f>
        <v>56</v>
      </c>
      <c r="E37" s="740">
        <f>INPUT_BMW!D147</f>
        <v>0.34828544742870177</v>
      </c>
      <c r="F37" s="181"/>
      <c r="G37" s="181"/>
      <c r="H37" s="181"/>
      <c r="I37" s="181"/>
      <c r="J37" s="181"/>
      <c r="K37" s="181"/>
      <c r="M37" s="182"/>
      <c r="N37" s="182"/>
      <c r="O37" s="182"/>
      <c r="P37" s="182"/>
      <c r="Q37" s="182"/>
      <c r="R37" s="177"/>
    </row>
    <row r="38" spans="2:18" ht="15" customHeight="1">
      <c r="B38" s="738" t="s">
        <v>210</v>
      </c>
      <c r="C38" s="741">
        <f>INPUT_BMW!B148</f>
        <v>2084750.3</v>
      </c>
      <c r="D38" s="746">
        <f>INPUT_BMW!C148</f>
        <v>53</v>
      </c>
      <c r="E38" s="740">
        <f>INPUT_BMW!D148</f>
        <v>0.35660742265077144</v>
      </c>
      <c r="F38" s="181"/>
      <c r="G38" s="181"/>
      <c r="H38" s="181"/>
      <c r="I38" s="181"/>
      <c r="J38" s="181"/>
      <c r="K38" s="181"/>
      <c r="M38" s="182"/>
      <c r="N38" s="182"/>
      <c r="O38" s="182"/>
      <c r="P38" s="182"/>
      <c r="Q38" s="182"/>
      <c r="R38" s="177"/>
    </row>
    <row r="39" spans="2:18" ht="15" customHeight="1">
      <c r="B39" s="738" t="s">
        <v>211</v>
      </c>
      <c r="C39" s="741">
        <f>INPUT_BMW!B149</f>
        <v>1964994.7366666668</v>
      </c>
      <c r="D39" s="746">
        <f>INPUT_BMW!C149</f>
        <v>52</v>
      </c>
      <c r="E39" s="740">
        <f>INPUT_BMW!D149</f>
        <v>0.33047915371458586</v>
      </c>
      <c r="F39" s="181"/>
      <c r="G39" s="181"/>
      <c r="H39" s="181"/>
      <c r="I39" s="181"/>
      <c r="J39" s="181"/>
      <c r="K39" s="181"/>
      <c r="M39" s="182"/>
      <c r="N39" s="182"/>
      <c r="O39" s="182"/>
      <c r="P39" s="182"/>
      <c r="Q39" s="182"/>
      <c r="R39" s="177"/>
    </row>
    <row r="40" spans="2:18" ht="15" customHeight="1">
      <c r="B40" s="225"/>
      <c r="C40" s="232"/>
      <c r="D40" s="233"/>
      <c r="E40" s="23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8" t="s">
        <v>319</v>
      </c>
      <c r="C42" s="239"/>
      <c r="D42" s="240"/>
      <c r="E42" s="240"/>
      <c r="F42" s="185"/>
      <c r="G42" s="183"/>
      <c r="H42" s="184"/>
      <c r="I42" s="184"/>
      <c r="J42" s="184"/>
      <c r="K42" s="184"/>
      <c r="M42" s="185"/>
      <c r="N42" s="186"/>
      <c r="O42" s="186"/>
      <c r="P42" s="186"/>
      <c r="R42" s="177"/>
    </row>
    <row r="43" spans="2:18" ht="15" customHeight="1">
      <c r="B43" s="793" t="s">
        <v>320</v>
      </c>
      <c r="C43" s="794"/>
      <c r="D43" s="795">
        <f>INPUT_BMW!C153/100</f>
        <v>4.0000000000000002E-4</v>
      </c>
      <c r="E43" s="796"/>
      <c r="F43" s="185"/>
      <c r="G43" s="183"/>
      <c r="H43" s="184"/>
      <c r="I43" s="184"/>
      <c r="J43" s="184"/>
      <c r="K43" s="184"/>
      <c r="M43" s="185"/>
      <c r="N43" s="186"/>
      <c r="O43" s="186"/>
      <c r="P43" s="186"/>
      <c r="R43" s="177"/>
    </row>
    <row r="44" spans="2:18" ht="15" customHeight="1">
      <c r="B44" s="793" t="s">
        <v>321</v>
      </c>
      <c r="C44" s="794"/>
      <c r="D44" s="795">
        <f>INPUT_BMW!C154/100</f>
        <v>2.0000000000000001E-4</v>
      </c>
      <c r="E44" s="796"/>
      <c r="F44" s="185"/>
      <c r="G44" s="183"/>
      <c r="H44" s="184"/>
      <c r="I44" s="184"/>
      <c r="J44" s="184"/>
      <c r="K44" s="184"/>
      <c r="M44" s="185"/>
      <c r="N44" s="186"/>
      <c r="O44" s="186"/>
      <c r="P44" s="186"/>
      <c r="R44" s="177"/>
    </row>
    <row r="45" spans="2:18" ht="15" customHeight="1">
      <c r="B45" s="229"/>
      <c r="C45" s="229"/>
      <c r="D45" s="753"/>
      <c r="E45" s="754"/>
      <c r="F45" s="185"/>
      <c r="G45" s="183"/>
      <c r="H45" s="184"/>
      <c r="I45" s="184"/>
      <c r="J45" s="184"/>
      <c r="K45" s="184"/>
      <c r="M45" s="185"/>
      <c r="N45" s="186"/>
      <c r="O45" s="186"/>
      <c r="P45" s="186"/>
      <c r="R45" s="177"/>
    </row>
    <row r="46" spans="2:18" ht="15" customHeight="1">
      <c r="B46" s="793" t="s">
        <v>322</v>
      </c>
      <c r="C46" s="794"/>
      <c r="D46" s="795">
        <f>INPUT_BMW!C156/100</f>
        <v>4.0000000000000002E-4</v>
      </c>
      <c r="E46" s="796"/>
      <c r="F46" s="185"/>
      <c r="G46" s="183"/>
      <c r="H46" s="184"/>
      <c r="I46" s="184"/>
      <c r="J46" s="184"/>
      <c r="K46" s="184"/>
      <c r="M46" s="185"/>
      <c r="N46" s="186"/>
      <c r="O46" s="186"/>
      <c r="P46" s="186"/>
      <c r="R46" s="177"/>
    </row>
    <row r="47" spans="2:18" ht="15" customHeight="1">
      <c r="B47" s="793" t="s">
        <v>323</v>
      </c>
      <c r="C47" s="794"/>
      <c r="D47" s="795">
        <f>INPUT_BMW!C157/100</f>
        <v>2.0000000000000001E-4</v>
      </c>
      <c r="E47" s="796"/>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48" t="s">
        <v>306</v>
      </c>
      <c r="C51" s="748" t="s">
        <v>307</v>
      </c>
      <c r="D51" s="748" t="s">
        <v>308</v>
      </c>
      <c r="E51" s="748" t="s">
        <v>309</v>
      </c>
      <c r="F51" s="748" t="s">
        <v>386</v>
      </c>
      <c r="G51" s="749" t="s">
        <v>387</v>
      </c>
      <c r="H51" s="748" t="s">
        <v>312</v>
      </c>
      <c r="I51" s="748" t="s">
        <v>313</v>
      </c>
      <c r="J51" s="184"/>
      <c r="K51" s="751" t="s">
        <v>306</v>
      </c>
      <c r="L51" s="751" t="s">
        <v>317</v>
      </c>
      <c r="M51" s="751" t="s">
        <v>318</v>
      </c>
      <c r="N51" s="751" t="s">
        <v>368</v>
      </c>
      <c r="O51" s="186"/>
      <c r="P51" s="186"/>
      <c r="R51" s="177"/>
    </row>
    <row r="52" spans="2:18" ht="15" customHeight="1">
      <c r="B52" s="750">
        <f>INPUT_BMW!A162</f>
        <v>45869</v>
      </c>
      <c r="C52" s="741">
        <f>INPUT_BMW!B162</f>
        <v>632854361.03999996</v>
      </c>
      <c r="D52" s="741">
        <f>INPUT_BMW!C162</f>
        <v>67108.009999999995</v>
      </c>
      <c r="E52" s="741">
        <f>INPUT_BMW!D162</f>
        <v>0</v>
      </c>
      <c r="F52" s="741">
        <f>INPUT_BMW!E162</f>
        <v>0</v>
      </c>
      <c r="G52" s="741">
        <f>INPUT_BMW!F162</f>
        <v>0</v>
      </c>
      <c r="H52" s="741">
        <f>INPUT_BMW!G162</f>
        <v>67108.009999999995</v>
      </c>
      <c r="I52" s="765">
        <f>INPUT_BMW!H162</f>
        <v>1.0604021103641947E-2</v>
      </c>
      <c r="J52" s="184"/>
      <c r="K52" s="752">
        <f>INPUT_BMW!J162</f>
        <v>45869</v>
      </c>
      <c r="L52" s="747">
        <f>INPUT_BMW!K162</f>
        <v>10281.34</v>
      </c>
      <c r="M52" s="747">
        <f>INPUT_BMW!L162</f>
        <v>0</v>
      </c>
      <c r="N52" s="747">
        <f>INPUT_BMW!M162</f>
        <v>10281.34</v>
      </c>
      <c r="O52" s="186"/>
      <c r="P52" s="186"/>
      <c r="R52" s="184"/>
    </row>
    <row r="53" spans="2:18" ht="15" customHeight="1">
      <c r="B53" s="750">
        <f>INPUT_BMW!A163</f>
        <v>45900</v>
      </c>
      <c r="C53" s="741">
        <f>INPUT_BMW!B163</f>
        <v>624899978.45000005</v>
      </c>
      <c r="D53" s="741">
        <f>INPUT_BMW!C163</f>
        <v>510207.08</v>
      </c>
      <c r="E53" s="741">
        <f>INPUT_BMW!D163</f>
        <v>31879.89</v>
      </c>
      <c r="F53" s="741">
        <f>INPUT_BMW!E163</f>
        <v>0</v>
      </c>
      <c r="G53" s="741">
        <f>INPUT_BMW!F163</f>
        <v>0</v>
      </c>
      <c r="H53" s="741">
        <f>INPUT_BMW!G163</f>
        <v>542086.97</v>
      </c>
      <c r="I53" s="765">
        <f>INPUT_BMW!H163</f>
        <v>8.6747797838718249E-2</v>
      </c>
      <c r="J53" s="181"/>
      <c r="K53" s="752">
        <f>INPUT_BMW!J163</f>
        <v>45900</v>
      </c>
      <c r="L53" s="747">
        <f>INPUT_BMW!K163</f>
        <v>14051.84</v>
      </c>
      <c r="M53" s="747">
        <f>INPUT_BMW!L163</f>
        <v>0</v>
      </c>
      <c r="N53" s="747">
        <f>INPUT_BMW!M163</f>
        <v>14051.84</v>
      </c>
      <c r="O53" s="186"/>
      <c r="P53" s="186"/>
      <c r="R53" s="187"/>
    </row>
    <row r="54" spans="2:18">
      <c r="B54" s="750">
        <f>INPUT_BMW!A164</f>
        <v>45930</v>
      </c>
      <c r="C54" s="741">
        <f>INPUT_BMW!B164</f>
        <v>615773298.36000001</v>
      </c>
      <c r="D54" s="741">
        <f>INPUT_BMW!C164</f>
        <v>566087.6</v>
      </c>
      <c r="E54" s="741">
        <f>INPUT_BMW!D164</f>
        <v>344424.96000000002</v>
      </c>
      <c r="F54" s="741">
        <f>INPUT_BMW!E164</f>
        <v>32298.799999999999</v>
      </c>
      <c r="G54" s="741">
        <f>INPUT_BMW!F164</f>
        <v>0</v>
      </c>
      <c r="H54" s="741">
        <f>INPUT_BMW!G164</f>
        <v>942811.3600000001</v>
      </c>
      <c r="I54" s="765">
        <f>INPUT_BMW!H164</f>
        <v>0.1531101401296559</v>
      </c>
      <c r="J54" s="181"/>
      <c r="K54" s="752">
        <f>INPUT_BMW!J164</f>
        <v>45930</v>
      </c>
      <c r="L54" s="747">
        <f>INPUT_BMW!K164</f>
        <v>9649.8799999999992</v>
      </c>
      <c r="M54" s="747">
        <f>INPUT_BMW!L164</f>
        <v>0</v>
      </c>
      <c r="N54" s="747">
        <f>INPUT_BMW!M164</f>
        <v>9649.8799999999992</v>
      </c>
    </row>
    <row r="55" spans="2:18">
      <c r="B55" s="750">
        <f>INPUT_BMW!A165</f>
        <v>45961</v>
      </c>
      <c r="C55" s="741">
        <f>INPUT_BMW!B165</f>
        <v>605483406.11000001</v>
      </c>
      <c r="D55" s="741">
        <f>INPUT_BMW!C165</f>
        <v>879303.76</v>
      </c>
      <c r="E55" s="741">
        <f>INPUT_BMW!D165</f>
        <v>517322.09</v>
      </c>
      <c r="F55" s="741">
        <f>INPUT_BMW!E165</f>
        <v>306055.3</v>
      </c>
      <c r="G55" s="741">
        <f>INPUT_BMW!F165</f>
        <v>32298.799999999999</v>
      </c>
      <c r="H55" s="741">
        <f>INPUT_BMW!G165</f>
        <v>1734979.9500000002</v>
      </c>
      <c r="I55" s="765">
        <f>INPUT_BMW!H165</f>
        <v>0.28654459106428443</v>
      </c>
      <c r="J55" s="181"/>
      <c r="K55" s="752">
        <f>INPUT_BMW!J165</f>
        <v>45961</v>
      </c>
      <c r="L55" s="747">
        <f>INPUT_BMW!K165</f>
        <v>64897.229999999996</v>
      </c>
      <c r="M55" s="747">
        <f>INPUT_BMW!L165</f>
        <v>0</v>
      </c>
      <c r="N55" s="747">
        <f>INPUT_BMW!M165</f>
        <v>64897.229999999996</v>
      </c>
    </row>
    <row r="56" spans="2:18">
      <c r="B56" s="750">
        <f>INPUT_BMW!A166</f>
        <v>45991</v>
      </c>
      <c r="C56" s="741">
        <f>INPUT_BMW!B166</f>
        <v>595848599.27999997</v>
      </c>
      <c r="D56" s="741">
        <f>INPUT_BMW!C166</f>
        <v>730322.4</v>
      </c>
      <c r="E56" s="741">
        <f>INPUT_BMW!D166</f>
        <v>738008.8</v>
      </c>
      <c r="F56" s="741">
        <f>INPUT_BMW!E166</f>
        <v>378573.44</v>
      </c>
      <c r="G56" s="741">
        <f>INPUT_BMW!F166</f>
        <v>228349.32</v>
      </c>
      <c r="H56" s="741">
        <f>INPUT_BMW!G166</f>
        <v>2075253.9600000002</v>
      </c>
      <c r="I56" s="765">
        <f>INPUT_BMW!H166</f>
        <v>0.34828544742870177</v>
      </c>
      <c r="K56" s="752">
        <f>INPUT_BMW!J166</f>
        <v>45991</v>
      </c>
      <c r="L56" s="747">
        <f>INPUT_BMW!K166</f>
        <v>62403.9</v>
      </c>
      <c r="M56" s="747">
        <f>INPUT_BMW!L166</f>
        <v>0</v>
      </c>
      <c r="N56" s="747">
        <f>INPUT_BMW!M166</f>
        <v>62403.9</v>
      </c>
    </row>
    <row r="57" spans="2:18" ht="15" customHeight="1">
      <c r="B57" s="750">
        <f>INPUT_BMW!A167</f>
        <v>46022</v>
      </c>
      <c r="C57" s="741">
        <f>INPUT_BMW!B167</f>
        <v>584606535.80999994</v>
      </c>
      <c r="D57" s="741">
        <f>INPUT_BMW!C167</f>
        <v>598841.80000000005</v>
      </c>
      <c r="E57" s="741">
        <f>INPUT_BMW!D167</f>
        <v>624722.22</v>
      </c>
      <c r="F57" s="741">
        <f>INPUT_BMW!E167</f>
        <v>508001.55</v>
      </c>
      <c r="G57" s="741">
        <f>INPUT_BMW!F167</f>
        <v>353184.73</v>
      </c>
      <c r="H57" s="741">
        <f>INPUT_BMW!G167</f>
        <v>2084750.3</v>
      </c>
      <c r="I57" s="765">
        <f>INPUT_BMW!H167</f>
        <v>0.35660742265077144</v>
      </c>
      <c r="K57" s="752">
        <f>INPUT_BMW!J167</f>
        <v>46022</v>
      </c>
      <c r="L57" s="747">
        <f>INPUT_BMW!K167</f>
        <v>243096.11</v>
      </c>
      <c r="M57" s="747">
        <f>INPUT_BMW!L167</f>
        <v>0</v>
      </c>
      <c r="N57" s="747">
        <f>INPUT_BMW!M167</f>
        <v>243096.11</v>
      </c>
    </row>
    <row r="58" spans="2:18">
      <c r="B58" s="768"/>
      <c r="C58" s="230"/>
      <c r="D58" s="230"/>
      <c r="E58" s="230"/>
      <c r="F58" s="230"/>
      <c r="G58" s="230"/>
      <c r="H58" s="230"/>
      <c r="I58" s="769"/>
      <c r="K58" s="236"/>
      <c r="L58" s="237"/>
      <c r="M58" s="237"/>
      <c r="N58" s="237"/>
    </row>
    <row r="59" spans="2:18">
      <c r="B59" s="768"/>
      <c r="C59" s="230"/>
      <c r="D59" s="230"/>
      <c r="E59" s="230"/>
      <c r="F59" s="230"/>
      <c r="G59" s="230"/>
      <c r="H59" s="230"/>
      <c r="I59" s="769"/>
      <c r="K59" s="236"/>
      <c r="L59" s="237"/>
      <c r="M59" s="237"/>
      <c r="N59" s="237"/>
    </row>
  </sheetData>
  <mergeCells count="13">
    <mergeCell ref="B43:C43"/>
    <mergeCell ref="D43:E43"/>
    <mergeCell ref="B47:C47"/>
    <mergeCell ref="D47:E47"/>
    <mergeCell ref="B44:C44"/>
    <mergeCell ref="D44:E44"/>
    <mergeCell ref="B46:C46"/>
    <mergeCell ref="D46:E46"/>
    <mergeCell ref="B9:C9"/>
    <mergeCell ref="B10:C10"/>
    <mergeCell ref="B11:C11"/>
    <mergeCell ref="D3:G3"/>
    <mergeCell ref="B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D13" sqref="D13"/>
    </sheetView>
  </sheetViews>
  <sheetFormatPr defaultRowHeight="14.5"/>
  <cols>
    <col min="1" max="1" width="4.7265625" customWidth="1"/>
    <col min="2" max="5" width="27.1796875" customWidth="1"/>
    <col min="10" max="10" width="46.81640625" bestFit="1" customWidth="1"/>
  </cols>
  <sheetData>
    <row r="3" spans="2:6" ht="26">
      <c r="C3" s="771" t="s">
        <v>508</v>
      </c>
      <c r="D3" s="771"/>
      <c r="E3" s="771"/>
      <c r="F3" s="771"/>
    </row>
    <row r="7" spans="2:6" ht="17">
      <c r="B7" s="797" t="s">
        <v>223</v>
      </c>
      <c r="C7" s="798"/>
      <c r="D7" s="798"/>
      <c r="E7" s="798"/>
    </row>
    <row r="8" spans="2:6">
      <c r="B8" s="155"/>
      <c r="C8" s="155"/>
      <c r="D8" s="155"/>
      <c r="E8" s="155"/>
    </row>
    <row r="9" spans="2:6">
      <c r="B9" s="159" t="s">
        <v>369</v>
      </c>
      <c r="C9" s="159" t="s">
        <v>370</v>
      </c>
      <c r="D9" s="159" t="s">
        <v>371</v>
      </c>
      <c r="E9" s="159" t="s">
        <v>372</v>
      </c>
    </row>
    <row r="10" spans="2:6">
      <c r="B10" s="158">
        <f>INPUT_BMW!A63</f>
        <v>0</v>
      </c>
      <c r="C10" s="328">
        <f>INPUT_BMW!B63</f>
        <v>46022</v>
      </c>
      <c r="D10" s="156">
        <f>INPUT_BMW!C63</f>
        <v>584606535.80999994</v>
      </c>
      <c r="E10" s="156">
        <f>INPUT_BMW!D63</f>
        <v>8673480.5599999428</v>
      </c>
    </row>
    <row r="11" spans="2:6">
      <c r="B11" s="158">
        <f>INPUT_BMW!A64</f>
        <v>1</v>
      </c>
      <c r="C11" s="328">
        <f>INPUT_BMW!B64</f>
        <v>46053</v>
      </c>
      <c r="D11" s="156">
        <f>INPUT_BMW!C64</f>
        <v>575933055.25</v>
      </c>
      <c r="E11" s="156">
        <f>INPUT_BMW!D64</f>
        <v>6872985.3400000334</v>
      </c>
    </row>
    <row r="12" spans="2:6">
      <c r="B12" s="158">
        <f>INPUT_BMW!A65</f>
        <v>2</v>
      </c>
      <c r="C12" s="328">
        <f>INPUT_BMW!B65</f>
        <v>46081</v>
      </c>
      <c r="D12" s="156">
        <f>INPUT_BMW!C65</f>
        <v>569060069.90999997</v>
      </c>
      <c r="E12" s="156">
        <f>INPUT_BMW!D65</f>
        <v>7051845.6100000143</v>
      </c>
    </row>
    <row r="13" spans="2:6">
      <c r="B13" s="158">
        <f>INPUT_BMW!A66</f>
        <v>3</v>
      </c>
      <c r="C13" s="328">
        <f>INPUT_BMW!B66</f>
        <v>46112</v>
      </c>
      <c r="D13" s="156">
        <f>INPUT_BMW!C66</f>
        <v>562008224.29999995</v>
      </c>
      <c r="E13" s="156">
        <f>INPUT_BMW!D66</f>
        <v>7006540.0099999905</v>
      </c>
    </row>
    <row r="14" spans="2:6">
      <c r="B14" s="158">
        <f>INPUT_BMW!A67</f>
        <v>4</v>
      </c>
      <c r="C14" s="328">
        <f>INPUT_BMW!B67</f>
        <v>46142</v>
      </c>
      <c r="D14" s="156">
        <f>INPUT_BMW!C67</f>
        <v>555001684.28999996</v>
      </c>
      <c r="E14" s="156">
        <f>INPUT_BMW!D67</f>
        <v>7041775.7300000191</v>
      </c>
    </row>
    <row r="15" spans="2:6">
      <c r="B15" s="158">
        <f>INPUT_BMW!A68</f>
        <v>5</v>
      </c>
      <c r="C15" s="328">
        <f>INPUT_BMW!B68</f>
        <v>46173</v>
      </c>
      <c r="D15" s="156">
        <f>INPUT_BMW!C68</f>
        <v>547959908.55999994</v>
      </c>
      <c r="E15" s="156">
        <f>INPUT_BMW!D68</f>
        <v>7551839.4699999094</v>
      </c>
    </row>
    <row r="16" spans="2:6">
      <c r="B16" s="158">
        <f>INPUT_BMW!A69</f>
        <v>6</v>
      </c>
      <c r="C16" s="328">
        <f>INPUT_BMW!B69</f>
        <v>46203</v>
      </c>
      <c r="D16" s="156">
        <f>INPUT_BMW!C69</f>
        <v>540408069.09000003</v>
      </c>
      <c r="E16" s="156">
        <f>INPUT_BMW!D69</f>
        <v>7600462.8900000453</v>
      </c>
    </row>
    <row r="17" spans="2:5">
      <c r="B17" s="158">
        <f>INPUT_BMW!A70</f>
        <v>7</v>
      </c>
      <c r="C17" s="328">
        <f>INPUT_BMW!B70</f>
        <v>46234</v>
      </c>
      <c r="D17" s="156">
        <f>INPUT_BMW!C70</f>
        <v>532807606.19999999</v>
      </c>
      <c r="E17" s="156">
        <f>INPUT_BMW!D70</f>
        <v>16593814.050000012</v>
      </c>
    </row>
    <row r="18" spans="2:5">
      <c r="B18" s="158">
        <f>INPUT_BMW!A71</f>
        <v>9</v>
      </c>
      <c r="C18" s="328">
        <f>INPUT_BMW!B71</f>
        <v>46265</v>
      </c>
      <c r="D18" s="156">
        <f>INPUT_BMW!C71</f>
        <v>516213792.14999998</v>
      </c>
      <c r="E18" s="156">
        <f>INPUT_BMW!D71</f>
        <v>8973121.25</v>
      </c>
    </row>
    <row r="19" spans="2:5">
      <c r="B19" s="158">
        <f>INPUT_BMW!A72</f>
        <v>10</v>
      </c>
      <c r="C19" s="328">
        <f>INPUT_BMW!B72</f>
        <v>46295</v>
      </c>
      <c r="D19" s="156">
        <f>INPUT_BMW!C72</f>
        <v>507240670.89999998</v>
      </c>
      <c r="E19" s="156">
        <f>INPUT_BMW!D72</f>
        <v>9900770.7399999499</v>
      </c>
    </row>
    <row r="20" spans="2:5">
      <c r="B20" s="158">
        <f>INPUT_BMW!A73</f>
        <v>11</v>
      </c>
      <c r="C20" s="328">
        <f>INPUT_BMW!B73</f>
        <v>46326</v>
      </c>
      <c r="D20" s="156">
        <f>INPUT_BMW!C73</f>
        <v>497339900.16000003</v>
      </c>
      <c r="E20" s="156">
        <f>INPUT_BMW!D73</f>
        <v>13433789.590000033</v>
      </c>
    </row>
    <row r="21" spans="2:5">
      <c r="B21" s="158">
        <f>INPUT_BMW!A74</f>
        <v>12</v>
      </c>
      <c r="C21" s="328">
        <f>INPUT_BMW!B74</f>
        <v>46356</v>
      </c>
      <c r="D21" s="156">
        <f>INPUT_BMW!C74</f>
        <v>483906110.56999999</v>
      </c>
      <c r="E21" s="156">
        <f>INPUT_BMW!D74</f>
        <v>10266068.349999964</v>
      </c>
    </row>
    <row r="22" spans="2:5">
      <c r="B22" s="158">
        <f>INPUT_BMW!A75</f>
        <v>13</v>
      </c>
      <c r="C22" s="328">
        <f>INPUT_BMW!B75</f>
        <v>46387</v>
      </c>
      <c r="D22" s="156">
        <f>INPUT_BMW!C75</f>
        <v>473640042.22000003</v>
      </c>
      <c r="E22" s="156">
        <f>INPUT_BMW!D75</f>
        <v>11629099.110000014</v>
      </c>
    </row>
    <row r="23" spans="2:5">
      <c r="B23" s="158">
        <f>INPUT_BMW!A76</f>
        <v>14</v>
      </c>
      <c r="C23" s="328">
        <f>INPUT_BMW!B76</f>
        <v>46418</v>
      </c>
      <c r="D23" s="156">
        <f>INPUT_BMW!C76</f>
        <v>462010943.11000001</v>
      </c>
      <c r="E23" s="156">
        <f>INPUT_BMW!D76</f>
        <v>15028100.780000031</v>
      </c>
    </row>
    <row r="24" spans="2:5">
      <c r="B24" s="158">
        <f>INPUT_BMW!A77</f>
        <v>15</v>
      </c>
      <c r="C24" s="328">
        <f>INPUT_BMW!B77</f>
        <v>46446</v>
      </c>
      <c r="D24" s="156">
        <f>INPUT_BMW!C77</f>
        <v>446982842.32999998</v>
      </c>
      <c r="E24" s="156">
        <f>INPUT_BMW!D77</f>
        <v>13916000.899999976</v>
      </c>
    </row>
    <row r="25" spans="2:5">
      <c r="B25" s="158">
        <f>INPUT_BMW!A78</f>
        <v>16</v>
      </c>
      <c r="C25" s="328">
        <f>INPUT_BMW!B78</f>
        <v>46477</v>
      </c>
      <c r="D25" s="156">
        <f>INPUT_BMW!C78</f>
        <v>433066841.43000001</v>
      </c>
      <c r="E25" s="156">
        <f>INPUT_BMW!D78</f>
        <v>15454601.519999981</v>
      </c>
    </row>
    <row r="26" spans="2:5">
      <c r="B26" s="158">
        <f>INPUT_BMW!A79</f>
        <v>17</v>
      </c>
      <c r="C26" s="328">
        <f>INPUT_BMW!B79</f>
        <v>46507</v>
      </c>
      <c r="D26" s="156">
        <f>INPUT_BMW!C79</f>
        <v>417612239.91000003</v>
      </c>
      <c r="E26" s="156">
        <f>INPUT_BMW!D79</f>
        <v>19618823.710000038</v>
      </c>
    </row>
    <row r="27" spans="2:5">
      <c r="B27" s="158">
        <f>INPUT_BMW!A80</f>
        <v>18</v>
      </c>
      <c r="C27" s="328">
        <f>INPUT_BMW!B80</f>
        <v>46538</v>
      </c>
      <c r="D27" s="156">
        <f>INPUT_BMW!C80</f>
        <v>397993416.19999999</v>
      </c>
      <c r="E27" s="156">
        <f>INPUT_BMW!D80</f>
        <v>17587921.060000002</v>
      </c>
    </row>
    <row r="28" spans="2:5">
      <c r="B28" s="158">
        <f>INPUT_BMW!A81</f>
        <v>19</v>
      </c>
      <c r="C28" s="328">
        <f>INPUT_BMW!B81</f>
        <v>46568</v>
      </c>
      <c r="D28" s="156">
        <f>INPUT_BMW!C81</f>
        <v>380405495.13999999</v>
      </c>
      <c r="E28" s="156">
        <f>INPUT_BMW!D81</f>
        <v>13012521.269999981</v>
      </c>
    </row>
    <row r="29" spans="2:5">
      <c r="B29" s="158">
        <f>INPUT_BMW!A82</f>
        <v>20</v>
      </c>
      <c r="C29" s="328">
        <f>INPUT_BMW!B82</f>
        <v>46599</v>
      </c>
      <c r="D29" s="156">
        <f>INPUT_BMW!C82</f>
        <v>367392973.87</v>
      </c>
      <c r="E29" s="156">
        <f>INPUT_BMW!D82</f>
        <v>23502751.019999981</v>
      </c>
    </row>
    <row r="30" spans="2:5">
      <c r="B30" s="158">
        <f>INPUT_BMW!A83</f>
        <v>21</v>
      </c>
      <c r="C30" s="328">
        <f>INPUT_BMW!B83</f>
        <v>46630</v>
      </c>
      <c r="D30" s="156">
        <f>INPUT_BMW!C83</f>
        <v>343890222.85000002</v>
      </c>
      <c r="E30" s="156">
        <f>INPUT_BMW!D83</f>
        <v>21963708.99000001</v>
      </c>
    </row>
    <row r="31" spans="2:5">
      <c r="B31" s="158">
        <f>INPUT_BMW!A84</f>
        <v>22</v>
      </c>
      <c r="C31" s="328">
        <f>INPUT_BMW!B84</f>
        <v>46660</v>
      </c>
      <c r="D31" s="156">
        <f>INPUT_BMW!C84</f>
        <v>321926513.86000001</v>
      </c>
      <c r="E31" s="156">
        <f>INPUT_BMW!D84</f>
        <v>21912959.629999995</v>
      </c>
    </row>
    <row r="32" spans="2:5">
      <c r="B32" s="158">
        <f>INPUT_BMW!A85</f>
        <v>23</v>
      </c>
      <c r="C32" s="328">
        <f>INPUT_BMW!B85</f>
        <v>46691</v>
      </c>
      <c r="D32" s="156">
        <f>INPUT_BMW!C85</f>
        <v>300013554.23000002</v>
      </c>
      <c r="E32" s="156">
        <f>INPUT_BMW!D85</f>
        <v>33816328.830000013</v>
      </c>
    </row>
    <row r="33" spans="2:5">
      <c r="B33" s="158">
        <f>INPUT_BMW!A86</f>
        <v>24</v>
      </c>
      <c r="C33" s="328">
        <f>INPUT_BMW!B86</f>
        <v>46721</v>
      </c>
      <c r="D33" s="156">
        <f>INPUT_BMW!C86</f>
        <v>266197225.40000001</v>
      </c>
      <c r="E33" s="156">
        <f>INPUT_BMW!D86</f>
        <v>21000188.379999995</v>
      </c>
    </row>
    <row r="34" spans="2:5">
      <c r="B34" s="158">
        <f>INPUT_BMW!A87</f>
        <v>25</v>
      </c>
      <c r="C34" s="328">
        <f>INPUT_BMW!B87</f>
        <v>46752</v>
      </c>
      <c r="D34" s="156">
        <f>INPUT_BMW!C87</f>
        <v>245197037.02000001</v>
      </c>
      <c r="E34" s="156">
        <f>INPUT_BMW!D87</f>
        <v>22440018.320000023</v>
      </c>
    </row>
    <row r="35" spans="2:5">
      <c r="B35" s="158">
        <f>INPUT_BMW!A88</f>
        <v>26</v>
      </c>
      <c r="C35" s="328">
        <f>INPUT_BMW!B88</f>
        <v>46783</v>
      </c>
      <c r="D35" s="156">
        <f>INPUT_BMW!C88</f>
        <v>222757018.69999999</v>
      </c>
      <c r="E35" s="156">
        <f>INPUT_BMW!D88</f>
        <v>37952430.310000002</v>
      </c>
    </row>
    <row r="36" spans="2:5">
      <c r="B36" s="158">
        <f>INPUT_BMW!A89</f>
        <v>27</v>
      </c>
      <c r="C36" s="328">
        <f>INPUT_BMW!B89</f>
        <v>46812</v>
      </c>
      <c r="D36" s="156">
        <f>INPUT_BMW!C89</f>
        <v>184804588.38999999</v>
      </c>
      <c r="E36" s="156">
        <f>INPUT_BMW!D89</f>
        <v>22302795.269999981</v>
      </c>
    </row>
    <row r="37" spans="2:5">
      <c r="B37" s="158">
        <f>INPUT_BMW!A90</f>
        <v>28</v>
      </c>
      <c r="C37" s="328">
        <f>INPUT_BMW!B90</f>
        <v>46843</v>
      </c>
      <c r="D37" s="156">
        <f>INPUT_BMW!C90</f>
        <v>162501793.12</v>
      </c>
      <c r="E37" s="156">
        <f>INPUT_BMW!D90</f>
        <v>15859355.460000008</v>
      </c>
    </row>
    <row r="38" spans="2:5">
      <c r="B38" s="158">
        <f>INPUT_BMW!A91</f>
        <v>29</v>
      </c>
      <c r="C38" s="328">
        <f>INPUT_BMW!B91</f>
        <v>46873</v>
      </c>
      <c r="D38" s="156">
        <f>INPUT_BMW!C91</f>
        <v>146642437.66</v>
      </c>
      <c r="E38" s="156">
        <f>INPUT_BMW!D91</f>
        <v>19172454.640000001</v>
      </c>
    </row>
    <row r="39" spans="2:5">
      <c r="B39" s="158">
        <f>INPUT_BMW!A92</f>
        <v>30</v>
      </c>
      <c r="C39" s="328">
        <f>INPUT_BMW!B92</f>
        <v>46904</v>
      </c>
      <c r="D39" s="156">
        <f>INPUT_BMW!C92</f>
        <v>127469983.02</v>
      </c>
      <c r="E39" s="156">
        <f>INPUT_BMW!D92</f>
        <v>16229804.629999995</v>
      </c>
    </row>
    <row r="40" spans="2:5">
      <c r="B40" s="158">
        <f>INPUT_BMW!A93</f>
        <v>31</v>
      </c>
      <c r="C40" s="328">
        <f>INPUT_BMW!B93</f>
        <v>46934</v>
      </c>
      <c r="D40" s="156">
        <f>INPUT_BMW!C93</f>
        <v>111240178.39</v>
      </c>
      <c r="E40" s="156">
        <f>INPUT_BMW!D93</f>
        <v>5320383.9099999964</v>
      </c>
    </row>
    <row r="41" spans="2:5">
      <c r="B41" s="158">
        <f>INPUT_BMW!A94</f>
        <v>32</v>
      </c>
      <c r="C41" s="328">
        <f>INPUT_BMW!B94</f>
        <v>46965</v>
      </c>
      <c r="D41" s="156">
        <f>INPUT_BMW!C94</f>
        <v>105919794.48</v>
      </c>
      <c r="E41" s="156">
        <f>INPUT_BMW!D94</f>
        <v>10441798.63000001</v>
      </c>
    </row>
    <row r="42" spans="2:5">
      <c r="B42" s="158">
        <f>INPUT_BMW!A95</f>
        <v>33</v>
      </c>
      <c r="C42" s="328">
        <f>INPUT_BMW!B95</f>
        <v>46996</v>
      </c>
      <c r="D42" s="156">
        <f>INPUT_BMW!C95</f>
        <v>95477995.849999994</v>
      </c>
      <c r="E42" s="156">
        <f>INPUT_BMW!D95</f>
        <v>11504955.789999992</v>
      </c>
    </row>
    <row r="43" spans="2:5">
      <c r="B43" s="158">
        <f>INPUT_BMW!A96</f>
        <v>34</v>
      </c>
      <c r="C43" s="328">
        <f>INPUT_BMW!B96</f>
        <v>47026</v>
      </c>
      <c r="D43" s="156">
        <f>INPUT_BMW!C96</f>
        <v>83973040.060000002</v>
      </c>
      <c r="E43" s="156">
        <f>INPUT_BMW!D96</f>
        <v>12218159.730000004</v>
      </c>
    </row>
    <row r="44" spans="2:5">
      <c r="B44" s="158">
        <f>INPUT_BMW!A97</f>
        <v>35</v>
      </c>
      <c r="C44" s="328">
        <f>INPUT_BMW!B97</f>
        <v>47057</v>
      </c>
      <c r="D44" s="156">
        <f>INPUT_BMW!C97</f>
        <v>71754880.329999998</v>
      </c>
      <c r="E44" s="156">
        <f>INPUT_BMW!D97</f>
        <v>22572491.659999996</v>
      </c>
    </row>
    <row r="45" spans="2:5">
      <c r="B45" s="158">
        <f>INPUT_BMW!A98</f>
        <v>36</v>
      </c>
      <c r="C45" s="328">
        <f>INPUT_BMW!B98</f>
        <v>47087</v>
      </c>
      <c r="D45" s="156">
        <f>INPUT_BMW!C98</f>
        <v>49182388.670000002</v>
      </c>
      <c r="E45" s="156">
        <f>INPUT_BMW!D98</f>
        <v>9366067.2400000021</v>
      </c>
    </row>
    <row r="46" spans="2:5">
      <c r="B46" s="158">
        <f>INPUT_BMW!A99</f>
        <v>37</v>
      </c>
      <c r="C46" s="328">
        <f>INPUT_BMW!B99</f>
        <v>47118</v>
      </c>
      <c r="D46" s="156">
        <f>INPUT_BMW!C99</f>
        <v>39816321.43</v>
      </c>
      <c r="E46" s="156">
        <f>INPUT_BMW!D99</f>
        <v>10219735.370000001</v>
      </c>
    </row>
    <row r="47" spans="2:5">
      <c r="B47" s="158">
        <f>INPUT_BMW!A100</f>
        <v>38</v>
      </c>
      <c r="C47" s="328">
        <f>INPUT_BMW!B100</f>
        <v>47149</v>
      </c>
      <c r="D47" s="156">
        <f>INPUT_BMW!C100</f>
        <v>29596586.059999999</v>
      </c>
      <c r="E47" s="156">
        <f>INPUT_BMW!D100</f>
        <v>13807289.859999999</v>
      </c>
    </row>
    <row r="48" spans="2:5">
      <c r="B48" s="158">
        <f>INPUT_BMW!A101</f>
        <v>39</v>
      </c>
      <c r="C48" s="328">
        <f>INPUT_BMW!B101</f>
        <v>47177</v>
      </c>
      <c r="D48" s="156">
        <f>INPUT_BMW!C101</f>
        <v>15789296.199999999</v>
      </c>
      <c r="E48" s="156">
        <f>INPUT_BMW!D101</f>
        <v>14402111.889999999</v>
      </c>
    </row>
    <row r="49" spans="2:5">
      <c r="B49" s="158">
        <f>INPUT_BMW!A102</f>
        <v>40</v>
      </c>
      <c r="C49" s="328">
        <f>INPUT_BMW!B102</f>
        <v>47208</v>
      </c>
      <c r="D49" s="156">
        <f>INPUT_BMW!C102</f>
        <v>1387184.31</v>
      </c>
      <c r="E49" s="156">
        <f>INPUT_BMW!D102</f>
        <v>322865.29000000004</v>
      </c>
    </row>
    <row r="50" spans="2:5">
      <c r="B50" s="158">
        <f>INPUT_BMW!A103</f>
        <v>41</v>
      </c>
      <c r="C50" s="328">
        <f>INPUT_BMW!B103</f>
        <v>47238</v>
      </c>
      <c r="D50" s="156">
        <f>INPUT_BMW!C103</f>
        <v>1064319.02</v>
      </c>
      <c r="E50" s="156">
        <f>INPUT_BMW!D103</f>
        <v>224547</v>
      </c>
    </row>
    <row r="51" spans="2:5">
      <c r="B51" s="158">
        <f>INPUT_BMW!A104</f>
        <v>42</v>
      </c>
      <c r="C51" s="328">
        <f>INPUT_BMW!B104</f>
        <v>47269</v>
      </c>
      <c r="D51" s="156">
        <f>INPUT_BMW!C104</f>
        <v>839772.02</v>
      </c>
      <c r="E51" s="156">
        <f>INPUT_BMW!D104</f>
        <v>245909.72999999998</v>
      </c>
    </row>
    <row r="52" spans="2:5">
      <c r="B52" s="158">
        <f>INPUT_BMW!A105</f>
        <v>43</v>
      </c>
      <c r="C52" s="328">
        <f>INPUT_BMW!B105</f>
        <v>47299</v>
      </c>
      <c r="D52" s="156">
        <f>INPUT_BMW!C105</f>
        <v>593862.29</v>
      </c>
      <c r="E52" s="156">
        <f>INPUT_BMW!D105</f>
        <v>97538.430000000051</v>
      </c>
    </row>
    <row r="53" spans="2:5">
      <c r="B53" s="158">
        <f>INPUT_BMW!A106</f>
        <v>44</v>
      </c>
      <c r="C53" s="328">
        <f>INPUT_BMW!B106</f>
        <v>47330</v>
      </c>
      <c r="D53" s="156">
        <f>INPUT_BMW!C106</f>
        <v>496323.86</v>
      </c>
      <c r="E53" s="156">
        <f>INPUT_BMW!D106</f>
        <v>124156.40999999997</v>
      </c>
    </row>
    <row r="54" spans="2:5">
      <c r="B54" s="158">
        <f>INPUT_BMW!A107</f>
        <v>45</v>
      </c>
      <c r="C54" s="328">
        <f>INPUT_BMW!B107</f>
        <v>47361</v>
      </c>
      <c r="D54" s="156">
        <f>INPUT_BMW!C107</f>
        <v>372167.45</v>
      </c>
      <c r="E54" s="156">
        <f>INPUT_BMW!D107</f>
        <v>232001.57</v>
      </c>
    </row>
    <row r="55" spans="2:5">
      <c r="B55" s="158">
        <f>INPUT_BMW!A108</f>
        <v>46</v>
      </c>
      <c r="C55" s="328">
        <f>INPUT_BMW!B108</f>
        <v>47391</v>
      </c>
      <c r="D55" s="156">
        <f>INPUT_BMW!C108</f>
        <v>140165.88</v>
      </c>
      <c r="E55" s="156">
        <f>INPUT_BMW!D108</f>
        <v>140165.88</v>
      </c>
    </row>
    <row r="56" spans="2:5">
      <c r="B56" s="158">
        <f>INPUT_BMW!A109</f>
        <v>47</v>
      </c>
      <c r="C56" s="328">
        <f>INPUT_BMW!B109</f>
        <v>47422</v>
      </c>
      <c r="D56" s="156">
        <f>INPUT_BMW!C109</f>
        <v>0</v>
      </c>
      <c r="E56" s="156">
        <f>INPUT_BMW!D109</f>
        <v>0</v>
      </c>
    </row>
    <row r="57" spans="2:5">
      <c r="B57" s="158">
        <f>INPUT_BMW!A110</f>
        <v>48</v>
      </c>
      <c r="C57" s="328">
        <f>INPUT_BMW!B110</f>
        <v>47452</v>
      </c>
      <c r="D57" s="156">
        <f>INPUT_BMW!C110</f>
        <v>0</v>
      </c>
      <c r="E57" s="156">
        <f>INPUT_BMW!D110</f>
        <v>0</v>
      </c>
    </row>
    <row r="58" spans="2:5">
      <c r="B58" s="158">
        <f>INPUT_BMW!A111</f>
        <v>49</v>
      </c>
      <c r="C58" s="328">
        <f>INPUT_BMW!B111</f>
        <v>47483</v>
      </c>
      <c r="D58" s="156">
        <f>INPUT_BMW!C111</f>
        <v>0</v>
      </c>
      <c r="E58" s="156">
        <f>INPUT_BMW!D111</f>
        <v>0</v>
      </c>
    </row>
    <row r="59" spans="2:5">
      <c r="B59" s="158">
        <f>INPUT_BMW!A112</f>
        <v>50</v>
      </c>
      <c r="C59" s="328">
        <f>INPUT_BMW!B112</f>
        <v>47514</v>
      </c>
      <c r="D59" s="156">
        <f>INPUT_BMW!C112</f>
        <v>0</v>
      </c>
      <c r="E59" s="156">
        <f>INPUT_BMW!D112</f>
        <v>0</v>
      </c>
    </row>
    <row r="60" spans="2:5">
      <c r="B60" s="158">
        <f>INPUT_BMW!A113</f>
        <v>51</v>
      </c>
      <c r="C60" s="328">
        <f>INPUT_BMW!B113</f>
        <v>47542</v>
      </c>
      <c r="D60" s="156">
        <f>INPUT_BMW!C113</f>
        <v>0</v>
      </c>
      <c r="E60" s="156">
        <f>INPUT_BMW!D113</f>
        <v>0</v>
      </c>
    </row>
    <row r="61" spans="2:5">
      <c r="B61" s="158">
        <f>INPUT_BMW!A114</f>
        <v>52</v>
      </c>
      <c r="C61" s="328">
        <f>INPUT_BMW!B114</f>
        <v>47573</v>
      </c>
      <c r="D61" s="156">
        <f>INPUT_BMW!C114</f>
        <v>0</v>
      </c>
      <c r="E61" s="156">
        <f>INPUT_BMW!D114</f>
        <v>0</v>
      </c>
    </row>
    <row r="62" spans="2:5">
      <c r="B62" s="158">
        <f>INPUT_BMW!A115</f>
        <v>53</v>
      </c>
      <c r="C62" s="328">
        <f>INPUT_BMW!B115</f>
        <v>47603</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AD18" sqref="AD18"/>
    </sheetView>
  </sheetViews>
  <sheetFormatPr defaultColWidth="9.1796875" defaultRowHeight="12"/>
  <cols>
    <col min="1" max="1" width="9.1796875" style="391"/>
    <col min="2" max="2" width="12.453125" style="391" customWidth="1"/>
    <col min="3" max="3" width="2.26953125" style="391" customWidth="1"/>
    <col min="4" max="4" width="25.54296875" style="391" bestFit="1" customWidth="1"/>
    <col min="5" max="5" width="24.453125" style="391" customWidth="1"/>
    <col min="6" max="10" width="20.81640625" style="391" customWidth="1"/>
    <col min="11" max="11" width="2" style="391" customWidth="1"/>
    <col min="12" max="12" width="24.81640625" style="391" bestFit="1" customWidth="1"/>
    <col min="13" max="13" width="21.54296875" style="391" customWidth="1"/>
    <col min="14" max="18" width="19.453125" style="391" customWidth="1"/>
    <col min="19" max="19" width="3" style="391" customWidth="1"/>
    <col min="20" max="20" width="24.81640625" style="391" bestFit="1" customWidth="1"/>
    <col min="21" max="21" width="21.54296875" style="391" customWidth="1"/>
    <col min="22" max="26" width="19.453125" style="391" customWidth="1"/>
    <col min="27" max="27" width="5.54296875" style="391" customWidth="1"/>
    <col min="28" max="28" width="24.81640625" style="391" bestFit="1" customWidth="1"/>
    <col min="29" max="29" width="20" style="391" bestFit="1" customWidth="1"/>
    <col min="30" max="33" width="17" style="391" customWidth="1"/>
    <col min="34" max="16384" width="9.1796875" style="391"/>
  </cols>
  <sheetData>
    <row r="3" spans="2:33" ht="26">
      <c r="F3" s="771" t="s">
        <v>508</v>
      </c>
      <c r="G3" s="771"/>
      <c r="H3" s="771"/>
      <c r="I3" s="771"/>
      <c r="J3" s="771"/>
    </row>
    <row r="6" spans="2:33">
      <c r="B6" s="782" t="s">
        <v>535</v>
      </c>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row>
    <row r="7" spans="2:33">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row>
    <row r="8" spans="2:33" ht="10.5" customHeight="1">
      <c r="B8" s="392"/>
      <c r="C8" s="392"/>
      <c r="D8" s="393" t="s">
        <v>35</v>
      </c>
      <c r="E8" s="394" t="s">
        <v>145</v>
      </c>
      <c r="F8" s="392"/>
      <c r="G8" s="392"/>
      <c r="H8" s="392"/>
      <c r="I8" s="392"/>
      <c r="J8" s="392"/>
      <c r="K8" s="392"/>
      <c r="L8" s="393" t="s">
        <v>35</v>
      </c>
      <c r="M8" s="394" t="s">
        <v>146</v>
      </c>
      <c r="N8" s="392"/>
      <c r="O8" s="392"/>
      <c r="P8" s="392"/>
      <c r="Q8" s="392"/>
      <c r="R8" s="392"/>
      <c r="S8" s="392"/>
      <c r="T8" s="393" t="s">
        <v>35</v>
      </c>
      <c r="U8" s="394" t="s">
        <v>534</v>
      </c>
      <c r="V8" s="392"/>
      <c r="W8" s="392"/>
      <c r="X8" s="392"/>
      <c r="Y8" s="392"/>
      <c r="Z8" s="392"/>
      <c r="AA8" s="392"/>
      <c r="AB8" s="393" t="s">
        <v>35</v>
      </c>
      <c r="AC8" s="394" t="s">
        <v>166</v>
      </c>
      <c r="AD8" s="392"/>
      <c r="AE8" s="392"/>
      <c r="AF8" s="392"/>
      <c r="AG8" s="392"/>
    </row>
    <row r="9" spans="2:33" ht="10.5" customHeight="1">
      <c r="B9" s="392"/>
      <c r="C9" s="392"/>
      <c r="D9" s="395" t="s">
        <v>157</v>
      </c>
      <c r="E9" s="396">
        <v>5000</v>
      </c>
      <c r="F9" s="392"/>
      <c r="G9" s="392"/>
      <c r="H9" s="392"/>
      <c r="I9" s="392"/>
      <c r="J9" s="392"/>
      <c r="K9" s="392"/>
      <c r="L9" s="395" t="s">
        <v>158</v>
      </c>
      <c r="M9" s="396">
        <v>689</v>
      </c>
      <c r="N9" s="392"/>
      <c r="O9" s="392"/>
      <c r="P9" s="392"/>
      <c r="Q9" s="392"/>
      <c r="R9" s="392"/>
      <c r="S9" s="392"/>
      <c r="T9" s="395" t="s">
        <v>533</v>
      </c>
      <c r="U9" s="396">
        <v>744</v>
      </c>
      <c r="V9" s="392"/>
      <c r="W9" s="392"/>
      <c r="X9" s="392"/>
      <c r="Y9" s="392"/>
      <c r="Z9" s="392"/>
      <c r="AA9" s="392"/>
      <c r="AB9" s="395" t="s">
        <v>158</v>
      </c>
      <c r="AC9" s="396">
        <v>2</v>
      </c>
      <c r="AD9" s="392"/>
      <c r="AE9" s="392"/>
      <c r="AF9" s="392"/>
      <c r="AG9" s="392"/>
    </row>
    <row r="10" spans="2:33" ht="10.5" customHeight="1">
      <c r="B10" s="397"/>
      <c r="C10" s="397"/>
      <c r="D10" s="398" t="s">
        <v>36</v>
      </c>
      <c r="E10" s="399">
        <v>100000</v>
      </c>
      <c r="F10" s="397"/>
      <c r="G10" s="397"/>
      <c r="H10" s="397"/>
      <c r="I10" s="397"/>
      <c r="J10" s="397"/>
      <c r="K10" s="397"/>
      <c r="L10" s="398" t="s">
        <v>36</v>
      </c>
      <c r="M10" s="755">
        <v>100000</v>
      </c>
      <c r="N10" s="397"/>
      <c r="O10" s="397"/>
      <c r="P10" s="397"/>
      <c r="Q10" s="397"/>
      <c r="R10" s="397"/>
      <c r="S10" s="397"/>
      <c r="T10" s="398" t="s">
        <v>36</v>
      </c>
      <c r="U10" s="755">
        <v>100000</v>
      </c>
      <c r="V10" s="397"/>
      <c r="W10" s="397"/>
      <c r="X10" s="397"/>
      <c r="Y10" s="397"/>
      <c r="Z10" s="397"/>
      <c r="AA10" s="397"/>
      <c r="AB10" s="398" t="s">
        <v>36</v>
      </c>
      <c r="AC10" s="755">
        <v>150</v>
      </c>
      <c r="AD10" s="397"/>
      <c r="AE10" s="397"/>
      <c r="AF10" s="397"/>
      <c r="AG10" s="397"/>
    </row>
    <row r="11" spans="2:33">
      <c r="B11" s="400"/>
      <c r="C11" s="392"/>
      <c r="D11" s="392"/>
      <c r="E11" s="392"/>
      <c r="F11" s="392"/>
      <c r="G11" s="392"/>
      <c r="H11" s="400"/>
      <c r="I11" s="392"/>
      <c r="J11" s="392"/>
      <c r="K11" s="392"/>
      <c r="L11" s="392"/>
      <c r="M11" s="392"/>
      <c r="P11" s="401"/>
      <c r="Q11" s="401"/>
      <c r="R11" s="392"/>
      <c r="S11" s="392"/>
      <c r="T11" s="392"/>
      <c r="U11" s="392"/>
      <c r="X11" s="401"/>
      <c r="Y11" s="401"/>
      <c r="Z11" s="392"/>
      <c r="AA11" s="392"/>
      <c r="AB11" s="392"/>
      <c r="AC11" s="392"/>
      <c r="AD11" s="392"/>
      <c r="AE11" s="401"/>
      <c r="AF11" s="401"/>
      <c r="AG11" s="392"/>
    </row>
    <row r="12" spans="2:33">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row>
    <row r="13" spans="2:33" ht="12.5" thickBot="1">
      <c r="B13" s="806" t="s">
        <v>34</v>
      </c>
      <c r="C13" s="402"/>
      <c r="D13" s="799" t="s">
        <v>145</v>
      </c>
      <c r="E13" s="800"/>
      <c r="F13" s="800"/>
      <c r="G13" s="801"/>
      <c r="H13" s="800"/>
      <c r="I13" s="800"/>
      <c r="J13" s="802"/>
      <c r="K13" s="402"/>
      <c r="L13" s="799" t="s">
        <v>146</v>
      </c>
      <c r="M13" s="800"/>
      <c r="N13" s="800"/>
      <c r="O13" s="801"/>
      <c r="P13" s="800"/>
      <c r="Q13" s="800"/>
      <c r="R13" s="802"/>
      <c r="S13" s="402"/>
      <c r="T13" s="799" t="s">
        <v>534</v>
      </c>
      <c r="U13" s="800"/>
      <c r="V13" s="800"/>
      <c r="W13" s="801"/>
      <c r="X13" s="800"/>
      <c r="Y13" s="800"/>
      <c r="Z13" s="802"/>
      <c r="AA13" s="402"/>
      <c r="AB13" s="799" t="s">
        <v>17</v>
      </c>
      <c r="AC13" s="800"/>
      <c r="AD13" s="800"/>
      <c r="AE13" s="800"/>
      <c r="AF13" s="800"/>
      <c r="AG13" s="802"/>
    </row>
    <row r="14" spans="2:33" ht="27.75" customHeight="1" thickTop="1" thickBot="1">
      <c r="B14" s="807"/>
      <c r="C14" s="86"/>
      <c r="D14" s="803" t="s">
        <v>162</v>
      </c>
      <c r="E14" s="803" t="s">
        <v>163</v>
      </c>
      <c r="F14" s="803" t="s">
        <v>37</v>
      </c>
      <c r="G14" s="803" t="s">
        <v>579</v>
      </c>
      <c r="H14" s="803" t="s">
        <v>164</v>
      </c>
      <c r="I14" s="803" t="s">
        <v>157</v>
      </c>
      <c r="J14" s="803" t="s">
        <v>165</v>
      </c>
      <c r="K14" s="86"/>
      <c r="L14" s="803" t="s">
        <v>160</v>
      </c>
      <c r="M14" s="803" t="s">
        <v>159</v>
      </c>
      <c r="N14" s="803" t="s">
        <v>37</v>
      </c>
      <c r="O14" s="803" t="s">
        <v>579</v>
      </c>
      <c r="P14" s="803" t="s">
        <v>161</v>
      </c>
      <c r="Q14" s="803" t="s">
        <v>158</v>
      </c>
      <c r="R14" s="803" t="s">
        <v>161</v>
      </c>
      <c r="S14" s="86"/>
      <c r="T14" s="804" t="s">
        <v>160</v>
      </c>
      <c r="U14" s="804" t="s">
        <v>159</v>
      </c>
      <c r="V14" s="804" t="s">
        <v>37</v>
      </c>
      <c r="W14" s="803" t="s">
        <v>579</v>
      </c>
      <c r="X14" s="804" t="s">
        <v>161</v>
      </c>
      <c r="Y14" s="804" t="s">
        <v>158</v>
      </c>
      <c r="Z14" s="804" t="s">
        <v>161</v>
      </c>
      <c r="AA14" s="86"/>
      <c r="AB14" s="803" t="s">
        <v>38</v>
      </c>
      <c r="AC14" s="803" t="s">
        <v>39</v>
      </c>
      <c r="AD14" s="803" t="s">
        <v>37</v>
      </c>
      <c r="AE14" s="803" t="s">
        <v>40</v>
      </c>
      <c r="AF14" s="803" t="s">
        <v>41</v>
      </c>
      <c r="AG14" s="803" t="s">
        <v>42</v>
      </c>
    </row>
    <row r="15" spans="2:33" ht="27.75" customHeight="1" thickTop="1">
      <c r="B15" s="808"/>
      <c r="C15" s="86"/>
      <c r="D15" s="804"/>
      <c r="E15" s="804"/>
      <c r="F15" s="804"/>
      <c r="G15" s="804"/>
      <c r="H15" s="804"/>
      <c r="I15" s="804"/>
      <c r="J15" s="804"/>
      <c r="K15" s="86"/>
      <c r="L15" s="804"/>
      <c r="M15" s="804"/>
      <c r="N15" s="804"/>
      <c r="O15" s="804"/>
      <c r="P15" s="804"/>
      <c r="Q15" s="804"/>
      <c r="R15" s="804"/>
      <c r="S15" s="86"/>
      <c r="T15" s="805"/>
      <c r="U15" s="805"/>
      <c r="V15" s="805"/>
      <c r="W15" s="804"/>
      <c r="X15" s="805"/>
      <c r="Y15" s="805"/>
      <c r="Z15" s="805"/>
      <c r="AA15" s="86"/>
      <c r="AB15" s="804"/>
      <c r="AC15" s="804"/>
      <c r="AD15" s="804"/>
      <c r="AE15" s="804"/>
      <c r="AF15" s="804"/>
      <c r="AG15" s="804"/>
    </row>
    <row r="16" spans="2:33">
      <c r="B16" s="659">
        <f>'00 - Cover'!E14</f>
        <v>46042</v>
      </c>
      <c r="C16" s="594"/>
      <c r="D16" s="661">
        <f>H17</f>
        <v>442063650</v>
      </c>
      <c r="E16" s="661">
        <v>0</v>
      </c>
      <c r="F16" s="661">
        <f>ROUNDDOWN(('13 - Priority of Payments'!K21)/E9,2)*E9</f>
        <v>13056950</v>
      </c>
      <c r="G16" s="661">
        <f>+F16/$E$9</f>
        <v>2611.39</v>
      </c>
      <c r="H16" s="661">
        <f>E16+D16-F16</f>
        <v>429006700</v>
      </c>
      <c r="I16" s="668">
        <f>$E$9</f>
        <v>5000</v>
      </c>
      <c r="J16" s="661">
        <f>H16/I16</f>
        <v>85801.34</v>
      </c>
      <c r="K16" s="594"/>
      <c r="L16" s="661">
        <f>P17</f>
        <v>68900000</v>
      </c>
      <c r="M16" s="661">
        <v>0</v>
      </c>
      <c r="N16" s="661">
        <f>IF(H16=0,'13 - Priority of Payments'!K22,0)</f>
        <v>0</v>
      </c>
      <c r="O16" s="661">
        <f>+N16/$M$9</f>
        <v>0</v>
      </c>
      <c r="P16" s="661">
        <f>M16+L16-N16</f>
        <v>68900000</v>
      </c>
      <c r="Q16" s="668">
        <f>$M$9</f>
        <v>689</v>
      </c>
      <c r="R16" s="661">
        <f>P16/Q16</f>
        <v>100000</v>
      </c>
      <c r="S16" s="594"/>
      <c r="T16" s="661">
        <f>X17</f>
        <v>74400000</v>
      </c>
      <c r="U16" s="661">
        <v>0</v>
      </c>
      <c r="V16" s="661">
        <f>IF(F16=0,IF(N16=0,'13 - Priority of Payments'!K23,0),0)</f>
        <v>0</v>
      </c>
      <c r="W16" s="661">
        <f>+V16/$U$9</f>
        <v>0</v>
      </c>
      <c r="X16" s="661">
        <f>U16+T16-V16</f>
        <v>74400000</v>
      </c>
      <c r="Y16" s="668">
        <f>$U$9</f>
        <v>744</v>
      </c>
      <c r="Z16" s="661">
        <f>X16/Y16</f>
        <v>100000</v>
      </c>
      <c r="AA16" s="594"/>
      <c r="AB16" s="661">
        <f>AE17</f>
        <v>300</v>
      </c>
      <c r="AC16" s="661">
        <v>0</v>
      </c>
      <c r="AD16" s="661">
        <v>0</v>
      </c>
      <c r="AE16" s="668">
        <f>AB16+AC16-AD16</f>
        <v>300</v>
      </c>
      <c r="AF16" s="668">
        <f>AE16/AC10</f>
        <v>2</v>
      </c>
      <c r="AG16" s="661">
        <f>AE16/AF16</f>
        <v>150</v>
      </c>
    </row>
    <row r="17" spans="2:33">
      <c r="B17" s="660">
        <f>'Historical Data'!B4</f>
        <v>46013</v>
      </c>
      <c r="C17" s="87"/>
      <c r="D17" s="661">
        <f>'Historical Data'!D4</f>
        <v>453701250</v>
      </c>
      <c r="E17" s="661">
        <f>'Historical Data'!E4</f>
        <v>0</v>
      </c>
      <c r="F17" s="661">
        <f>'Historical Data'!F4</f>
        <v>11637600</v>
      </c>
      <c r="G17" s="661">
        <f>+F17/$E$9</f>
        <v>2327.52</v>
      </c>
      <c r="H17" s="661">
        <f>'Historical Data'!G4</f>
        <v>442063650</v>
      </c>
      <c r="I17" s="668">
        <f>'Historical Data'!H4</f>
        <v>5000</v>
      </c>
      <c r="J17" s="661">
        <f>'Historical Data'!I4</f>
        <v>88412.73</v>
      </c>
      <c r="K17" s="593"/>
      <c r="L17" s="661">
        <f>'Historical Data'!J4</f>
        <v>68900000</v>
      </c>
      <c r="M17" s="661">
        <f>'Historical Data'!K4</f>
        <v>0</v>
      </c>
      <c r="N17" s="661">
        <f>'Historical Data'!L4</f>
        <v>0</v>
      </c>
      <c r="O17" s="661">
        <f>'Historical Data'!L4</f>
        <v>0</v>
      </c>
      <c r="P17" s="661">
        <f>'Historical Data'!M4</f>
        <v>68900000</v>
      </c>
      <c r="Q17" s="668">
        <f>'Historical Data'!N4</f>
        <v>689</v>
      </c>
      <c r="R17" s="661">
        <f>'Historical Data'!O4</f>
        <v>100000</v>
      </c>
      <c r="S17" s="593"/>
      <c r="T17" s="661">
        <f>'Historical Data'!P4</f>
        <v>74400000</v>
      </c>
      <c r="U17" s="661">
        <f>'Historical Data'!Q4</f>
        <v>0</v>
      </c>
      <c r="V17" s="661">
        <f>'Historical Data'!R4</f>
        <v>0</v>
      </c>
      <c r="W17" s="661">
        <f>+V17/$U$9</f>
        <v>0</v>
      </c>
      <c r="X17" s="661">
        <f>'Historical Data'!S4</f>
        <v>74400000</v>
      </c>
      <c r="Y17" s="668">
        <f>'Historical Data'!T4</f>
        <v>744</v>
      </c>
      <c r="Z17" s="661">
        <f>'Historical Data'!U4</f>
        <v>100000</v>
      </c>
      <c r="AA17" s="593"/>
      <c r="AB17" s="661">
        <f>'Historical Data'!V4</f>
        <v>300</v>
      </c>
      <c r="AC17" s="661">
        <f>'Historical Data'!W4</f>
        <v>0</v>
      </c>
      <c r="AD17" s="661">
        <f>'Historical Data'!X4</f>
        <v>0</v>
      </c>
      <c r="AE17" s="668">
        <f>'Historical Data'!Y4</f>
        <v>300</v>
      </c>
      <c r="AF17" s="668">
        <f>'Historical Data'!Z4</f>
        <v>2</v>
      </c>
      <c r="AG17" s="661">
        <f>'Historical Data'!AA4</f>
        <v>150</v>
      </c>
    </row>
    <row r="18" spans="2:33">
      <c r="B18" s="660">
        <f>'Historical Data'!B5</f>
        <v>45981</v>
      </c>
      <c r="C18" s="87"/>
      <c r="D18" s="661">
        <f>'Historical Data'!D5</f>
        <v>466067400</v>
      </c>
      <c r="E18" s="661">
        <f>'Historical Data'!E5</f>
        <v>0</v>
      </c>
      <c r="F18" s="661">
        <f>'Historical Data'!F5</f>
        <v>12366150</v>
      </c>
      <c r="G18" s="661">
        <f>+F18/$E$9</f>
        <v>2473.23</v>
      </c>
      <c r="H18" s="661">
        <f>'Historical Data'!G5</f>
        <v>453701250</v>
      </c>
      <c r="I18" s="668">
        <f>'Historical Data'!H5</f>
        <v>5000</v>
      </c>
      <c r="J18" s="661">
        <f>'Historical Data'!I5</f>
        <v>90740.25</v>
      </c>
      <c r="K18" s="593"/>
      <c r="L18" s="661">
        <f>'Historical Data'!J5</f>
        <v>68900000</v>
      </c>
      <c r="M18" s="661">
        <f>'Historical Data'!K5</f>
        <v>0</v>
      </c>
      <c r="N18" s="661">
        <f>'Historical Data'!L5</f>
        <v>0</v>
      </c>
      <c r="O18" s="661">
        <f>'Historical Data'!L5</f>
        <v>0</v>
      </c>
      <c r="P18" s="661">
        <f>'Historical Data'!M5</f>
        <v>68900000</v>
      </c>
      <c r="Q18" s="668">
        <f>'Historical Data'!N5</f>
        <v>689</v>
      </c>
      <c r="R18" s="661">
        <f>'Historical Data'!O5</f>
        <v>100000</v>
      </c>
      <c r="S18" s="593"/>
      <c r="T18" s="661">
        <f>'Historical Data'!P5</f>
        <v>74400000</v>
      </c>
      <c r="U18" s="661">
        <f>'Historical Data'!Q5</f>
        <v>0</v>
      </c>
      <c r="V18" s="661">
        <f>'Historical Data'!R5</f>
        <v>0</v>
      </c>
      <c r="W18" s="661">
        <f>+V18/$U$9</f>
        <v>0</v>
      </c>
      <c r="X18" s="661">
        <f>'Historical Data'!S5</f>
        <v>74400000</v>
      </c>
      <c r="Y18" s="668">
        <f>'Historical Data'!T5</f>
        <v>744</v>
      </c>
      <c r="Z18" s="661">
        <f>'Historical Data'!U5</f>
        <v>100000</v>
      </c>
      <c r="AA18" s="593"/>
      <c r="AB18" s="661">
        <f>'Historical Data'!V5</f>
        <v>300</v>
      </c>
      <c r="AC18" s="661">
        <f>'Historical Data'!W5</f>
        <v>0</v>
      </c>
      <c r="AD18" s="661">
        <f>'Historical Data'!X5</f>
        <v>0</v>
      </c>
      <c r="AE18" s="668">
        <f>'Historical Data'!Y5</f>
        <v>300</v>
      </c>
      <c r="AF18" s="668">
        <f>'Historical Data'!Z5</f>
        <v>2</v>
      </c>
      <c r="AG18" s="661">
        <f>'Historical Data'!AA5</f>
        <v>150</v>
      </c>
    </row>
    <row r="19" spans="2:33">
      <c r="B19" s="660">
        <f>'Historical Data'!B6</f>
        <v>45950</v>
      </c>
      <c r="C19" s="87"/>
      <c r="D19" s="661">
        <f>'Historical Data'!D6</f>
        <v>477345050</v>
      </c>
      <c r="E19" s="661">
        <f>'Historical Data'!E6</f>
        <v>0</v>
      </c>
      <c r="F19" s="661">
        <f>'Historical Data'!F6</f>
        <v>11277650.000000002</v>
      </c>
      <c r="G19" s="661">
        <f>+F19/$E$9</f>
        <v>2255.5300000000002</v>
      </c>
      <c r="H19" s="661">
        <f>'Historical Data'!G6</f>
        <v>466067400</v>
      </c>
      <c r="I19" s="668">
        <f>'Historical Data'!H6</f>
        <v>5000</v>
      </c>
      <c r="J19" s="661">
        <f>'Historical Data'!I6</f>
        <v>93213.48</v>
      </c>
      <c r="K19" s="593"/>
      <c r="L19" s="661">
        <f>'Historical Data'!J6</f>
        <v>68900000</v>
      </c>
      <c r="M19" s="661">
        <f>'Historical Data'!K6</f>
        <v>0</v>
      </c>
      <c r="N19" s="661">
        <f>'Historical Data'!L6</f>
        <v>0</v>
      </c>
      <c r="O19" s="661">
        <f>'Historical Data'!L6</f>
        <v>0</v>
      </c>
      <c r="P19" s="661">
        <f>'Historical Data'!M6</f>
        <v>68900000</v>
      </c>
      <c r="Q19" s="668">
        <f>'Historical Data'!N6</f>
        <v>689</v>
      </c>
      <c r="R19" s="661">
        <f>'Historical Data'!O6</f>
        <v>100000</v>
      </c>
      <c r="S19" s="593"/>
      <c r="T19" s="661">
        <f>'Historical Data'!P6</f>
        <v>74400000</v>
      </c>
      <c r="U19" s="661">
        <f>'Historical Data'!Q6</f>
        <v>0</v>
      </c>
      <c r="V19" s="661">
        <f>'Historical Data'!R6</f>
        <v>0</v>
      </c>
      <c r="W19" s="661">
        <f>+V19/$U$9</f>
        <v>0</v>
      </c>
      <c r="X19" s="661">
        <f>'Historical Data'!S6</f>
        <v>74400000</v>
      </c>
      <c r="Y19" s="668">
        <f>'Historical Data'!T6</f>
        <v>744</v>
      </c>
      <c r="Z19" s="661">
        <f>'Historical Data'!U6</f>
        <v>100000</v>
      </c>
      <c r="AA19" s="593"/>
      <c r="AB19" s="661">
        <f>'Historical Data'!V6</f>
        <v>300</v>
      </c>
      <c r="AC19" s="661">
        <f>'Historical Data'!W6</f>
        <v>0</v>
      </c>
      <c r="AD19" s="661">
        <f>'Historical Data'!X6</f>
        <v>0</v>
      </c>
      <c r="AE19" s="668">
        <f>'Historical Data'!Y6</f>
        <v>300</v>
      </c>
      <c r="AF19" s="668">
        <f>'Historical Data'!Z6</f>
        <v>2</v>
      </c>
      <c r="AG19" s="661">
        <f>'Historical Data'!AA6</f>
        <v>150</v>
      </c>
    </row>
    <row r="20" spans="2:33">
      <c r="B20" s="660">
        <f>'Historical Data'!B7</f>
        <v>45922</v>
      </c>
      <c r="C20" s="87"/>
      <c r="D20" s="661">
        <f>'Historical Data'!D7</f>
        <v>487412350</v>
      </c>
      <c r="E20" s="661">
        <f>'Historical Data'!E7</f>
        <v>0</v>
      </c>
      <c r="F20" s="661">
        <f>'Historical Data'!F7</f>
        <v>10067300</v>
      </c>
      <c r="G20" s="661">
        <f t="shared" ref="G20" si="0">+F20/$E$9</f>
        <v>2013.46</v>
      </c>
      <c r="H20" s="661">
        <f>'Historical Data'!G7</f>
        <v>477345050</v>
      </c>
      <c r="I20" s="668">
        <f>'Historical Data'!H7</f>
        <v>5000</v>
      </c>
      <c r="J20" s="661">
        <f>'Historical Data'!I7</f>
        <v>95469.01</v>
      </c>
      <c r="K20" s="593"/>
      <c r="L20" s="661">
        <f>'Historical Data'!J7</f>
        <v>68900000</v>
      </c>
      <c r="M20" s="661">
        <f>'Historical Data'!K7</f>
        <v>0</v>
      </c>
      <c r="N20" s="661">
        <f>'Historical Data'!L7</f>
        <v>0</v>
      </c>
      <c r="O20" s="661">
        <f>'Historical Data'!L7</f>
        <v>0</v>
      </c>
      <c r="P20" s="661">
        <f>'Historical Data'!M7</f>
        <v>68900000</v>
      </c>
      <c r="Q20" s="668">
        <f>'Historical Data'!N7</f>
        <v>689</v>
      </c>
      <c r="R20" s="661">
        <f>'Historical Data'!O7</f>
        <v>100000</v>
      </c>
      <c r="S20" s="593"/>
      <c r="T20" s="661">
        <f>'Historical Data'!P7</f>
        <v>74400000</v>
      </c>
      <c r="U20" s="661">
        <f>'Historical Data'!Q7</f>
        <v>0</v>
      </c>
      <c r="V20" s="661">
        <f>'Historical Data'!R7</f>
        <v>0</v>
      </c>
      <c r="W20" s="661">
        <f t="shared" ref="W20" si="1">+V20/$U$9</f>
        <v>0</v>
      </c>
      <c r="X20" s="661">
        <f>'Historical Data'!S7</f>
        <v>74400000</v>
      </c>
      <c r="Y20" s="668">
        <f>'Historical Data'!T7</f>
        <v>744</v>
      </c>
      <c r="Z20" s="661">
        <f>'Historical Data'!U7</f>
        <v>100000</v>
      </c>
      <c r="AA20" s="593"/>
      <c r="AB20" s="661">
        <f>'Historical Data'!V7</f>
        <v>300</v>
      </c>
      <c r="AC20" s="661">
        <f>'Historical Data'!W7</f>
        <v>0</v>
      </c>
      <c r="AD20" s="661">
        <f>'Historical Data'!X7</f>
        <v>0</v>
      </c>
      <c r="AE20" s="668">
        <f>'Historical Data'!Y7</f>
        <v>300</v>
      </c>
      <c r="AF20" s="668">
        <f>'Historical Data'!Z7</f>
        <v>2</v>
      </c>
      <c r="AG20" s="661">
        <f>'Historical Data'!AA7</f>
        <v>150</v>
      </c>
    </row>
    <row r="21" spans="2:33">
      <c r="B21" s="660">
        <f>'Historical Data'!B8</f>
        <v>45889</v>
      </c>
      <c r="C21" s="87"/>
      <c r="D21" s="661">
        <f>'Historical Data'!D8</f>
        <v>0</v>
      </c>
      <c r="E21" s="661">
        <f>'Historical Data'!E8</f>
        <v>500000000</v>
      </c>
      <c r="F21" s="661">
        <f>'Historical Data'!F8</f>
        <v>12587650.000000002</v>
      </c>
      <c r="G21" s="661">
        <f t="shared" ref="G21" si="2">+F21/$E$9</f>
        <v>2517.5300000000002</v>
      </c>
      <c r="H21" s="661">
        <f>'Historical Data'!G8</f>
        <v>487412350</v>
      </c>
      <c r="I21" s="668">
        <f>'Historical Data'!H8</f>
        <v>5000</v>
      </c>
      <c r="J21" s="661">
        <f>'Historical Data'!I8</f>
        <v>97482.47</v>
      </c>
      <c r="K21" s="593"/>
      <c r="L21" s="661">
        <f>'Historical Data'!J8</f>
        <v>0</v>
      </c>
      <c r="M21" s="661">
        <f>'Historical Data'!K8</f>
        <v>68900000</v>
      </c>
      <c r="N21" s="661">
        <f>'Historical Data'!L8</f>
        <v>0</v>
      </c>
      <c r="O21" s="661">
        <f>'Historical Data'!L8</f>
        <v>0</v>
      </c>
      <c r="P21" s="661">
        <f>'Historical Data'!M8</f>
        <v>68900000</v>
      </c>
      <c r="Q21" s="668">
        <f>'Historical Data'!N8</f>
        <v>689</v>
      </c>
      <c r="R21" s="661">
        <f>'Historical Data'!O8</f>
        <v>100000</v>
      </c>
      <c r="S21" s="593"/>
      <c r="T21" s="661">
        <f>'Historical Data'!P8</f>
        <v>0</v>
      </c>
      <c r="U21" s="661">
        <f>'Historical Data'!Q8</f>
        <v>74400000</v>
      </c>
      <c r="V21" s="661">
        <f>'Historical Data'!R8</f>
        <v>0</v>
      </c>
      <c r="W21" s="661">
        <f t="shared" ref="W21" si="3">+V21/$U$9</f>
        <v>0</v>
      </c>
      <c r="X21" s="661">
        <f>'Historical Data'!S8</f>
        <v>74400000</v>
      </c>
      <c r="Y21" s="668">
        <f>'Historical Data'!T8</f>
        <v>744</v>
      </c>
      <c r="Z21" s="661">
        <f>'Historical Data'!U8</f>
        <v>100000</v>
      </c>
      <c r="AA21" s="593"/>
      <c r="AB21" s="661">
        <f>'Historical Data'!V8</f>
        <v>0</v>
      </c>
      <c r="AC21" s="661">
        <f>'Historical Data'!W8</f>
        <v>300</v>
      </c>
      <c r="AD21" s="661">
        <f>'Historical Data'!X8</f>
        <v>0</v>
      </c>
      <c r="AE21" s="668">
        <f>'Historical Data'!Y8</f>
        <v>300</v>
      </c>
      <c r="AF21" s="668">
        <f>'Historical Data'!Z8</f>
        <v>2</v>
      </c>
      <c r="AG21" s="661">
        <f>'Historical Data'!AA8</f>
        <v>150</v>
      </c>
    </row>
    <row r="22" spans="2:33">
      <c r="B22" s="660"/>
      <c r="C22" s="87"/>
      <c r="D22" s="661"/>
      <c r="E22" s="661"/>
      <c r="F22" s="661"/>
      <c r="G22" s="661"/>
      <c r="H22" s="662"/>
      <c r="I22" s="661"/>
      <c r="J22" s="661"/>
      <c r="K22" s="593"/>
      <c r="L22" s="661"/>
      <c r="M22" s="661"/>
      <c r="N22" s="661"/>
      <c r="O22" s="661"/>
      <c r="P22" s="662"/>
      <c r="Q22" s="661"/>
      <c r="R22" s="661"/>
      <c r="S22" s="593"/>
      <c r="T22" s="661"/>
      <c r="U22" s="661"/>
      <c r="V22" s="661"/>
      <c r="W22" s="661"/>
      <c r="X22" s="662"/>
      <c r="Y22" s="661"/>
      <c r="Z22" s="661"/>
      <c r="AA22" s="593"/>
      <c r="AB22" s="661"/>
      <c r="AC22" s="661"/>
      <c r="AD22" s="661"/>
      <c r="AE22" s="662"/>
      <c r="AF22" s="663"/>
      <c r="AG22" s="661"/>
    </row>
    <row r="23" spans="2:33">
      <c r="B23" s="660"/>
      <c r="C23" s="87"/>
      <c r="D23" s="661"/>
      <c r="E23" s="661"/>
      <c r="F23" s="661"/>
      <c r="G23" s="661"/>
      <c r="H23" s="662"/>
      <c r="I23" s="661"/>
      <c r="J23" s="661"/>
      <c r="K23" s="593"/>
      <c r="L23" s="661"/>
      <c r="M23" s="661"/>
      <c r="N23" s="661"/>
      <c r="O23" s="661"/>
      <c r="P23" s="662"/>
      <c r="Q23" s="661"/>
      <c r="R23" s="661"/>
      <c r="S23" s="593"/>
      <c r="T23" s="661"/>
      <c r="U23" s="661"/>
      <c r="V23" s="661"/>
      <c r="W23" s="661"/>
      <c r="X23" s="662"/>
      <c r="Y23" s="661"/>
      <c r="Z23" s="661"/>
      <c r="AA23" s="593"/>
      <c r="AB23" s="661"/>
      <c r="AC23" s="661"/>
      <c r="AD23" s="661"/>
      <c r="AE23" s="662"/>
      <c r="AF23" s="663"/>
      <c r="AG23" s="661"/>
    </row>
    <row r="24" spans="2:33">
      <c r="B24" s="660"/>
      <c r="C24" s="87"/>
      <c r="D24" s="661"/>
      <c r="E24" s="661"/>
      <c r="F24" s="661"/>
      <c r="G24" s="661"/>
      <c r="H24" s="662"/>
      <c r="I24" s="661"/>
      <c r="J24" s="661"/>
      <c r="K24" s="593"/>
      <c r="L24" s="661"/>
      <c r="M24" s="661"/>
      <c r="N24" s="661"/>
      <c r="O24" s="661"/>
      <c r="P24" s="662"/>
      <c r="Q24" s="661"/>
      <c r="R24" s="661"/>
      <c r="S24" s="593"/>
      <c r="T24" s="661"/>
      <c r="U24" s="661"/>
      <c r="V24" s="661"/>
      <c r="W24" s="661"/>
      <c r="X24" s="662"/>
      <c r="Y24" s="661"/>
      <c r="Z24" s="661"/>
      <c r="AA24" s="593"/>
      <c r="AB24" s="661"/>
      <c r="AC24" s="661"/>
      <c r="AD24" s="661"/>
      <c r="AE24" s="662"/>
      <c r="AF24" s="663"/>
      <c r="AG24" s="661"/>
    </row>
    <row r="25" spans="2:33">
      <c r="B25" s="660" t="str">
        <f>IF('Historical Data'!B12="","",'Historical Data'!B12)</f>
        <v/>
      </c>
      <c r="C25" s="87"/>
      <c r="D25" s="661" t="str">
        <f>IF('Historical Data'!D12="","",'Historical Data'!D12)</f>
        <v/>
      </c>
      <c r="E25" s="661" t="str">
        <f>IF('Historical Data'!E12="","",'Historical Data'!E12)</f>
        <v/>
      </c>
      <c r="F25" s="661" t="str">
        <f>IF('Historical Data'!F12="","",'Historical Data'!F12)</f>
        <v/>
      </c>
      <c r="G25" s="661"/>
      <c r="H25" s="662" t="str">
        <f>IF('Historical Data'!G12="","",'Historical Data'!G12)</f>
        <v/>
      </c>
      <c r="I25" s="661" t="str">
        <f>IF('Historical Data'!H12="","",'Historical Data'!H12)</f>
        <v/>
      </c>
      <c r="J25" s="661" t="str">
        <f>IF('Historical Data'!I12="","",'Historical Data'!I12)</f>
        <v/>
      </c>
      <c r="K25" s="593"/>
      <c r="L25" s="661" t="str">
        <f>IF('Historical Data'!J12="","",'Historical Data'!J12)</f>
        <v/>
      </c>
      <c r="M25" s="661" t="str">
        <f>IF('Historical Data'!K12="","",'Historical Data'!K12)</f>
        <v/>
      </c>
      <c r="N25" s="661" t="str">
        <f>IF('Historical Data'!L12="","",'Historical Data'!L12)</f>
        <v/>
      </c>
      <c r="O25" s="661"/>
      <c r="P25" s="662" t="str">
        <f>IF('Historical Data'!M12="","",'Historical Data'!M12)</f>
        <v/>
      </c>
      <c r="Q25" s="661" t="str">
        <f>IF('Historical Data'!N12="","",'Historical Data'!N12)</f>
        <v/>
      </c>
      <c r="R25" s="661" t="str">
        <f>IF('Historical Data'!O12="","",'Historical Data'!O12)</f>
        <v/>
      </c>
      <c r="S25" s="593"/>
      <c r="T25" s="661" t="str">
        <f>IF('Historical Data'!W12="","",'Historical Data'!W12)</f>
        <v/>
      </c>
      <c r="U25" s="661" t="str">
        <f>IF('Historical Data'!X12="","",'Historical Data'!X12)</f>
        <v/>
      </c>
      <c r="V25" s="661" t="str">
        <f>IF('Historical Data'!Y12="","",'Historical Data'!Y12)</f>
        <v/>
      </c>
      <c r="W25" s="661"/>
      <c r="X25" s="662" t="str">
        <f>IF('Historical Data'!Z12="","",'Historical Data'!Z12)</f>
        <v/>
      </c>
      <c r="Y25" s="661" t="str">
        <f>IF('Historical Data'!AA12="","",'Historical Data'!AA12)</f>
        <v/>
      </c>
      <c r="Z25" s="661" t="str">
        <f>IF('Historical Data'!AB12="","",'Historical Data'!AB12)</f>
        <v/>
      </c>
      <c r="AA25" s="593"/>
      <c r="AB25" s="661" t="str">
        <f>IF('Historical Data'!V12="","",'Historical Data'!V12)</f>
        <v/>
      </c>
      <c r="AC25" s="661" t="str">
        <f>IF('Historical Data'!W12="","",'Historical Data'!W12)</f>
        <v/>
      </c>
      <c r="AD25" s="661" t="str">
        <f>IF('Historical Data'!X12="","",'Historical Data'!X12)</f>
        <v/>
      </c>
      <c r="AE25" s="662" t="str">
        <f>IF('Historical Data'!Y12="","",'Historical Data'!Y12)</f>
        <v/>
      </c>
      <c r="AF25" s="661" t="str">
        <f>IF('Historical Data'!Z12="","",'Historical Data'!Z12)</f>
        <v/>
      </c>
      <c r="AG25" s="661" t="str">
        <f>IF('Historical Data'!AA12="","",'Historical Data'!AA12)</f>
        <v/>
      </c>
    </row>
    <row r="26" spans="2:33">
      <c r="B26" s="660" t="str">
        <f>IF('Historical Data'!B13="","",'Historical Data'!B13)</f>
        <v/>
      </c>
      <c r="C26" s="87"/>
      <c r="D26" s="661" t="str">
        <f>IF('Historical Data'!D13="","",'Historical Data'!D13)</f>
        <v/>
      </c>
      <c r="E26" s="661" t="str">
        <f>IF('Historical Data'!E13="","",'Historical Data'!E13)</f>
        <v/>
      </c>
      <c r="F26" s="661" t="str">
        <f>IF('Historical Data'!F13="","",'Historical Data'!F13)</f>
        <v/>
      </c>
      <c r="G26" s="661"/>
      <c r="H26" s="662" t="str">
        <f>IF('Historical Data'!G13="","",'Historical Data'!G13)</f>
        <v/>
      </c>
      <c r="I26" s="661" t="str">
        <f>IF('Historical Data'!H13="","",'Historical Data'!H13)</f>
        <v/>
      </c>
      <c r="J26" s="661" t="str">
        <f>IF('Historical Data'!I13="","",'Historical Data'!I13)</f>
        <v/>
      </c>
      <c r="K26" s="593"/>
      <c r="L26" s="661" t="str">
        <f>IF('Historical Data'!J13="","",'Historical Data'!J13)</f>
        <v/>
      </c>
      <c r="M26" s="661" t="str">
        <f>IF('Historical Data'!K13="","",'Historical Data'!K13)</f>
        <v/>
      </c>
      <c r="N26" s="661" t="str">
        <f>IF('Historical Data'!L13="","",'Historical Data'!L13)</f>
        <v/>
      </c>
      <c r="O26" s="661"/>
      <c r="P26" s="662" t="str">
        <f>IF('Historical Data'!M13="","",'Historical Data'!M13)</f>
        <v/>
      </c>
      <c r="Q26" s="661" t="str">
        <f>IF('Historical Data'!N13="","",'Historical Data'!N13)</f>
        <v/>
      </c>
      <c r="R26" s="661" t="str">
        <f>IF('Historical Data'!O13="","",'Historical Data'!O13)</f>
        <v/>
      </c>
      <c r="S26" s="593"/>
      <c r="T26" s="661" t="str">
        <f>IF('Historical Data'!W13="","",'Historical Data'!W13)</f>
        <v/>
      </c>
      <c r="U26" s="661" t="str">
        <f>IF('Historical Data'!X13="","",'Historical Data'!X13)</f>
        <v/>
      </c>
      <c r="V26" s="661" t="str">
        <f>IF('Historical Data'!Y13="","",'Historical Data'!Y13)</f>
        <v/>
      </c>
      <c r="W26" s="661"/>
      <c r="X26" s="662" t="str">
        <f>IF('Historical Data'!Z13="","",'Historical Data'!Z13)</f>
        <v/>
      </c>
      <c r="Y26" s="661" t="str">
        <f>IF('Historical Data'!AA13="","",'Historical Data'!AA13)</f>
        <v/>
      </c>
      <c r="Z26" s="661" t="str">
        <f>IF('Historical Data'!AB13="","",'Historical Data'!AB13)</f>
        <v/>
      </c>
      <c r="AA26" s="593"/>
      <c r="AB26" s="661" t="str">
        <f>IF('Historical Data'!V13="","",'Historical Data'!V13)</f>
        <v/>
      </c>
      <c r="AC26" s="661" t="str">
        <f>IF('Historical Data'!W13="","",'Historical Data'!W13)</f>
        <v/>
      </c>
      <c r="AD26" s="661" t="str">
        <f>IF('Historical Data'!X13="","",'Historical Data'!X13)</f>
        <v/>
      </c>
      <c r="AE26" s="662" t="str">
        <f>IF('Historical Data'!Y13="","",'Historical Data'!Y13)</f>
        <v/>
      </c>
      <c r="AF26" s="661" t="str">
        <f>IF('Historical Data'!Z13="","",'Historical Data'!Z13)</f>
        <v/>
      </c>
      <c r="AG26" s="661" t="str">
        <f>IF('Historical Data'!AA13="","",'Historical Data'!AA13)</f>
        <v/>
      </c>
    </row>
    <row r="27" spans="2:33">
      <c r="B27" s="660" t="str">
        <f>IF('Historical Data'!B14="","",'Historical Data'!B14)</f>
        <v/>
      </c>
      <c r="C27" s="87"/>
      <c r="D27" s="661" t="str">
        <f>IF('Historical Data'!D14="","",'Historical Data'!D14)</f>
        <v/>
      </c>
      <c r="E27" s="661" t="str">
        <f>IF('Historical Data'!E14="","",'Historical Data'!E14)</f>
        <v/>
      </c>
      <c r="F27" s="661" t="str">
        <f>IF('Historical Data'!F14="","",'Historical Data'!F14)</f>
        <v/>
      </c>
      <c r="G27" s="661"/>
      <c r="H27" s="662" t="str">
        <f>IF('Historical Data'!G14="","",'Historical Data'!G14)</f>
        <v/>
      </c>
      <c r="I27" s="661" t="str">
        <f>IF('Historical Data'!H14="","",'Historical Data'!H14)</f>
        <v/>
      </c>
      <c r="J27" s="661" t="str">
        <f>IF('Historical Data'!I14="","",'Historical Data'!I14)</f>
        <v/>
      </c>
      <c r="K27" s="593"/>
      <c r="L27" s="661" t="str">
        <f>IF('Historical Data'!J14="","",'Historical Data'!J14)</f>
        <v/>
      </c>
      <c r="M27" s="661" t="str">
        <f>IF('Historical Data'!K14="","",'Historical Data'!K14)</f>
        <v/>
      </c>
      <c r="N27" s="661" t="str">
        <f>IF('Historical Data'!L14="","",'Historical Data'!L14)</f>
        <v/>
      </c>
      <c r="O27" s="661"/>
      <c r="P27" s="662" t="str">
        <f>IF('Historical Data'!M14="","",'Historical Data'!M14)</f>
        <v/>
      </c>
      <c r="Q27" s="661" t="str">
        <f>IF('Historical Data'!N14="","",'Historical Data'!N14)</f>
        <v/>
      </c>
      <c r="R27" s="661" t="str">
        <f>IF('Historical Data'!O14="","",'Historical Data'!O14)</f>
        <v/>
      </c>
      <c r="S27" s="593"/>
      <c r="T27" s="661" t="str">
        <f>IF('Historical Data'!W14="","",'Historical Data'!W14)</f>
        <v/>
      </c>
      <c r="U27" s="661" t="str">
        <f>IF('Historical Data'!X14="","",'Historical Data'!X14)</f>
        <v/>
      </c>
      <c r="V27" s="661" t="str">
        <f>IF('Historical Data'!Y14="","",'Historical Data'!Y14)</f>
        <v/>
      </c>
      <c r="W27" s="661"/>
      <c r="X27" s="662" t="str">
        <f>IF('Historical Data'!Z14="","",'Historical Data'!Z14)</f>
        <v/>
      </c>
      <c r="Y27" s="661" t="str">
        <f>IF('Historical Data'!AA14="","",'Historical Data'!AA14)</f>
        <v/>
      </c>
      <c r="Z27" s="661" t="str">
        <f>IF('Historical Data'!AB14="","",'Historical Data'!AB14)</f>
        <v/>
      </c>
      <c r="AA27" s="593"/>
      <c r="AB27" s="661" t="str">
        <f>IF('Historical Data'!V14="","",'Historical Data'!V14)</f>
        <v/>
      </c>
      <c r="AC27" s="661" t="str">
        <f>IF('Historical Data'!W14="","",'Historical Data'!W14)</f>
        <v/>
      </c>
      <c r="AD27" s="661" t="str">
        <f>IF('Historical Data'!X14="","",'Historical Data'!X14)</f>
        <v/>
      </c>
      <c r="AE27" s="662" t="str">
        <f>IF('Historical Data'!Y14="","",'Historical Data'!Y14)</f>
        <v/>
      </c>
      <c r="AF27" s="661" t="str">
        <f>IF('Historical Data'!Z14="","",'Historical Data'!Z14)</f>
        <v/>
      </c>
      <c r="AG27" s="661" t="str">
        <f>IF('Historical Data'!AA14="","",'Historical Data'!AA14)</f>
        <v/>
      </c>
    </row>
    <row r="28" spans="2:33">
      <c r="B28" s="660" t="str">
        <f>IF('Historical Data'!B15="","",'Historical Data'!B15)</f>
        <v/>
      </c>
      <c r="C28" s="87"/>
      <c r="D28" s="661" t="str">
        <f>IF('Historical Data'!D15="","",'Historical Data'!D15)</f>
        <v/>
      </c>
      <c r="E28" s="661" t="str">
        <f>IF('Historical Data'!E15="","",'Historical Data'!E15)</f>
        <v/>
      </c>
      <c r="F28" s="661" t="str">
        <f>IF('Historical Data'!F15="","",'Historical Data'!F15)</f>
        <v/>
      </c>
      <c r="G28" s="661"/>
      <c r="H28" s="662" t="str">
        <f>IF('Historical Data'!G15="","",'Historical Data'!G15)</f>
        <v/>
      </c>
      <c r="I28" s="661" t="str">
        <f>IF('Historical Data'!H15="","",'Historical Data'!H15)</f>
        <v/>
      </c>
      <c r="J28" s="661" t="str">
        <f>IF('Historical Data'!I15="","",'Historical Data'!I15)</f>
        <v/>
      </c>
      <c r="K28" s="593"/>
      <c r="L28" s="661" t="str">
        <f>IF('Historical Data'!J15="","",'Historical Data'!J15)</f>
        <v/>
      </c>
      <c r="M28" s="661" t="str">
        <f>IF('Historical Data'!K15="","",'Historical Data'!K15)</f>
        <v/>
      </c>
      <c r="N28" s="661" t="str">
        <f>IF('Historical Data'!L15="","",'Historical Data'!L15)</f>
        <v/>
      </c>
      <c r="O28" s="661"/>
      <c r="P28" s="662" t="str">
        <f>IF('Historical Data'!M15="","",'Historical Data'!M15)</f>
        <v/>
      </c>
      <c r="Q28" s="661" t="str">
        <f>IF('Historical Data'!N15="","",'Historical Data'!N15)</f>
        <v/>
      </c>
      <c r="R28" s="661" t="str">
        <f>IF('Historical Data'!O15="","",'Historical Data'!O15)</f>
        <v/>
      </c>
      <c r="S28" s="593"/>
      <c r="T28" s="661" t="str">
        <f>IF('Historical Data'!W15="","",'Historical Data'!W15)</f>
        <v/>
      </c>
      <c r="U28" s="661" t="str">
        <f>IF('Historical Data'!X15="","",'Historical Data'!X15)</f>
        <v/>
      </c>
      <c r="V28" s="661" t="str">
        <f>IF('Historical Data'!Y15="","",'Historical Data'!Y15)</f>
        <v/>
      </c>
      <c r="W28" s="661"/>
      <c r="X28" s="662" t="str">
        <f>IF('Historical Data'!Z15="","",'Historical Data'!Z15)</f>
        <v/>
      </c>
      <c r="Y28" s="661" t="str">
        <f>IF('Historical Data'!AA15="","",'Historical Data'!AA15)</f>
        <v/>
      </c>
      <c r="Z28" s="661" t="str">
        <f>IF('Historical Data'!AB15="","",'Historical Data'!AB15)</f>
        <v/>
      </c>
      <c r="AA28" s="593"/>
      <c r="AB28" s="661" t="str">
        <f>IF('Historical Data'!V15="","",'Historical Data'!V15)</f>
        <v/>
      </c>
      <c r="AC28" s="661" t="str">
        <f>IF('Historical Data'!W15="","",'Historical Data'!W15)</f>
        <v/>
      </c>
      <c r="AD28" s="661" t="str">
        <f>IF('Historical Data'!X15="","",'Historical Data'!X15)</f>
        <v/>
      </c>
      <c r="AE28" s="662" t="str">
        <f>IF('Historical Data'!Y15="","",'Historical Data'!Y15)</f>
        <v/>
      </c>
      <c r="AF28" s="661" t="str">
        <f>IF('Historical Data'!Z15="","",'Historical Data'!Z15)</f>
        <v/>
      </c>
      <c r="AG28" s="661" t="str">
        <f>IF('Historical Data'!AA15="","",'Historical Data'!AA15)</f>
        <v/>
      </c>
    </row>
    <row r="29" spans="2:33">
      <c r="B29" s="660" t="str">
        <f>IF('Historical Data'!B16="","",'Historical Data'!B16)</f>
        <v/>
      </c>
      <c r="C29" s="87"/>
      <c r="D29" s="661" t="str">
        <f>IF('Historical Data'!D16="","",'Historical Data'!D16)</f>
        <v/>
      </c>
      <c r="E29" s="661" t="str">
        <f>IF('Historical Data'!E16="","",'Historical Data'!E16)</f>
        <v/>
      </c>
      <c r="F29" s="661" t="str">
        <f>IF('Historical Data'!F16="","",'Historical Data'!F16)</f>
        <v/>
      </c>
      <c r="G29" s="661"/>
      <c r="H29" s="662" t="str">
        <f>IF('Historical Data'!G16="","",'Historical Data'!G16)</f>
        <v/>
      </c>
      <c r="I29" s="661" t="str">
        <f>IF('Historical Data'!H16="","",'Historical Data'!H16)</f>
        <v/>
      </c>
      <c r="J29" s="661" t="str">
        <f>IF('Historical Data'!I16="","",'Historical Data'!I16)</f>
        <v/>
      </c>
      <c r="K29" s="593"/>
      <c r="L29" s="661" t="str">
        <f>IF('Historical Data'!J16="","",'Historical Data'!J16)</f>
        <v/>
      </c>
      <c r="M29" s="661" t="str">
        <f>IF('Historical Data'!K16="","",'Historical Data'!K16)</f>
        <v/>
      </c>
      <c r="N29" s="661" t="str">
        <f>IF('Historical Data'!L16="","",'Historical Data'!L16)</f>
        <v/>
      </c>
      <c r="O29" s="661"/>
      <c r="P29" s="662" t="str">
        <f>IF('Historical Data'!M16="","",'Historical Data'!M16)</f>
        <v/>
      </c>
      <c r="Q29" s="661" t="str">
        <f>IF('Historical Data'!N16="","",'Historical Data'!N16)</f>
        <v/>
      </c>
      <c r="R29" s="661" t="str">
        <f>IF('Historical Data'!O16="","",'Historical Data'!O16)</f>
        <v/>
      </c>
      <c r="S29" s="593"/>
      <c r="T29" s="661" t="str">
        <f>IF('Historical Data'!W16="","",'Historical Data'!W16)</f>
        <v/>
      </c>
      <c r="U29" s="661" t="str">
        <f>IF('Historical Data'!X16="","",'Historical Data'!X16)</f>
        <v/>
      </c>
      <c r="V29" s="661" t="str">
        <f>IF('Historical Data'!Y16="","",'Historical Data'!Y16)</f>
        <v/>
      </c>
      <c r="W29" s="661"/>
      <c r="X29" s="662" t="str">
        <f>IF('Historical Data'!Z16="","",'Historical Data'!Z16)</f>
        <v/>
      </c>
      <c r="Y29" s="661" t="str">
        <f>IF('Historical Data'!AA16="","",'Historical Data'!AA16)</f>
        <v/>
      </c>
      <c r="Z29" s="661" t="str">
        <f>IF('Historical Data'!AB16="","",'Historical Data'!AB16)</f>
        <v/>
      </c>
      <c r="AA29" s="593"/>
      <c r="AB29" s="661" t="str">
        <f>IF('Historical Data'!V16="","",'Historical Data'!V16)</f>
        <v/>
      </c>
      <c r="AC29" s="661" t="str">
        <f>IF('Historical Data'!W16="","",'Historical Data'!W16)</f>
        <v/>
      </c>
      <c r="AD29" s="661" t="str">
        <f>IF('Historical Data'!X16="","",'Historical Data'!X16)</f>
        <v/>
      </c>
      <c r="AE29" s="662" t="str">
        <f>IF('Historical Data'!Y16="","",'Historical Data'!Y16)</f>
        <v/>
      </c>
      <c r="AF29" s="661" t="str">
        <f>IF('Historical Data'!Z16="","",'Historical Data'!Z16)</f>
        <v/>
      </c>
      <c r="AG29" s="661" t="str">
        <f>IF('Historical Data'!AA16="","",'Historical Data'!AA16)</f>
        <v/>
      </c>
    </row>
    <row r="30" spans="2:33">
      <c r="B30" s="660" t="str">
        <f>IF('Historical Data'!B17="","",'Historical Data'!B17)</f>
        <v/>
      </c>
      <c r="D30" s="661" t="str">
        <f>IF('Historical Data'!D17="","",'Historical Data'!D17)</f>
        <v/>
      </c>
      <c r="E30" s="661" t="str">
        <f>IF('Historical Data'!E17="","",'Historical Data'!E17)</f>
        <v/>
      </c>
      <c r="F30" s="661" t="str">
        <f>IF('Historical Data'!F17="","",'Historical Data'!F17)</f>
        <v/>
      </c>
      <c r="G30" s="661"/>
      <c r="H30" s="662" t="str">
        <f>IF('Historical Data'!G17="","",'Historical Data'!G17)</f>
        <v/>
      </c>
      <c r="I30" s="661" t="str">
        <f>IF('Historical Data'!H17="","",'Historical Data'!H17)</f>
        <v/>
      </c>
      <c r="J30" s="661" t="str">
        <f>IF('Historical Data'!I17="","",'Historical Data'!I17)</f>
        <v/>
      </c>
      <c r="L30" s="661" t="str">
        <f>IF('Historical Data'!J17="","",'Historical Data'!J17)</f>
        <v/>
      </c>
      <c r="M30" s="661" t="str">
        <f>IF('Historical Data'!K17="","",'Historical Data'!K17)</f>
        <v/>
      </c>
      <c r="N30" s="661" t="str">
        <f>IF('Historical Data'!L17="","",'Historical Data'!L17)</f>
        <v/>
      </c>
      <c r="O30" s="661"/>
      <c r="P30" s="662" t="str">
        <f>IF('Historical Data'!M17="","",'Historical Data'!M17)</f>
        <v/>
      </c>
      <c r="Q30" s="661" t="str">
        <f>IF('Historical Data'!N17="","",'Historical Data'!N17)</f>
        <v/>
      </c>
      <c r="R30" s="661" t="str">
        <f>IF('Historical Data'!O17="","",'Historical Data'!O17)</f>
        <v/>
      </c>
      <c r="T30" s="661" t="str">
        <f>IF('Historical Data'!W17="","",'Historical Data'!W17)</f>
        <v/>
      </c>
      <c r="U30" s="661" t="str">
        <f>IF('Historical Data'!X17="","",'Historical Data'!X17)</f>
        <v/>
      </c>
      <c r="V30" s="661" t="str">
        <f>IF('Historical Data'!Y17="","",'Historical Data'!Y17)</f>
        <v/>
      </c>
      <c r="W30" s="661"/>
      <c r="X30" s="662" t="str">
        <f>IF('Historical Data'!Z17="","",'Historical Data'!Z17)</f>
        <v/>
      </c>
      <c r="Y30" s="661" t="str">
        <f>IF('Historical Data'!AA17="","",'Historical Data'!AA17)</f>
        <v/>
      </c>
      <c r="Z30" s="661" t="str">
        <f>IF('Historical Data'!AB17="","",'Historical Data'!AB17)</f>
        <v/>
      </c>
      <c r="AB30" s="661" t="str">
        <f>IF('Historical Data'!V17="","",'Historical Data'!V17)</f>
        <v/>
      </c>
      <c r="AC30" s="661" t="str">
        <f>IF('Historical Data'!W17="","",'Historical Data'!W17)</f>
        <v/>
      </c>
      <c r="AD30" s="661" t="str">
        <f>IF('Historical Data'!X17="","",'Historical Data'!X17)</f>
        <v/>
      </c>
      <c r="AE30" s="662" t="str">
        <f>IF('Historical Data'!Y17="","",'Historical Data'!Y17)</f>
        <v/>
      </c>
      <c r="AF30" s="661" t="str">
        <f>IF('Historical Data'!Z17="","",'Historical Data'!Z17)</f>
        <v/>
      </c>
      <c r="AG30" s="661" t="str">
        <f>IF('Historical Data'!AA17="","",'Historical Data'!AA17)</f>
        <v/>
      </c>
    </row>
    <row r="31" spans="2:33">
      <c r="B31" s="660" t="str">
        <f>IF('Historical Data'!B18="","",'Historical Data'!B18)</f>
        <v/>
      </c>
      <c r="D31" s="661" t="str">
        <f>IF('Historical Data'!D18="","",'Historical Data'!D18)</f>
        <v/>
      </c>
      <c r="E31" s="661" t="str">
        <f>IF('Historical Data'!E18="","",'Historical Data'!E18)</f>
        <v/>
      </c>
      <c r="F31" s="661" t="str">
        <f>IF('Historical Data'!F18="","",'Historical Data'!F18)</f>
        <v/>
      </c>
      <c r="G31" s="661"/>
      <c r="H31" s="662" t="str">
        <f>IF('Historical Data'!G18="","",'Historical Data'!G18)</f>
        <v/>
      </c>
      <c r="I31" s="661" t="str">
        <f>IF('Historical Data'!H18="","",'Historical Data'!H18)</f>
        <v/>
      </c>
      <c r="J31" s="661" t="str">
        <f>IF('Historical Data'!I18="","",'Historical Data'!I18)</f>
        <v/>
      </c>
      <c r="L31" s="661" t="str">
        <f>IF('Historical Data'!J18="","",'Historical Data'!J18)</f>
        <v/>
      </c>
      <c r="M31" s="661" t="str">
        <f>IF('Historical Data'!K18="","",'Historical Data'!K18)</f>
        <v/>
      </c>
      <c r="N31" s="661" t="str">
        <f>IF('Historical Data'!L18="","",'Historical Data'!L18)</f>
        <v/>
      </c>
      <c r="O31" s="661"/>
      <c r="P31" s="662" t="str">
        <f>IF('Historical Data'!M18="","",'Historical Data'!M18)</f>
        <v/>
      </c>
      <c r="Q31" s="661" t="str">
        <f>IF('Historical Data'!N18="","",'Historical Data'!N18)</f>
        <v/>
      </c>
      <c r="R31" s="661" t="str">
        <f>IF('Historical Data'!O18="","",'Historical Data'!O18)</f>
        <v/>
      </c>
      <c r="T31" s="661" t="str">
        <f>IF('Historical Data'!W18="","",'Historical Data'!W18)</f>
        <v/>
      </c>
      <c r="U31" s="661" t="str">
        <f>IF('Historical Data'!X18="","",'Historical Data'!X18)</f>
        <v/>
      </c>
      <c r="V31" s="661" t="str">
        <f>IF('Historical Data'!Y18="","",'Historical Data'!Y18)</f>
        <v/>
      </c>
      <c r="W31" s="661"/>
      <c r="X31" s="662" t="str">
        <f>IF('Historical Data'!Z18="","",'Historical Data'!Z18)</f>
        <v/>
      </c>
      <c r="Y31" s="661" t="str">
        <f>IF('Historical Data'!AA18="","",'Historical Data'!AA18)</f>
        <v/>
      </c>
      <c r="Z31" s="661" t="str">
        <f>IF('Historical Data'!AB18="","",'Historical Data'!AB18)</f>
        <v/>
      </c>
      <c r="AB31" s="661" t="str">
        <f>IF('Historical Data'!V18="","",'Historical Data'!V18)</f>
        <v/>
      </c>
      <c r="AC31" s="661" t="str">
        <f>IF('Historical Data'!W18="","",'Historical Data'!W18)</f>
        <v/>
      </c>
      <c r="AD31" s="661" t="str">
        <f>IF('Historical Data'!X18="","",'Historical Data'!X18)</f>
        <v/>
      </c>
      <c r="AE31" s="662" t="str">
        <f>IF('Historical Data'!Y18="","",'Historical Data'!Y18)</f>
        <v/>
      </c>
      <c r="AF31" s="661" t="str">
        <f>IF('Historical Data'!Z18="","",'Historical Data'!Z18)</f>
        <v/>
      </c>
      <c r="AG31" s="661" t="str">
        <f>IF('Historical Data'!AA18="","",'Historical Data'!AA18)</f>
        <v/>
      </c>
    </row>
    <row r="32" spans="2:33">
      <c r="B32" s="660" t="str">
        <f>IF('Historical Data'!B19="","",'Historical Data'!B19)</f>
        <v/>
      </c>
      <c r="D32" s="661" t="str">
        <f>IF('Historical Data'!D19="","",'Historical Data'!D19)</f>
        <v/>
      </c>
      <c r="E32" s="661" t="str">
        <f>IF('Historical Data'!E19="","",'Historical Data'!E19)</f>
        <v/>
      </c>
      <c r="F32" s="661" t="str">
        <f>IF('Historical Data'!F19="","",'Historical Data'!F19)</f>
        <v/>
      </c>
      <c r="G32" s="661"/>
      <c r="H32" s="662" t="str">
        <f>IF('Historical Data'!G19="","",'Historical Data'!G19)</f>
        <v/>
      </c>
      <c r="I32" s="661" t="str">
        <f>IF('Historical Data'!H19="","",'Historical Data'!H19)</f>
        <v/>
      </c>
      <c r="J32" s="661" t="str">
        <f>IF('Historical Data'!I19="","",'Historical Data'!I19)</f>
        <v/>
      </c>
      <c r="L32" s="661" t="str">
        <f>IF('Historical Data'!J19="","",'Historical Data'!J19)</f>
        <v/>
      </c>
      <c r="M32" s="661" t="str">
        <f>IF('Historical Data'!K19="","",'Historical Data'!K19)</f>
        <v/>
      </c>
      <c r="N32" s="661" t="str">
        <f>IF('Historical Data'!L19="","",'Historical Data'!L19)</f>
        <v/>
      </c>
      <c r="O32" s="661"/>
      <c r="P32" s="662" t="str">
        <f>IF('Historical Data'!M19="","",'Historical Data'!M19)</f>
        <v/>
      </c>
      <c r="Q32" s="661" t="str">
        <f>IF('Historical Data'!N19="","",'Historical Data'!N19)</f>
        <v/>
      </c>
      <c r="R32" s="661" t="str">
        <f>IF('Historical Data'!O19="","",'Historical Data'!O19)</f>
        <v/>
      </c>
      <c r="T32" s="661" t="str">
        <f>IF('Historical Data'!W19="","",'Historical Data'!W19)</f>
        <v/>
      </c>
      <c r="U32" s="661" t="str">
        <f>IF('Historical Data'!X19="","",'Historical Data'!X19)</f>
        <v/>
      </c>
      <c r="V32" s="661" t="str">
        <f>IF('Historical Data'!Y19="","",'Historical Data'!Y19)</f>
        <v/>
      </c>
      <c r="W32" s="661"/>
      <c r="X32" s="662" t="str">
        <f>IF('Historical Data'!Z19="","",'Historical Data'!Z19)</f>
        <v/>
      </c>
      <c r="Y32" s="661" t="str">
        <f>IF('Historical Data'!AA19="","",'Historical Data'!AA19)</f>
        <v/>
      </c>
      <c r="Z32" s="661" t="str">
        <f>IF('Historical Data'!AB19="","",'Historical Data'!AB19)</f>
        <v/>
      </c>
      <c r="AB32" s="661" t="str">
        <f>IF('Historical Data'!V19="","",'Historical Data'!V19)</f>
        <v/>
      </c>
      <c r="AC32" s="661" t="str">
        <f>IF('Historical Data'!W19="","",'Historical Data'!W19)</f>
        <v/>
      </c>
      <c r="AD32" s="661" t="str">
        <f>IF('Historical Data'!X19="","",'Historical Data'!X19)</f>
        <v/>
      </c>
      <c r="AE32" s="662" t="str">
        <f>IF('Historical Data'!Y19="","",'Historical Data'!Y19)</f>
        <v/>
      </c>
      <c r="AF32" s="661" t="str">
        <f>IF('Historical Data'!Z19="","",'Historical Data'!Z19)</f>
        <v/>
      </c>
      <c r="AG32" s="661" t="str">
        <f>IF('Historical Data'!AA19="","",'Historical Data'!AA19)</f>
        <v/>
      </c>
    </row>
    <row r="33" spans="2:33">
      <c r="B33" s="660" t="str">
        <f>IF('Historical Data'!B20="","",'Historical Data'!B20)</f>
        <v/>
      </c>
      <c r="D33" s="661" t="str">
        <f>IF('Historical Data'!D20="","",'Historical Data'!D20)</f>
        <v/>
      </c>
      <c r="E33" s="661" t="str">
        <f>IF('Historical Data'!E20="","",'Historical Data'!E20)</f>
        <v/>
      </c>
      <c r="F33" s="661" t="str">
        <f>IF('Historical Data'!F20="","",'Historical Data'!F20)</f>
        <v/>
      </c>
      <c r="G33" s="661"/>
      <c r="H33" s="662" t="str">
        <f>IF('Historical Data'!G20="","",'Historical Data'!G20)</f>
        <v/>
      </c>
      <c r="I33" s="661" t="str">
        <f>IF('Historical Data'!H20="","",'Historical Data'!H20)</f>
        <v/>
      </c>
      <c r="J33" s="661" t="str">
        <f>IF('Historical Data'!I20="","",'Historical Data'!I20)</f>
        <v/>
      </c>
      <c r="L33" s="661" t="str">
        <f>IF('Historical Data'!J20="","",'Historical Data'!J20)</f>
        <v/>
      </c>
      <c r="M33" s="661" t="str">
        <f>IF('Historical Data'!K20="","",'Historical Data'!K20)</f>
        <v/>
      </c>
      <c r="N33" s="661" t="str">
        <f>IF('Historical Data'!L20="","",'Historical Data'!L20)</f>
        <v/>
      </c>
      <c r="O33" s="661"/>
      <c r="P33" s="662" t="str">
        <f>IF('Historical Data'!M20="","",'Historical Data'!M20)</f>
        <v/>
      </c>
      <c r="Q33" s="661" t="str">
        <f>IF('Historical Data'!N20="","",'Historical Data'!N20)</f>
        <v/>
      </c>
      <c r="R33" s="661" t="str">
        <f>IF('Historical Data'!O20="","",'Historical Data'!O20)</f>
        <v/>
      </c>
      <c r="T33" s="661" t="str">
        <f>IF('Historical Data'!W20="","",'Historical Data'!W20)</f>
        <v/>
      </c>
      <c r="U33" s="661" t="str">
        <f>IF('Historical Data'!X20="","",'Historical Data'!X20)</f>
        <v/>
      </c>
      <c r="V33" s="661" t="str">
        <f>IF('Historical Data'!Y20="","",'Historical Data'!Y20)</f>
        <v/>
      </c>
      <c r="W33" s="661"/>
      <c r="X33" s="662" t="str">
        <f>IF('Historical Data'!Z20="","",'Historical Data'!Z20)</f>
        <v/>
      </c>
      <c r="Y33" s="661" t="str">
        <f>IF('Historical Data'!AA20="","",'Historical Data'!AA20)</f>
        <v/>
      </c>
      <c r="Z33" s="661" t="str">
        <f>IF('Historical Data'!AB20="","",'Historical Data'!AB20)</f>
        <v/>
      </c>
      <c r="AB33" s="661" t="str">
        <f>IF('Historical Data'!V20="","",'Historical Data'!V20)</f>
        <v/>
      </c>
      <c r="AC33" s="661" t="str">
        <f>IF('Historical Data'!W20="","",'Historical Data'!W20)</f>
        <v/>
      </c>
      <c r="AD33" s="661" t="str">
        <f>IF('Historical Data'!X20="","",'Historical Data'!X20)</f>
        <v/>
      </c>
      <c r="AE33" s="662" t="str">
        <f>IF('Historical Data'!Y20="","",'Historical Data'!Y20)</f>
        <v/>
      </c>
      <c r="AF33" s="661" t="str">
        <f>IF('Historical Data'!Z20="","",'Historical Data'!Z20)</f>
        <v/>
      </c>
      <c r="AG33" s="661" t="str">
        <f>IF('Historical Data'!AA20="","",'Historical Data'!AA20)</f>
        <v/>
      </c>
    </row>
    <row r="34" spans="2:33">
      <c r="B34" s="660" t="str">
        <f>IF('Historical Data'!B21="","",'Historical Data'!B21)</f>
        <v/>
      </c>
      <c r="D34" s="661" t="str">
        <f>IF('Historical Data'!D21="","",'Historical Data'!D21)</f>
        <v/>
      </c>
      <c r="E34" s="661" t="str">
        <f>IF('Historical Data'!E21="","",'Historical Data'!E21)</f>
        <v/>
      </c>
      <c r="F34" s="661" t="str">
        <f>IF('Historical Data'!F21="","",'Historical Data'!F21)</f>
        <v/>
      </c>
      <c r="G34" s="661"/>
      <c r="H34" s="662" t="str">
        <f>IF('Historical Data'!G21="","",'Historical Data'!G21)</f>
        <v/>
      </c>
      <c r="I34" s="661" t="str">
        <f>IF('Historical Data'!H21="","",'Historical Data'!H21)</f>
        <v/>
      </c>
      <c r="J34" s="661" t="str">
        <f>IF('Historical Data'!I21="","",'Historical Data'!I21)</f>
        <v/>
      </c>
      <c r="L34" s="661" t="str">
        <f>IF('Historical Data'!J21="","",'Historical Data'!J21)</f>
        <v/>
      </c>
      <c r="M34" s="661" t="str">
        <f>IF('Historical Data'!K21="","",'Historical Data'!K21)</f>
        <v/>
      </c>
      <c r="N34" s="661" t="str">
        <f>IF('Historical Data'!L21="","",'Historical Data'!L21)</f>
        <v/>
      </c>
      <c r="O34" s="661"/>
      <c r="P34" s="662" t="str">
        <f>IF('Historical Data'!M21="","",'Historical Data'!M21)</f>
        <v/>
      </c>
      <c r="Q34" s="661" t="str">
        <f>IF('Historical Data'!N21="","",'Historical Data'!N21)</f>
        <v/>
      </c>
      <c r="R34" s="661" t="str">
        <f>IF('Historical Data'!O21="","",'Historical Data'!O21)</f>
        <v/>
      </c>
      <c r="T34" s="661" t="str">
        <f>IF('Historical Data'!W21="","",'Historical Data'!W21)</f>
        <v/>
      </c>
      <c r="U34" s="661" t="str">
        <f>IF('Historical Data'!X21="","",'Historical Data'!X21)</f>
        <v/>
      </c>
      <c r="V34" s="661" t="str">
        <f>IF('Historical Data'!Y21="","",'Historical Data'!Y21)</f>
        <v/>
      </c>
      <c r="W34" s="661"/>
      <c r="X34" s="662" t="str">
        <f>IF('Historical Data'!Z21="","",'Historical Data'!Z21)</f>
        <v/>
      </c>
      <c r="Y34" s="661" t="str">
        <f>IF('Historical Data'!AA21="","",'Historical Data'!AA21)</f>
        <v/>
      </c>
      <c r="Z34" s="661" t="str">
        <f>IF('Historical Data'!AB21="","",'Historical Data'!AB21)</f>
        <v/>
      </c>
      <c r="AB34" s="661" t="str">
        <f>IF('Historical Data'!V21="","",'Historical Data'!V21)</f>
        <v/>
      </c>
      <c r="AC34" s="661" t="str">
        <f>IF('Historical Data'!W21="","",'Historical Data'!W21)</f>
        <v/>
      </c>
      <c r="AD34" s="661" t="str">
        <f>IF('Historical Data'!X21="","",'Historical Data'!X21)</f>
        <v/>
      </c>
      <c r="AE34" s="662" t="str">
        <f>IF('Historical Data'!Y21="","",'Historical Data'!Y21)</f>
        <v/>
      </c>
      <c r="AF34" s="661" t="str">
        <f>IF('Historical Data'!Z21="","",'Historical Data'!Z21)</f>
        <v/>
      </c>
      <c r="AG34" s="661" t="str">
        <f>IF('Historical Data'!AA21="","",'Historical Data'!AA21)</f>
        <v/>
      </c>
    </row>
    <row r="35" spans="2:33">
      <c r="B35" s="660" t="str">
        <f>IF('Historical Data'!B22="","",'Historical Data'!B22)</f>
        <v/>
      </c>
      <c r="D35" s="661" t="str">
        <f>IF('Historical Data'!D22="","",'Historical Data'!D22)</f>
        <v/>
      </c>
      <c r="E35" s="661" t="str">
        <f>IF('Historical Data'!E22="","",'Historical Data'!E22)</f>
        <v/>
      </c>
      <c r="F35" s="661" t="str">
        <f>IF('Historical Data'!F22="","",'Historical Data'!F22)</f>
        <v/>
      </c>
      <c r="G35" s="661"/>
      <c r="H35" s="662" t="str">
        <f>IF('Historical Data'!G22="","",'Historical Data'!G22)</f>
        <v/>
      </c>
      <c r="I35" s="661" t="str">
        <f>IF('Historical Data'!H22="","",'Historical Data'!H22)</f>
        <v/>
      </c>
      <c r="J35" s="661" t="str">
        <f>IF('Historical Data'!I22="","",'Historical Data'!I22)</f>
        <v/>
      </c>
      <c r="L35" s="661" t="str">
        <f>IF('Historical Data'!J22="","",'Historical Data'!J22)</f>
        <v/>
      </c>
      <c r="M35" s="661" t="str">
        <f>IF('Historical Data'!K22="","",'Historical Data'!K22)</f>
        <v/>
      </c>
      <c r="N35" s="661" t="str">
        <f>IF('Historical Data'!L22="","",'Historical Data'!L22)</f>
        <v/>
      </c>
      <c r="O35" s="661"/>
      <c r="P35" s="662" t="str">
        <f>IF('Historical Data'!M22="","",'Historical Data'!M22)</f>
        <v/>
      </c>
      <c r="Q35" s="661" t="str">
        <f>IF('Historical Data'!N22="","",'Historical Data'!N22)</f>
        <v/>
      </c>
      <c r="R35" s="661" t="str">
        <f>IF('Historical Data'!O22="","",'Historical Data'!O22)</f>
        <v/>
      </c>
      <c r="T35" s="661" t="str">
        <f>IF('Historical Data'!W22="","",'Historical Data'!W22)</f>
        <v/>
      </c>
      <c r="U35" s="661" t="str">
        <f>IF('Historical Data'!X22="","",'Historical Data'!X22)</f>
        <v/>
      </c>
      <c r="V35" s="661" t="str">
        <f>IF('Historical Data'!Y22="","",'Historical Data'!Y22)</f>
        <v/>
      </c>
      <c r="W35" s="661"/>
      <c r="X35" s="662" t="str">
        <f>IF('Historical Data'!Z22="","",'Historical Data'!Z22)</f>
        <v/>
      </c>
      <c r="Y35" s="661" t="str">
        <f>IF('Historical Data'!AA22="","",'Historical Data'!AA22)</f>
        <v/>
      </c>
      <c r="Z35" s="661" t="str">
        <f>IF('Historical Data'!AB22="","",'Historical Data'!AB22)</f>
        <v/>
      </c>
      <c r="AB35" s="661" t="str">
        <f>IF('Historical Data'!V22="","",'Historical Data'!V22)</f>
        <v/>
      </c>
      <c r="AC35" s="661" t="str">
        <f>IF('Historical Data'!W22="","",'Historical Data'!W22)</f>
        <v/>
      </c>
      <c r="AD35" s="661" t="str">
        <f>IF('Historical Data'!X22="","",'Historical Data'!X22)</f>
        <v/>
      </c>
      <c r="AE35" s="662" t="str">
        <f>IF('Historical Data'!Y22="","",'Historical Data'!Y22)</f>
        <v/>
      </c>
      <c r="AF35" s="661" t="str">
        <f>IF('Historical Data'!Z22="","",'Historical Data'!Z22)</f>
        <v/>
      </c>
      <c r="AG35" s="661" t="str">
        <f>IF('Historical Data'!AA22="","",'Historical Data'!AA22)</f>
        <v/>
      </c>
    </row>
    <row r="36" spans="2:33">
      <c r="B36" s="660" t="str">
        <f>IF('Historical Data'!B23="","",'Historical Data'!B23)</f>
        <v/>
      </c>
      <c r="D36" s="661" t="str">
        <f>IF('Historical Data'!D23="","",'Historical Data'!D23)</f>
        <v/>
      </c>
      <c r="E36" s="661" t="str">
        <f>IF('Historical Data'!E23="","",'Historical Data'!E23)</f>
        <v/>
      </c>
      <c r="F36" s="661" t="str">
        <f>IF('Historical Data'!F23="","",'Historical Data'!F23)</f>
        <v/>
      </c>
      <c r="G36" s="661"/>
      <c r="H36" s="662" t="str">
        <f>IF('Historical Data'!G23="","",'Historical Data'!G23)</f>
        <v/>
      </c>
      <c r="I36" s="661" t="str">
        <f>IF('Historical Data'!H23="","",'Historical Data'!H23)</f>
        <v/>
      </c>
      <c r="J36" s="661" t="str">
        <f>IF('Historical Data'!I23="","",'Historical Data'!I23)</f>
        <v/>
      </c>
      <c r="L36" s="661" t="str">
        <f>IF('Historical Data'!J23="","",'Historical Data'!J23)</f>
        <v/>
      </c>
      <c r="M36" s="661" t="str">
        <f>IF('Historical Data'!K23="","",'Historical Data'!K23)</f>
        <v/>
      </c>
      <c r="N36" s="661" t="str">
        <f>IF('Historical Data'!L23="","",'Historical Data'!L23)</f>
        <v/>
      </c>
      <c r="O36" s="661"/>
      <c r="P36" s="662" t="str">
        <f>IF('Historical Data'!M23="","",'Historical Data'!M23)</f>
        <v/>
      </c>
      <c r="Q36" s="661" t="str">
        <f>IF('Historical Data'!N23="","",'Historical Data'!N23)</f>
        <v/>
      </c>
      <c r="R36" s="661" t="str">
        <f>IF('Historical Data'!O23="","",'Historical Data'!O23)</f>
        <v/>
      </c>
      <c r="T36" s="661" t="str">
        <f>IF('Historical Data'!W23="","",'Historical Data'!W23)</f>
        <v/>
      </c>
      <c r="U36" s="661" t="str">
        <f>IF('Historical Data'!X23="","",'Historical Data'!X23)</f>
        <v/>
      </c>
      <c r="V36" s="661" t="str">
        <f>IF('Historical Data'!Y23="","",'Historical Data'!Y23)</f>
        <v/>
      </c>
      <c r="W36" s="661"/>
      <c r="X36" s="662" t="str">
        <f>IF('Historical Data'!Z23="","",'Historical Data'!Z23)</f>
        <v/>
      </c>
      <c r="Y36" s="661" t="str">
        <f>IF('Historical Data'!AA23="","",'Historical Data'!AA23)</f>
        <v/>
      </c>
      <c r="Z36" s="661" t="str">
        <f>IF('Historical Data'!AB23="","",'Historical Data'!AB23)</f>
        <v/>
      </c>
      <c r="AB36" s="661" t="str">
        <f>IF('Historical Data'!V23="","",'Historical Data'!V23)</f>
        <v/>
      </c>
      <c r="AC36" s="661" t="str">
        <f>IF('Historical Data'!W23="","",'Historical Data'!W23)</f>
        <v/>
      </c>
      <c r="AD36" s="661" t="str">
        <f>IF('Historical Data'!X23="","",'Historical Data'!X23)</f>
        <v/>
      </c>
      <c r="AE36" s="662" t="str">
        <f>IF('Historical Data'!Y23="","",'Historical Data'!Y23)</f>
        <v/>
      </c>
      <c r="AF36" s="661" t="str">
        <f>IF('Historical Data'!Z23="","",'Historical Data'!Z23)</f>
        <v/>
      </c>
      <c r="AG36" s="661" t="str">
        <f>IF('Historical Data'!AA23="","",'Historical Data'!AA23)</f>
        <v/>
      </c>
    </row>
    <row r="37" spans="2:33">
      <c r="B37" s="660" t="str">
        <f>IF('Historical Data'!B24="","",'Historical Data'!B24)</f>
        <v/>
      </c>
      <c r="D37" s="661" t="str">
        <f>IF('Historical Data'!D24="","",'Historical Data'!D24)</f>
        <v/>
      </c>
      <c r="E37" s="661" t="str">
        <f>IF('Historical Data'!E24="","",'Historical Data'!E24)</f>
        <v/>
      </c>
      <c r="F37" s="661" t="str">
        <f>IF('Historical Data'!F24="","",'Historical Data'!F24)</f>
        <v/>
      </c>
      <c r="G37" s="661"/>
      <c r="H37" s="662" t="str">
        <f>IF('Historical Data'!G24="","",'Historical Data'!G24)</f>
        <v/>
      </c>
      <c r="I37" s="661" t="str">
        <f>IF('Historical Data'!H24="","",'Historical Data'!H24)</f>
        <v/>
      </c>
      <c r="J37" s="661" t="str">
        <f>IF('Historical Data'!I24="","",'Historical Data'!I24)</f>
        <v/>
      </c>
      <c r="L37" s="661" t="str">
        <f>IF('Historical Data'!J24="","",'Historical Data'!J24)</f>
        <v/>
      </c>
      <c r="M37" s="661" t="str">
        <f>IF('Historical Data'!K24="","",'Historical Data'!K24)</f>
        <v/>
      </c>
      <c r="N37" s="661" t="str">
        <f>IF('Historical Data'!L24="","",'Historical Data'!L24)</f>
        <v/>
      </c>
      <c r="O37" s="661"/>
      <c r="P37" s="662" t="str">
        <f>IF('Historical Data'!M24="","",'Historical Data'!M24)</f>
        <v/>
      </c>
      <c r="Q37" s="661" t="str">
        <f>IF('Historical Data'!N24="","",'Historical Data'!N24)</f>
        <v/>
      </c>
      <c r="R37" s="661" t="str">
        <f>IF('Historical Data'!O24="","",'Historical Data'!O24)</f>
        <v/>
      </c>
      <c r="T37" s="661" t="str">
        <f>IF('Historical Data'!W24="","",'Historical Data'!W24)</f>
        <v/>
      </c>
      <c r="U37" s="661" t="str">
        <f>IF('Historical Data'!X24="","",'Historical Data'!X24)</f>
        <v/>
      </c>
      <c r="V37" s="661" t="str">
        <f>IF('Historical Data'!Y24="","",'Historical Data'!Y24)</f>
        <v/>
      </c>
      <c r="W37" s="661"/>
      <c r="X37" s="662" t="str">
        <f>IF('Historical Data'!Z24="","",'Historical Data'!Z24)</f>
        <v/>
      </c>
      <c r="Y37" s="661" t="str">
        <f>IF('Historical Data'!AA24="","",'Historical Data'!AA24)</f>
        <v/>
      </c>
      <c r="Z37" s="661" t="str">
        <f>IF('Historical Data'!AB24="","",'Historical Data'!AB24)</f>
        <v/>
      </c>
      <c r="AB37" s="661" t="str">
        <f>IF('Historical Data'!V24="","",'Historical Data'!V24)</f>
        <v/>
      </c>
      <c r="AC37" s="661" t="str">
        <f>IF('Historical Data'!W24="","",'Historical Data'!W24)</f>
        <v/>
      </c>
      <c r="AD37" s="661" t="str">
        <f>IF('Historical Data'!X24="","",'Historical Data'!X24)</f>
        <v/>
      </c>
      <c r="AE37" s="662" t="str">
        <f>IF('Historical Data'!Y24="","",'Historical Data'!Y24)</f>
        <v/>
      </c>
      <c r="AF37" s="661" t="str">
        <f>IF('Historical Data'!Z24="","",'Historical Data'!Z24)</f>
        <v/>
      </c>
      <c r="AG37" s="661" t="str">
        <f>IF('Historical Data'!AA24="","",'Historical Data'!AA24)</f>
        <v/>
      </c>
    </row>
    <row r="38" spans="2:33">
      <c r="B38" s="660" t="str">
        <f>IF('Historical Data'!B25="","",'Historical Data'!B25)</f>
        <v/>
      </c>
      <c r="D38" s="661" t="str">
        <f>IF('Historical Data'!D25="","",'Historical Data'!D25)</f>
        <v/>
      </c>
      <c r="E38" s="661" t="str">
        <f>IF('Historical Data'!E25="","",'Historical Data'!E25)</f>
        <v/>
      </c>
      <c r="F38" s="661" t="str">
        <f>IF('Historical Data'!F25="","",'Historical Data'!F25)</f>
        <v/>
      </c>
      <c r="G38" s="661"/>
      <c r="H38" s="662" t="str">
        <f>IF('Historical Data'!G25="","",'Historical Data'!G25)</f>
        <v/>
      </c>
      <c r="I38" s="661" t="str">
        <f>IF('Historical Data'!H25="","",'Historical Data'!H25)</f>
        <v/>
      </c>
      <c r="J38" s="661" t="str">
        <f>IF('Historical Data'!I25="","",'Historical Data'!I25)</f>
        <v/>
      </c>
      <c r="L38" s="661" t="str">
        <f>IF('Historical Data'!J25="","",'Historical Data'!J25)</f>
        <v/>
      </c>
      <c r="M38" s="661" t="str">
        <f>IF('Historical Data'!K25="","",'Historical Data'!K25)</f>
        <v/>
      </c>
      <c r="N38" s="661" t="str">
        <f>IF('Historical Data'!L25="","",'Historical Data'!L25)</f>
        <v/>
      </c>
      <c r="O38" s="661"/>
      <c r="P38" s="662" t="str">
        <f>IF('Historical Data'!M25="","",'Historical Data'!M25)</f>
        <v/>
      </c>
      <c r="Q38" s="661" t="str">
        <f>IF('Historical Data'!N25="","",'Historical Data'!N25)</f>
        <v/>
      </c>
      <c r="R38" s="661" t="str">
        <f>IF('Historical Data'!O25="","",'Historical Data'!O25)</f>
        <v/>
      </c>
      <c r="T38" s="661" t="str">
        <f>IF('Historical Data'!W25="","",'Historical Data'!W25)</f>
        <v/>
      </c>
      <c r="U38" s="661" t="str">
        <f>IF('Historical Data'!X25="","",'Historical Data'!X25)</f>
        <v/>
      </c>
      <c r="V38" s="661" t="str">
        <f>IF('Historical Data'!Y25="","",'Historical Data'!Y25)</f>
        <v/>
      </c>
      <c r="W38" s="661"/>
      <c r="X38" s="662" t="str">
        <f>IF('Historical Data'!Z25="","",'Historical Data'!Z25)</f>
        <v/>
      </c>
      <c r="Y38" s="661" t="str">
        <f>IF('Historical Data'!AA25="","",'Historical Data'!AA25)</f>
        <v/>
      </c>
      <c r="Z38" s="661" t="str">
        <f>IF('Historical Data'!AB25="","",'Historical Data'!AB25)</f>
        <v/>
      </c>
      <c r="AB38" s="661" t="str">
        <f>IF('Historical Data'!V25="","",'Historical Data'!V25)</f>
        <v/>
      </c>
      <c r="AC38" s="661" t="str">
        <f>IF('Historical Data'!W25="","",'Historical Data'!W25)</f>
        <v/>
      </c>
      <c r="AD38" s="661" t="str">
        <f>IF('Historical Data'!X25="","",'Historical Data'!X25)</f>
        <v/>
      </c>
      <c r="AE38" s="662" t="str">
        <f>IF('Historical Data'!Y25="","",'Historical Data'!Y25)</f>
        <v/>
      </c>
      <c r="AF38" s="661" t="str">
        <f>IF('Historical Data'!Z25="","",'Historical Data'!Z25)</f>
        <v/>
      </c>
      <c r="AG38" s="661" t="str">
        <f>IF('Historical Data'!AA25="","",'Historical Data'!AA25)</f>
        <v/>
      </c>
    </row>
    <row r="39" spans="2:33">
      <c r="B39" s="660" t="str">
        <f>IF('Historical Data'!B26="","",'Historical Data'!B26)</f>
        <v/>
      </c>
      <c r="D39" s="661" t="str">
        <f>IF('Historical Data'!D26="","",'Historical Data'!D26)</f>
        <v/>
      </c>
      <c r="E39" s="661" t="str">
        <f>IF('Historical Data'!E26="","",'Historical Data'!E26)</f>
        <v/>
      </c>
      <c r="F39" s="661" t="str">
        <f>IF('Historical Data'!F26="","",'Historical Data'!F26)</f>
        <v/>
      </c>
      <c r="G39" s="661"/>
      <c r="H39" s="662" t="str">
        <f>IF('Historical Data'!G26="","",'Historical Data'!G26)</f>
        <v/>
      </c>
      <c r="I39" s="661" t="str">
        <f>IF('Historical Data'!H26="","",'Historical Data'!H26)</f>
        <v/>
      </c>
      <c r="J39" s="661" t="str">
        <f>IF('Historical Data'!I26="","",'Historical Data'!I26)</f>
        <v/>
      </c>
      <c r="L39" s="661" t="str">
        <f>IF('Historical Data'!J26="","",'Historical Data'!J26)</f>
        <v/>
      </c>
      <c r="M39" s="661" t="str">
        <f>IF('Historical Data'!K26="","",'Historical Data'!K26)</f>
        <v/>
      </c>
      <c r="N39" s="661" t="str">
        <f>IF('Historical Data'!L26="","",'Historical Data'!L26)</f>
        <v/>
      </c>
      <c r="O39" s="661"/>
      <c r="P39" s="662" t="str">
        <f>IF('Historical Data'!M26="","",'Historical Data'!M26)</f>
        <v/>
      </c>
      <c r="Q39" s="661" t="str">
        <f>IF('Historical Data'!N26="","",'Historical Data'!N26)</f>
        <v/>
      </c>
      <c r="R39" s="661" t="str">
        <f>IF('Historical Data'!O26="","",'Historical Data'!O26)</f>
        <v/>
      </c>
      <c r="T39" s="661" t="str">
        <f>IF('Historical Data'!W26="","",'Historical Data'!W26)</f>
        <v/>
      </c>
      <c r="U39" s="661" t="str">
        <f>IF('Historical Data'!X26="","",'Historical Data'!X26)</f>
        <v/>
      </c>
      <c r="V39" s="661" t="str">
        <f>IF('Historical Data'!Y26="","",'Historical Data'!Y26)</f>
        <v/>
      </c>
      <c r="W39" s="661"/>
      <c r="X39" s="662" t="str">
        <f>IF('Historical Data'!Z26="","",'Historical Data'!Z26)</f>
        <v/>
      </c>
      <c r="Y39" s="661" t="str">
        <f>IF('Historical Data'!AA26="","",'Historical Data'!AA26)</f>
        <v/>
      </c>
      <c r="Z39" s="661" t="str">
        <f>IF('Historical Data'!AB26="","",'Historical Data'!AB26)</f>
        <v/>
      </c>
      <c r="AB39" s="661" t="str">
        <f>IF('Historical Data'!V26="","",'Historical Data'!V26)</f>
        <v/>
      </c>
      <c r="AC39" s="661" t="str">
        <f>IF('Historical Data'!W26="","",'Historical Data'!W26)</f>
        <v/>
      </c>
      <c r="AD39" s="661" t="str">
        <f>IF('Historical Data'!X26="","",'Historical Data'!X26)</f>
        <v/>
      </c>
      <c r="AE39" s="662" t="str">
        <f>IF('Historical Data'!Y26="","",'Historical Data'!Y26)</f>
        <v/>
      </c>
      <c r="AF39" s="661" t="str">
        <f>IF('Historical Data'!Z26="","",'Historical Data'!Z26)</f>
        <v/>
      </c>
      <c r="AG39" s="661" t="str">
        <f>IF('Historical Data'!AA26="","",'Historical Data'!AA26)</f>
        <v/>
      </c>
    </row>
    <row r="40" spans="2:33">
      <c r="B40" s="660" t="str">
        <f>IF('Historical Data'!B27="","",'Historical Data'!B27)</f>
        <v/>
      </c>
      <c r="D40" s="661" t="str">
        <f>IF('Historical Data'!D27="","",'Historical Data'!D27)</f>
        <v/>
      </c>
      <c r="E40" s="661" t="str">
        <f>IF('Historical Data'!E27="","",'Historical Data'!E27)</f>
        <v/>
      </c>
      <c r="F40" s="661" t="str">
        <f>IF('Historical Data'!F27="","",'Historical Data'!F27)</f>
        <v/>
      </c>
      <c r="G40" s="661"/>
      <c r="H40" s="662" t="str">
        <f>IF('Historical Data'!G27="","",'Historical Data'!G27)</f>
        <v/>
      </c>
      <c r="I40" s="661" t="str">
        <f>IF('Historical Data'!H27="","",'Historical Data'!H27)</f>
        <v/>
      </c>
      <c r="J40" s="661" t="str">
        <f>IF('Historical Data'!I27="","",'Historical Data'!I27)</f>
        <v/>
      </c>
      <c r="L40" s="661" t="str">
        <f>IF('Historical Data'!J27="","",'Historical Data'!J27)</f>
        <v/>
      </c>
      <c r="M40" s="661" t="str">
        <f>IF('Historical Data'!K27="","",'Historical Data'!K27)</f>
        <v/>
      </c>
      <c r="N40" s="661" t="str">
        <f>IF('Historical Data'!L27="","",'Historical Data'!L27)</f>
        <v/>
      </c>
      <c r="O40" s="661"/>
      <c r="P40" s="662" t="str">
        <f>IF('Historical Data'!M27="","",'Historical Data'!M27)</f>
        <v/>
      </c>
      <c r="Q40" s="661" t="str">
        <f>IF('Historical Data'!N27="","",'Historical Data'!N27)</f>
        <v/>
      </c>
      <c r="R40" s="661" t="str">
        <f>IF('Historical Data'!O27="","",'Historical Data'!O27)</f>
        <v/>
      </c>
      <c r="T40" s="661" t="str">
        <f>IF('Historical Data'!W27="","",'Historical Data'!W27)</f>
        <v/>
      </c>
      <c r="U40" s="661" t="str">
        <f>IF('Historical Data'!X27="","",'Historical Data'!X27)</f>
        <v/>
      </c>
      <c r="V40" s="661" t="str">
        <f>IF('Historical Data'!Y27="","",'Historical Data'!Y27)</f>
        <v/>
      </c>
      <c r="W40" s="661"/>
      <c r="X40" s="662" t="str">
        <f>IF('Historical Data'!Z27="","",'Historical Data'!Z27)</f>
        <v/>
      </c>
      <c r="Y40" s="661" t="str">
        <f>IF('Historical Data'!AA27="","",'Historical Data'!AA27)</f>
        <v/>
      </c>
      <c r="Z40" s="661" t="str">
        <f>IF('Historical Data'!AB27="","",'Historical Data'!AB27)</f>
        <v/>
      </c>
      <c r="AB40" s="661" t="str">
        <f>IF('Historical Data'!V27="","",'Historical Data'!V27)</f>
        <v/>
      </c>
      <c r="AC40" s="661" t="str">
        <f>IF('Historical Data'!W27="","",'Historical Data'!W27)</f>
        <v/>
      </c>
      <c r="AD40" s="661" t="str">
        <f>IF('Historical Data'!X27="","",'Historical Data'!X27)</f>
        <v/>
      </c>
      <c r="AE40" s="662" t="str">
        <f>IF('Historical Data'!Y27="","",'Historical Data'!Y27)</f>
        <v/>
      </c>
      <c r="AF40" s="661" t="str">
        <f>IF('Historical Data'!Z27="","",'Historical Data'!Z27)</f>
        <v/>
      </c>
      <c r="AG40" s="661" t="str">
        <f>IF('Historical Data'!AA27="","",'Historical Data'!AA27)</f>
        <v/>
      </c>
    </row>
    <row r="41" spans="2:33">
      <c r="B41" s="660" t="str">
        <f>IF('Historical Data'!B28="","",'Historical Data'!B28)</f>
        <v/>
      </c>
      <c r="D41" s="661" t="str">
        <f>IF('Historical Data'!D28="","",'Historical Data'!D28)</f>
        <v/>
      </c>
      <c r="E41" s="661" t="str">
        <f>IF('Historical Data'!E28="","",'Historical Data'!E28)</f>
        <v/>
      </c>
      <c r="F41" s="661" t="str">
        <f>IF('Historical Data'!F28="","",'Historical Data'!F28)</f>
        <v/>
      </c>
      <c r="G41" s="661"/>
      <c r="H41" s="662" t="str">
        <f>IF('Historical Data'!G28="","",'Historical Data'!G28)</f>
        <v/>
      </c>
      <c r="I41" s="661" t="str">
        <f>IF('Historical Data'!H28="","",'Historical Data'!H28)</f>
        <v/>
      </c>
      <c r="J41" s="661" t="str">
        <f>IF('Historical Data'!I28="","",'Historical Data'!I28)</f>
        <v/>
      </c>
      <c r="L41" s="661" t="str">
        <f>IF('Historical Data'!J28="","",'Historical Data'!J28)</f>
        <v/>
      </c>
      <c r="M41" s="661" t="str">
        <f>IF('Historical Data'!K28="","",'Historical Data'!K28)</f>
        <v/>
      </c>
      <c r="N41" s="661" t="str">
        <f>IF('Historical Data'!L28="","",'Historical Data'!L28)</f>
        <v/>
      </c>
      <c r="O41" s="661"/>
      <c r="P41" s="662" t="str">
        <f>IF('Historical Data'!M28="","",'Historical Data'!M28)</f>
        <v/>
      </c>
      <c r="Q41" s="661" t="str">
        <f>IF('Historical Data'!N28="","",'Historical Data'!N28)</f>
        <v/>
      </c>
      <c r="R41" s="661" t="str">
        <f>IF('Historical Data'!O28="","",'Historical Data'!O28)</f>
        <v/>
      </c>
      <c r="T41" s="661" t="str">
        <f>IF('Historical Data'!W28="","",'Historical Data'!W28)</f>
        <v/>
      </c>
      <c r="U41" s="661" t="str">
        <f>IF('Historical Data'!X28="","",'Historical Data'!X28)</f>
        <v/>
      </c>
      <c r="V41" s="661" t="str">
        <f>IF('Historical Data'!Y28="","",'Historical Data'!Y28)</f>
        <v/>
      </c>
      <c r="W41" s="661"/>
      <c r="X41" s="662" t="str">
        <f>IF('Historical Data'!Z28="","",'Historical Data'!Z28)</f>
        <v/>
      </c>
      <c r="Y41" s="661" t="str">
        <f>IF('Historical Data'!AA28="","",'Historical Data'!AA28)</f>
        <v/>
      </c>
      <c r="Z41" s="661" t="str">
        <f>IF('Historical Data'!AB28="","",'Historical Data'!AB28)</f>
        <v/>
      </c>
      <c r="AB41" s="661" t="str">
        <f>IF('Historical Data'!V28="","",'Historical Data'!V28)</f>
        <v/>
      </c>
      <c r="AC41" s="661" t="str">
        <f>IF('Historical Data'!W28="","",'Historical Data'!W28)</f>
        <v/>
      </c>
      <c r="AD41" s="661" t="str">
        <f>IF('Historical Data'!X28="","",'Historical Data'!X28)</f>
        <v/>
      </c>
      <c r="AE41" s="662" t="str">
        <f>IF('Historical Data'!Y28="","",'Historical Data'!Y28)</f>
        <v/>
      </c>
      <c r="AF41" s="661" t="str">
        <f>IF('Historical Data'!Z28="","",'Historical Data'!Z28)</f>
        <v/>
      </c>
      <c r="AG41" s="661" t="str">
        <f>IF('Historical Data'!AA28="","",'Historical Data'!AA28)</f>
        <v/>
      </c>
    </row>
    <row r="42" spans="2:33">
      <c r="B42" s="660" t="str">
        <f>IF('Historical Data'!B29="","",'Historical Data'!B29)</f>
        <v/>
      </c>
      <c r="D42" s="661" t="str">
        <f>IF('Historical Data'!D29="","",'Historical Data'!D29)</f>
        <v/>
      </c>
      <c r="E42" s="661" t="str">
        <f>IF('Historical Data'!E29="","",'Historical Data'!E29)</f>
        <v/>
      </c>
      <c r="F42" s="661" t="str">
        <f>IF('Historical Data'!F29="","",'Historical Data'!F29)</f>
        <v/>
      </c>
      <c r="G42" s="661"/>
      <c r="H42" s="662" t="str">
        <f>IF('Historical Data'!G29="","",'Historical Data'!G29)</f>
        <v/>
      </c>
      <c r="I42" s="661" t="str">
        <f>IF('Historical Data'!H29="","",'Historical Data'!H29)</f>
        <v/>
      </c>
      <c r="J42" s="661" t="str">
        <f>IF('Historical Data'!I29="","",'Historical Data'!I29)</f>
        <v/>
      </c>
      <c r="L42" s="661" t="str">
        <f>IF('Historical Data'!J29="","",'Historical Data'!J29)</f>
        <v/>
      </c>
      <c r="M42" s="661" t="str">
        <f>IF('Historical Data'!K29="","",'Historical Data'!K29)</f>
        <v/>
      </c>
      <c r="N42" s="661" t="str">
        <f>IF('Historical Data'!L29="","",'Historical Data'!L29)</f>
        <v/>
      </c>
      <c r="O42" s="661"/>
      <c r="P42" s="662" t="str">
        <f>IF('Historical Data'!M29="","",'Historical Data'!M29)</f>
        <v/>
      </c>
      <c r="Q42" s="661" t="str">
        <f>IF('Historical Data'!N29="","",'Historical Data'!N29)</f>
        <v/>
      </c>
      <c r="R42" s="661" t="str">
        <f>IF('Historical Data'!O29="","",'Historical Data'!O29)</f>
        <v/>
      </c>
      <c r="T42" s="661" t="str">
        <f>IF('Historical Data'!W29="","",'Historical Data'!W29)</f>
        <v/>
      </c>
      <c r="U42" s="661" t="str">
        <f>IF('Historical Data'!X29="","",'Historical Data'!X29)</f>
        <v/>
      </c>
      <c r="V42" s="661" t="str">
        <f>IF('Historical Data'!Y29="","",'Historical Data'!Y29)</f>
        <v/>
      </c>
      <c r="W42" s="661"/>
      <c r="X42" s="662" t="str">
        <f>IF('Historical Data'!Z29="","",'Historical Data'!Z29)</f>
        <v/>
      </c>
      <c r="Y42" s="661" t="str">
        <f>IF('Historical Data'!AA29="","",'Historical Data'!AA29)</f>
        <v/>
      </c>
      <c r="Z42" s="661" t="str">
        <f>IF('Historical Data'!AB29="","",'Historical Data'!AB29)</f>
        <v/>
      </c>
      <c r="AB42" s="661" t="str">
        <f>IF('Historical Data'!V29="","",'Historical Data'!V29)</f>
        <v/>
      </c>
      <c r="AC42" s="661" t="str">
        <f>IF('Historical Data'!W29="","",'Historical Data'!W29)</f>
        <v/>
      </c>
      <c r="AD42" s="661" t="str">
        <f>IF('Historical Data'!X29="","",'Historical Data'!X29)</f>
        <v/>
      </c>
      <c r="AE42" s="662" t="str">
        <f>IF('Historical Data'!Y29="","",'Historical Data'!Y29)</f>
        <v/>
      </c>
      <c r="AF42" s="661" t="str">
        <f>IF('Historical Data'!Z29="","",'Historical Data'!Z29)</f>
        <v/>
      </c>
      <c r="AG42" s="661" t="str">
        <f>IF('Historical Data'!AA29="","",'Historical Data'!AA29)</f>
        <v/>
      </c>
    </row>
    <row r="43" spans="2:33">
      <c r="B43" s="660" t="str">
        <f>IF('Historical Data'!B30="","",'Historical Data'!B30)</f>
        <v/>
      </c>
      <c r="D43" s="661" t="str">
        <f>IF('Historical Data'!D30="","",'Historical Data'!D30)</f>
        <v/>
      </c>
      <c r="E43" s="661" t="str">
        <f>IF('Historical Data'!E30="","",'Historical Data'!E30)</f>
        <v/>
      </c>
      <c r="F43" s="661" t="str">
        <f>IF('Historical Data'!F30="","",'Historical Data'!F30)</f>
        <v/>
      </c>
      <c r="G43" s="661"/>
      <c r="H43" s="662" t="str">
        <f>IF('Historical Data'!G30="","",'Historical Data'!G30)</f>
        <v/>
      </c>
      <c r="I43" s="661" t="str">
        <f>IF('Historical Data'!H30="","",'Historical Data'!H30)</f>
        <v/>
      </c>
      <c r="J43" s="661" t="str">
        <f>IF('Historical Data'!I30="","",'Historical Data'!I30)</f>
        <v/>
      </c>
      <c r="L43" s="661" t="str">
        <f>IF('Historical Data'!J30="","",'Historical Data'!J30)</f>
        <v/>
      </c>
      <c r="M43" s="661" t="str">
        <f>IF('Historical Data'!K30="","",'Historical Data'!K30)</f>
        <v/>
      </c>
      <c r="N43" s="661" t="str">
        <f>IF('Historical Data'!L30="","",'Historical Data'!L30)</f>
        <v/>
      </c>
      <c r="O43" s="661"/>
      <c r="P43" s="662" t="str">
        <f>IF('Historical Data'!M30="","",'Historical Data'!M30)</f>
        <v/>
      </c>
      <c r="Q43" s="661" t="str">
        <f>IF('Historical Data'!N30="","",'Historical Data'!N30)</f>
        <v/>
      </c>
      <c r="R43" s="661" t="str">
        <f>IF('Historical Data'!O30="","",'Historical Data'!O30)</f>
        <v/>
      </c>
      <c r="T43" s="661" t="str">
        <f>IF('Historical Data'!W30="","",'Historical Data'!W30)</f>
        <v/>
      </c>
      <c r="U43" s="661" t="str">
        <f>IF('Historical Data'!X30="","",'Historical Data'!X30)</f>
        <v/>
      </c>
      <c r="V43" s="661" t="str">
        <f>IF('Historical Data'!Y30="","",'Historical Data'!Y30)</f>
        <v/>
      </c>
      <c r="W43" s="661"/>
      <c r="X43" s="662" t="str">
        <f>IF('Historical Data'!Z30="","",'Historical Data'!Z30)</f>
        <v/>
      </c>
      <c r="Y43" s="661" t="str">
        <f>IF('Historical Data'!AA30="","",'Historical Data'!AA30)</f>
        <v/>
      </c>
      <c r="Z43" s="661" t="str">
        <f>IF('Historical Data'!AB30="","",'Historical Data'!AB30)</f>
        <v/>
      </c>
      <c r="AB43" s="661" t="str">
        <f>IF('Historical Data'!V30="","",'Historical Data'!V30)</f>
        <v/>
      </c>
      <c r="AC43" s="661" t="str">
        <f>IF('Historical Data'!W30="","",'Historical Data'!W30)</f>
        <v/>
      </c>
      <c r="AD43" s="661" t="str">
        <f>IF('Historical Data'!X30="","",'Historical Data'!X30)</f>
        <v/>
      </c>
      <c r="AE43" s="662" t="str">
        <f>IF('Historical Data'!Y30="","",'Historical Data'!Y30)</f>
        <v/>
      </c>
      <c r="AF43" s="661" t="str">
        <f>IF('Historical Data'!Z30="","",'Historical Data'!Z30)</f>
        <v/>
      </c>
      <c r="AG43" s="661" t="str">
        <f>IF('Historical Data'!AA30="","",'Historical Data'!AA30)</f>
        <v/>
      </c>
    </row>
    <row r="44" spans="2:33">
      <c r="B44" s="660" t="str">
        <f>IF('Historical Data'!B31="","",'Historical Data'!B31)</f>
        <v/>
      </c>
      <c r="D44" s="661" t="str">
        <f>IF('Historical Data'!D31="","",'Historical Data'!D31)</f>
        <v/>
      </c>
      <c r="E44" s="661" t="str">
        <f>IF('Historical Data'!E31="","",'Historical Data'!E31)</f>
        <v/>
      </c>
      <c r="F44" s="661" t="str">
        <f>IF('Historical Data'!F31="","",'Historical Data'!F31)</f>
        <v/>
      </c>
      <c r="G44" s="661"/>
      <c r="H44" s="662" t="str">
        <f>IF('Historical Data'!G31="","",'Historical Data'!G31)</f>
        <v/>
      </c>
      <c r="I44" s="661" t="str">
        <f>IF('Historical Data'!H31="","",'Historical Data'!H31)</f>
        <v/>
      </c>
      <c r="J44" s="661" t="str">
        <f>IF('Historical Data'!I31="","",'Historical Data'!I31)</f>
        <v/>
      </c>
      <c r="L44" s="661" t="str">
        <f>IF('Historical Data'!J31="","",'Historical Data'!J31)</f>
        <v/>
      </c>
      <c r="M44" s="661" t="str">
        <f>IF('Historical Data'!K31="","",'Historical Data'!K31)</f>
        <v/>
      </c>
      <c r="N44" s="661" t="str">
        <f>IF('Historical Data'!L31="","",'Historical Data'!L31)</f>
        <v/>
      </c>
      <c r="O44" s="661"/>
      <c r="P44" s="662" t="str">
        <f>IF('Historical Data'!M31="","",'Historical Data'!M31)</f>
        <v/>
      </c>
      <c r="Q44" s="661" t="str">
        <f>IF('Historical Data'!N31="","",'Historical Data'!N31)</f>
        <v/>
      </c>
      <c r="R44" s="661" t="str">
        <f>IF('Historical Data'!O31="","",'Historical Data'!O31)</f>
        <v/>
      </c>
      <c r="T44" s="661" t="str">
        <f>IF('Historical Data'!W31="","",'Historical Data'!W31)</f>
        <v/>
      </c>
      <c r="U44" s="661" t="str">
        <f>IF('Historical Data'!X31="","",'Historical Data'!X31)</f>
        <v/>
      </c>
      <c r="V44" s="661" t="str">
        <f>IF('Historical Data'!Y31="","",'Historical Data'!Y31)</f>
        <v/>
      </c>
      <c r="W44" s="661"/>
      <c r="X44" s="662" t="str">
        <f>IF('Historical Data'!Z31="","",'Historical Data'!Z31)</f>
        <v/>
      </c>
      <c r="Y44" s="661" t="str">
        <f>IF('Historical Data'!AA31="","",'Historical Data'!AA31)</f>
        <v/>
      </c>
      <c r="Z44" s="661" t="str">
        <f>IF('Historical Data'!AB31="","",'Historical Data'!AB31)</f>
        <v/>
      </c>
      <c r="AB44" s="661" t="str">
        <f>IF('Historical Data'!V31="","",'Historical Data'!V31)</f>
        <v/>
      </c>
      <c r="AC44" s="661" t="str">
        <f>IF('Historical Data'!W31="","",'Historical Data'!W31)</f>
        <v/>
      </c>
      <c r="AD44" s="661" t="str">
        <f>IF('Historical Data'!X31="","",'Historical Data'!X31)</f>
        <v/>
      </c>
      <c r="AE44" s="662" t="str">
        <f>IF('Historical Data'!Y31="","",'Historical Data'!Y31)</f>
        <v/>
      </c>
      <c r="AF44" s="661" t="str">
        <f>IF('Historical Data'!Z31="","",'Historical Data'!Z31)</f>
        <v/>
      </c>
      <c r="AG44" s="661" t="str">
        <f>IF('Historical Data'!AA31="","",'Historical Data'!AA31)</f>
        <v/>
      </c>
    </row>
    <row r="45" spans="2:33">
      <c r="B45" s="660" t="str">
        <f>IF('Historical Data'!B32="","",'Historical Data'!B32)</f>
        <v/>
      </c>
      <c r="D45" s="661" t="str">
        <f>IF('Historical Data'!D32="","",'Historical Data'!D32)</f>
        <v/>
      </c>
      <c r="E45" s="661" t="str">
        <f>IF('Historical Data'!E32="","",'Historical Data'!E32)</f>
        <v/>
      </c>
      <c r="F45" s="661" t="str">
        <f>IF('Historical Data'!F32="","",'Historical Data'!F32)</f>
        <v/>
      </c>
      <c r="G45" s="661"/>
      <c r="H45" s="662" t="str">
        <f>IF('Historical Data'!G32="","",'Historical Data'!G32)</f>
        <v/>
      </c>
      <c r="I45" s="661" t="str">
        <f>IF('Historical Data'!H32="","",'Historical Data'!H32)</f>
        <v/>
      </c>
      <c r="J45" s="661" t="str">
        <f>IF('Historical Data'!I32="","",'Historical Data'!I32)</f>
        <v/>
      </c>
      <c r="L45" s="661" t="str">
        <f>IF('Historical Data'!J32="","",'Historical Data'!J32)</f>
        <v/>
      </c>
      <c r="M45" s="661" t="str">
        <f>IF('Historical Data'!K32="","",'Historical Data'!K32)</f>
        <v/>
      </c>
      <c r="N45" s="661" t="str">
        <f>IF('Historical Data'!L32="","",'Historical Data'!L32)</f>
        <v/>
      </c>
      <c r="O45" s="661"/>
      <c r="P45" s="662" t="str">
        <f>IF('Historical Data'!M32="","",'Historical Data'!M32)</f>
        <v/>
      </c>
      <c r="Q45" s="661" t="str">
        <f>IF('Historical Data'!N32="","",'Historical Data'!N32)</f>
        <v/>
      </c>
      <c r="R45" s="661" t="str">
        <f>IF('Historical Data'!O32="","",'Historical Data'!O32)</f>
        <v/>
      </c>
      <c r="T45" s="661" t="str">
        <f>IF('Historical Data'!W32="","",'Historical Data'!W32)</f>
        <v/>
      </c>
      <c r="U45" s="661" t="str">
        <f>IF('Historical Data'!X32="","",'Historical Data'!X32)</f>
        <v/>
      </c>
      <c r="V45" s="661" t="str">
        <f>IF('Historical Data'!Y32="","",'Historical Data'!Y32)</f>
        <v/>
      </c>
      <c r="W45" s="661"/>
      <c r="X45" s="662" t="str">
        <f>IF('Historical Data'!Z32="","",'Historical Data'!Z32)</f>
        <v/>
      </c>
      <c r="Y45" s="661" t="str">
        <f>IF('Historical Data'!AA32="","",'Historical Data'!AA32)</f>
        <v/>
      </c>
      <c r="Z45" s="661" t="str">
        <f>IF('Historical Data'!AB32="","",'Historical Data'!AB32)</f>
        <v/>
      </c>
      <c r="AB45" s="661" t="str">
        <f>IF('Historical Data'!V32="","",'Historical Data'!V32)</f>
        <v/>
      </c>
      <c r="AC45" s="661" t="str">
        <f>IF('Historical Data'!W32="","",'Historical Data'!W32)</f>
        <v/>
      </c>
      <c r="AD45" s="661" t="str">
        <f>IF('Historical Data'!X32="","",'Historical Data'!X32)</f>
        <v/>
      </c>
      <c r="AE45" s="662" t="str">
        <f>IF('Historical Data'!Y32="","",'Historical Data'!Y32)</f>
        <v/>
      </c>
      <c r="AF45" s="661" t="str">
        <f>IF('Historical Data'!Z32="","",'Historical Data'!Z32)</f>
        <v/>
      </c>
      <c r="AG45" s="661" t="str">
        <f>IF('Historical Data'!AA32="","",'Historical Data'!AA32)</f>
        <v/>
      </c>
    </row>
    <row r="46" spans="2:33">
      <c r="B46" s="660" t="str">
        <f>IF('Historical Data'!B33="","",'Historical Data'!B33)</f>
        <v/>
      </c>
      <c r="D46" s="661" t="str">
        <f>IF('Historical Data'!D33="","",'Historical Data'!D33)</f>
        <v/>
      </c>
      <c r="E46" s="661" t="str">
        <f>IF('Historical Data'!E33="","",'Historical Data'!E33)</f>
        <v/>
      </c>
      <c r="F46" s="661" t="str">
        <f>IF('Historical Data'!F33="","",'Historical Data'!F33)</f>
        <v/>
      </c>
      <c r="G46" s="661"/>
      <c r="H46" s="662" t="str">
        <f>IF('Historical Data'!G33="","",'Historical Data'!G33)</f>
        <v/>
      </c>
      <c r="I46" s="661" t="str">
        <f>IF('Historical Data'!H33="","",'Historical Data'!H33)</f>
        <v/>
      </c>
      <c r="J46" s="661" t="str">
        <f>IF('Historical Data'!I33="","",'Historical Data'!I33)</f>
        <v/>
      </c>
      <c r="L46" s="661" t="str">
        <f>IF('Historical Data'!J33="","",'Historical Data'!J33)</f>
        <v/>
      </c>
      <c r="M46" s="661" t="str">
        <f>IF('Historical Data'!K33="","",'Historical Data'!K33)</f>
        <v/>
      </c>
      <c r="N46" s="661" t="str">
        <f>IF('Historical Data'!L33="","",'Historical Data'!L33)</f>
        <v/>
      </c>
      <c r="O46" s="661"/>
      <c r="P46" s="662" t="str">
        <f>IF('Historical Data'!M33="","",'Historical Data'!M33)</f>
        <v/>
      </c>
      <c r="Q46" s="661" t="str">
        <f>IF('Historical Data'!N33="","",'Historical Data'!N33)</f>
        <v/>
      </c>
      <c r="R46" s="661" t="str">
        <f>IF('Historical Data'!O33="","",'Historical Data'!O33)</f>
        <v/>
      </c>
      <c r="T46" s="661" t="str">
        <f>IF('Historical Data'!W33="","",'Historical Data'!W33)</f>
        <v/>
      </c>
      <c r="U46" s="661" t="str">
        <f>IF('Historical Data'!X33="","",'Historical Data'!X33)</f>
        <v/>
      </c>
      <c r="V46" s="661" t="str">
        <f>IF('Historical Data'!Y33="","",'Historical Data'!Y33)</f>
        <v/>
      </c>
      <c r="W46" s="661"/>
      <c r="X46" s="662" t="str">
        <f>IF('Historical Data'!Z33="","",'Historical Data'!Z33)</f>
        <v/>
      </c>
      <c r="Y46" s="661" t="str">
        <f>IF('Historical Data'!AA33="","",'Historical Data'!AA33)</f>
        <v/>
      </c>
      <c r="Z46" s="661" t="str">
        <f>IF('Historical Data'!AB33="","",'Historical Data'!AB33)</f>
        <v/>
      </c>
      <c r="AB46" s="661" t="str">
        <f>IF('Historical Data'!V33="","",'Historical Data'!V33)</f>
        <v/>
      </c>
      <c r="AC46" s="661" t="str">
        <f>IF('Historical Data'!W33="","",'Historical Data'!W33)</f>
        <v/>
      </c>
      <c r="AD46" s="661" t="str">
        <f>IF('Historical Data'!X33="","",'Historical Data'!X33)</f>
        <v/>
      </c>
      <c r="AE46" s="662" t="str">
        <f>IF('Historical Data'!Y33="","",'Historical Data'!Y33)</f>
        <v/>
      </c>
      <c r="AF46" s="661" t="str">
        <f>IF('Historical Data'!Z33="","",'Historical Data'!Z33)</f>
        <v/>
      </c>
      <c r="AG46" s="661" t="str">
        <f>IF('Historical Data'!AA33="","",'Historical Data'!AA33)</f>
        <v/>
      </c>
    </row>
    <row r="47" spans="2:33">
      <c r="B47" s="660" t="str">
        <f>IF('Historical Data'!B34="","",'Historical Data'!B34)</f>
        <v/>
      </c>
      <c r="D47" s="661" t="str">
        <f>IF('Historical Data'!D34="","",'Historical Data'!D34)</f>
        <v/>
      </c>
      <c r="E47" s="661" t="str">
        <f>IF('Historical Data'!E34="","",'Historical Data'!E34)</f>
        <v/>
      </c>
      <c r="F47" s="661" t="str">
        <f>IF('Historical Data'!F34="","",'Historical Data'!F34)</f>
        <v/>
      </c>
      <c r="G47" s="661"/>
      <c r="H47" s="662" t="str">
        <f>IF('Historical Data'!G34="","",'Historical Data'!G34)</f>
        <v/>
      </c>
      <c r="I47" s="661" t="str">
        <f>IF('Historical Data'!H34="","",'Historical Data'!H34)</f>
        <v/>
      </c>
      <c r="J47" s="661" t="str">
        <f>IF('Historical Data'!I34="","",'Historical Data'!I34)</f>
        <v/>
      </c>
      <c r="L47" s="661" t="str">
        <f>IF('Historical Data'!J34="","",'Historical Data'!J34)</f>
        <v/>
      </c>
      <c r="M47" s="661" t="str">
        <f>IF('Historical Data'!K34="","",'Historical Data'!K34)</f>
        <v/>
      </c>
      <c r="N47" s="661" t="str">
        <f>IF('Historical Data'!L34="","",'Historical Data'!L34)</f>
        <v/>
      </c>
      <c r="O47" s="661"/>
      <c r="P47" s="662" t="str">
        <f>IF('Historical Data'!M34="","",'Historical Data'!M34)</f>
        <v/>
      </c>
      <c r="Q47" s="661" t="str">
        <f>IF('Historical Data'!N34="","",'Historical Data'!N34)</f>
        <v/>
      </c>
      <c r="R47" s="661" t="str">
        <f>IF('Historical Data'!O34="","",'Historical Data'!O34)</f>
        <v/>
      </c>
      <c r="T47" s="661" t="str">
        <f>IF('Historical Data'!W34="","",'Historical Data'!W34)</f>
        <v/>
      </c>
      <c r="U47" s="661" t="str">
        <f>IF('Historical Data'!X34="","",'Historical Data'!X34)</f>
        <v/>
      </c>
      <c r="V47" s="661" t="str">
        <f>IF('Historical Data'!Y34="","",'Historical Data'!Y34)</f>
        <v/>
      </c>
      <c r="W47" s="661"/>
      <c r="X47" s="662" t="str">
        <f>IF('Historical Data'!Z34="","",'Historical Data'!Z34)</f>
        <v/>
      </c>
      <c r="Y47" s="661" t="str">
        <f>IF('Historical Data'!AA34="","",'Historical Data'!AA34)</f>
        <v/>
      </c>
      <c r="Z47" s="661" t="str">
        <f>IF('Historical Data'!AB34="","",'Historical Data'!AB34)</f>
        <v/>
      </c>
      <c r="AB47" s="661" t="str">
        <f>IF('Historical Data'!V34="","",'Historical Data'!V34)</f>
        <v/>
      </c>
      <c r="AC47" s="661" t="str">
        <f>IF('Historical Data'!W34="","",'Historical Data'!W34)</f>
        <v/>
      </c>
      <c r="AD47" s="661" t="str">
        <f>IF('Historical Data'!X34="","",'Historical Data'!X34)</f>
        <v/>
      </c>
      <c r="AE47" s="662" t="str">
        <f>IF('Historical Data'!Y34="","",'Historical Data'!Y34)</f>
        <v/>
      </c>
      <c r="AF47" s="661" t="str">
        <f>IF('Historical Data'!Z34="","",'Historical Data'!Z34)</f>
        <v/>
      </c>
      <c r="AG47" s="661" t="str">
        <f>IF('Historical Data'!AA34="","",'Historical Data'!AA34)</f>
        <v/>
      </c>
    </row>
    <row r="48" spans="2:33">
      <c r="B48" s="660" t="str">
        <f>IF('Historical Data'!B35="","",'Historical Data'!B35)</f>
        <v/>
      </c>
      <c r="D48" s="661" t="str">
        <f>IF('Historical Data'!D35="","",'Historical Data'!D35)</f>
        <v/>
      </c>
      <c r="E48" s="661" t="str">
        <f>IF('Historical Data'!E35="","",'Historical Data'!E35)</f>
        <v/>
      </c>
      <c r="F48" s="661" t="str">
        <f>IF('Historical Data'!F35="","",'Historical Data'!F35)</f>
        <v/>
      </c>
      <c r="G48" s="661"/>
      <c r="H48" s="662" t="str">
        <f>IF('Historical Data'!G35="","",'Historical Data'!G35)</f>
        <v/>
      </c>
      <c r="I48" s="661" t="str">
        <f>IF('Historical Data'!H35="","",'Historical Data'!H35)</f>
        <v/>
      </c>
      <c r="J48" s="661" t="str">
        <f>IF('Historical Data'!I35="","",'Historical Data'!I35)</f>
        <v/>
      </c>
      <c r="L48" s="661" t="str">
        <f>IF('Historical Data'!J35="","",'Historical Data'!J35)</f>
        <v/>
      </c>
      <c r="M48" s="661" t="str">
        <f>IF('Historical Data'!K35="","",'Historical Data'!K35)</f>
        <v/>
      </c>
      <c r="N48" s="661" t="str">
        <f>IF('Historical Data'!L35="","",'Historical Data'!L35)</f>
        <v/>
      </c>
      <c r="O48" s="661"/>
      <c r="P48" s="662" t="str">
        <f>IF('Historical Data'!M35="","",'Historical Data'!M35)</f>
        <v/>
      </c>
      <c r="Q48" s="661" t="str">
        <f>IF('Historical Data'!N35="","",'Historical Data'!N35)</f>
        <v/>
      </c>
      <c r="R48" s="661" t="str">
        <f>IF('Historical Data'!O35="","",'Historical Data'!O35)</f>
        <v/>
      </c>
      <c r="T48" s="661" t="str">
        <f>IF('Historical Data'!W35="","",'Historical Data'!W35)</f>
        <v/>
      </c>
      <c r="U48" s="661" t="str">
        <f>IF('Historical Data'!X35="","",'Historical Data'!X35)</f>
        <v/>
      </c>
      <c r="V48" s="661" t="str">
        <f>IF('Historical Data'!Y35="","",'Historical Data'!Y35)</f>
        <v/>
      </c>
      <c r="W48" s="661"/>
      <c r="X48" s="662" t="str">
        <f>IF('Historical Data'!Z35="","",'Historical Data'!Z35)</f>
        <v/>
      </c>
      <c r="Y48" s="661" t="str">
        <f>IF('Historical Data'!AA35="","",'Historical Data'!AA35)</f>
        <v/>
      </c>
      <c r="Z48" s="661" t="str">
        <f>IF('Historical Data'!AB35="","",'Historical Data'!AB35)</f>
        <v/>
      </c>
      <c r="AB48" s="661" t="str">
        <f>IF('Historical Data'!V35="","",'Historical Data'!V35)</f>
        <v/>
      </c>
      <c r="AC48" s="661" t="str">
        <f>IF('Historical Data'!W35="","",'Historical Data'!W35)</f>
        <v/>
      </c>
      <c r="AD48" s="661" t="str">
        <f>IF('Historical Data'!X35="","",'Historical Data'!X35)</f>
        <v/>
      </c>
      <c r="AE48" s="662" t="str">
        <f>IF('Historical Data'!Y35="","",'Historical Data'!Y35)</f>
        <v/>
      </c>
      <c r="AF48" s="661" t="str">
        <f>IF('Historical Data'!Z35="","",'Historical Data'!Z35)</f>
        <v/>
      </c>
      <c r="AG48" s="661" t="str">
        <f>IF('Historical Data'!AA35="","",'Historical Data'!AA35)</f>
        <v/>
      </c>
    </row>
    <row r="49" spans="2:33">
      <c r="B49" s="660" t="str">
        <f>IF('Historical Data'!B36="","",'Historical Data'!B36)</f>
        <v/>
      </c>
      <c r="D49" s="661" t="str">
        <f>IF('Historical Data'!D36="","",'Historical Data'!D36)</f>
        <v/>
      </c>
      <c r="E49" s="661" t="str">
        <f>IF('Historical Data'!E36="","",'Historical Data'!E36)</f>
        <v/>
      </c>
      <c r="F49" s="661" t="str">
        <f>IF('Historical Data'!F36="","",'Historical Data'!F36)</f>
        <v/>
      </c>
      <c r="G49" s="661"/>
      <c r="H49" s="662" t="str">
        <f>IF('Historical Data'!G36="","",'Historical Data'!G36)</f>
        <v/>
      </c>
      <c r="I49" s="661" t="str">
        <f>IF('Historical Data'!H36="","",'Historical Data'!H36)</f>
        <v/>
      </c>
      <c r="J49" s="661" t="str">
        <f>IF('Historical Data'!I36="","",'Historical Data'!I36)</f>
        <v/>
      </c>
      <c r="L49" s="661" t="str">
        <f>IF('Historical Data'!J36="","",'Historical Data'!J36)</f>
        <v/>
      </c>
      <c r="M49" s="661" t="str">
        <f>IF('Historical Data'!K36="","",'Historical Data'!K36)</f>
        <v/>
      </c>
      <c r="N49" s="661" t="str">
        <f>IF('Historical Data'!L36="","",'Historical Data'!L36)</f>
        <v/>
      </c>
      <c r="O49" s="661"/>
      <c r="P49" s="662" t="str">
        <f>IF('Historical Data'!M36="","",'Historical Data'!M36)</f>
        <v/>
      </c>
      <c r="Q49" s="661" t="str">
        <f>IF('Historical Data'!N36="","",'Historical Data'!N36)</f>
        <v/>
      </c>
      <c r="R49" s="661" t="str">
        <f>IF('Historical Data'!O36="","",'Historical Data'!O36)</f>
        <v/>
      </c>
      <c r="T49" s="661" t="str">
        <f>IF('Historical Data'!W36="","",'Historical Data'!W36)</f>
        <v/>
      </c>
      <c r="U49" s="661" t="str">
        <f>IF('Historical Data'!X36="","",'Historical Data'!X36)</f>
        <v/>
      </c>
      <c r="V49" s="661" t="str">
        <f>IF('Historical Data'!Y36="","",'Historical Data'!Y36)</f>
        <v/>
      </c>
      <c r="W49" s="661"/>
      <c r="X49" s="662" t="str">
        <f>IF('Historical Data'!Z36="","",'Historical Data'!Z36)</f>
        <v/>
      </c>
      <c r="Y49" s="661" t="str">
        <f>IF('Historical Data'!AA36="","",'Historical Data'!AA36)</f>
        <v/>
      </c>
      <c r="Z49" s="661" t="str">
        <f>IF('Historical Data'!AB36="","",'Historical Data'!AB36)</f>
        <v/>
      </c>
      <c r="AB49" s="661" t="str">
        <f>IF('Historical Data'!V36="","",'Historical Data'!V36)</f>
        <v/>
      </c>
      <c r="AC49" s="661" t="str">
        <f>IF('Historical Data'!W36="","",'Historical Data'!W36)</f>
        <v/>
      </c>
      <c r="AD49" s="661" t="str">
        <f>IF('Historical Data'!X36="","",'Historical Data'!X36)</f>
        <v/>
      </c>
      <c r="AE49" s="662" t="str">
        <f>IF('Historical Data'!Y36="","",'Historical Data'!Y36)</f>
        <v/>
      </c>
      <c r="AF49" s="661" t="str">
        <f>IF('Historical Data'!Z36="","",'Historical Data'!Z36)</f>
        <v/>
      </c>
      <c r="AG49" s="661" t="str">
        <f>IF('Historical Data'!AA36="","",'Historical Data'!AA36)</f>
        <v/>
      </c>
    </row>
    <row r="50" spans="2:33">
      <c r="B50" s="660" t="str">
        <f>IF('Historical Data'!B37="","",'Historical Data'!B37)</f>
        <v/>
      </c>
      <c r="D50" s="661" t="str">
        <f>IF('Historical Data'!D37="","",'Historical Data'!D37)</f>
        <v/>
      </c>
      <c r="E50" s="661" t="str">
        <f>IF('Historical Data'!E37="","",'Historical Data'!E37)</f>
        <v/>
      </c>
      <c r="F50" s="661" t="str">
        <f>IF('Historical Data'!F37="","",'Historical Data'!F37)</f>
        <v/>
      </c>
      <c r="G50" s="661"/>
      <c r="H50" s="662" t="str">
        <f>IF('Historical Data'!G37="","",'Historical Data'!G37)</f>
        <v/>
      </c>
      <c r="I50" s="661" t="str">
        <f>IF('Historical Data'!H37="","",'Historical Data'!H37)</f>
        <v/>
      </c>
      <c r="J50" s="661" t="str">
        <f>IF('Historical Data'!I37="","",'Historical Data'!I37)</f>
        <v/>
      </c>
      <c r="L50" s="661" t="str">
        <f>IF('Historical Data'!J37="","",'Historical Data'!J37)</f>
        <v/>
      </c>
      <c r="M50" s="661" t="str">
        <f>IF('Historical Data'!K37="","",'Historical Data'!K37)</f>
        <v/>
      </c>
      <c r="N50" s="661" t="str">
        <f>IF('Historical Data'!L37="","",'Historical Data'!L37)</f>
        <v/>
      </c>
      <c r="O50" s="661"/>
      <c r="P50" s="662" t="str">
        <f>IF('Historical Data'!M37="","",'Historical Data'!M37)</f>
        <v/>
      </c>
      <c r="Q50" s="661" t="str">
        <f>IF('Historical Data'!N37="","",'Historical Data'!N37)</f>
        <v/>
      </c>
      <c r="R50" s="661" t="str">
        <f>IF('Historical Data'!O37="","",'Historical Data'!O37)</f>
        <v/>
      </c>
      <c r="T50" s="661" t="str">
        <f>IF('Historical Data'!W37="","",'Historical Data'!W37)</f>
        <v/>
      </c>
      <c r="U50" s="661" t="str">
        <f>IF('Historical Data'!X37="","",'Historical Data'!X37)</f>
        <v/>
      </c>
      <c r="V50" s="661" t="str">
        <f>IF('Historical Data'!Y37="","",'Historical Data'!Y37)</f>
        <v/>
      </c>
      <c r="W50" s="661"/>
      <c r="X50" s="662" t="str">
        <f>IF('Historical Data'!Z37="","",'Historical Data'!Z37)</f>
        <v/>
      </c>
      <c r="Y50" s="661" t="str">
        <f>IF('Historical Data'!AA37="","",'Historical Data'!AA37)</f>
        <v/>
      </c>
      <c r="Z50" s="661" t="str">
        <f>IF('Historical Data'!AB37="","",'Historical Data'!AB37)</f>
        <v/>
      </c>
      <c r="AB50" s="661" t="str">
        <f>IF('Historical Data'!V37="","",'Historical Data'!V37)</f>
        <v/>
      </c>
      <c r="AC50" s="661" t="str">
        <f>IF('Historical Data'!W37="","",'Historical Data'!W37)</f>
        <v/>
      </c>
      <c r="AD50" s="661" t="str">
        <f>IF('Historical Data'!X37="","",'Historical Data'!X37)</f>
        <v/>
      </c>
      <c r="AE50" s="662" t="str">
        <f>IF('Historical Data'!Y37="","",'Historical Data'!Y37)</f>
        <v/>
      </c>
      <c r="AF50" s="661" t="str">
        <f>IF('Historical Data'!Z37="","",'Historical Data'!Z37)</f>
        <v/>
      </c>
      <c r="AG50" s="661" t="str">
        <f>IF('Historical Data'!AA37="","",'Historical Data'!AA37)</f>
        <v/>
      </c>
    </row>
    <row r="51" spans="2:33">
      <c r="B51" s="660" t="str">
        <f>IF('Historical Data'!B38="","",'Historical Data'!B38)</f>
        <v/>
      </c>
      <c r="D51" s="661" t="str">
        <f>IF('Historical Data'!D38="","",'Historical Data'!D38)</f>
        <v/>
      </c>
      <c r="E51" s="661" t="str">
        <f>IF('Historical Data'!E38="","",'Historical Data'!E38)</f>
        <v/>
      </c>
      <c r="F51" s="661" t="str">
        <f>IF('Historical Data'!F38="","",'Historical Data'!F38)</f>
        <v/>
      </c>
      <c r="G51" s="661"/>
      <c r="H51" s="662" t="str">
        <f>IF('Historical Data'!G38="","",'Historical Data'!G38)</f>
        <v/>
      </c>
      <c r="I51" s="661" t="str">
        <f>IF('Historical Data'!H38="","",'Historical Data'!H38)</f>
        <v/>
      </c>
      <c r="J51" s="661" t="str">
        <f>IF('Historical Data'!I38="","",'Historical Data'!I38)</f>
        <v/>
      </c>
      <c r="L51" s="661" t="str">
        <f>IF('Historical Data'!J38="","",'Historical Data'!J38)</f>
        <v/>
      </c>
      <c r="M51" s="661" t="str">
        <f>IF('Historical Data'!K38="","",'Historical Data'!K38)</f>
        <v/>
      </c>
      <c r="N51" s="661" t="str">
        <f>IF('Historical Data'!L38="","",'Historical Data'!L38)</f>
        <v/>
      </c>
      <c r="O51" s="661"/>
      <c r="P51" s="662" t="str">
        <f>IF('Historical Data'!M38="","",'Historical Data'!M38)</f>
        <v/>
      </c>
      <c r="Q51" s="661" t="str">
        <f>IF('Historical Data'!N38="","",'Historical Data'!N38)</f>
        <v/>
      </c>
      <c r="R51" s="661" t="str">
        <f>IF('Historical Data'!O38="","",'Historical Data'!O38)</f>
        <v/>
      </c>
      <c r="T51" s="661" t="str">
        <f>IF('Historical Data'!W38="","",'Historical Data'!W38)</f>
        <v/>
      </c>
      <c r="U51" s="661" t="str">
        <f>IF('Historical Data'!X38="","",'Historical Data'!X38)</f>
        <v/>
      </c>
      <c r="V51" s="661" t="str">
        <f>IF('Historical Data'!Y38="","",'Historical Data'!Y38)</f>
        <v/>
      </c>
      <c r="W51" s="661"/>
      <c r="X51" s="662" t="str">
        <f>IF('Historical Data'!Z38="","",'Historical Data'!Z38)</f>
        <v/>
      </c>
      <c r="Y51" s="661" t="str">
        <f>IF('Historical Data'!AA38="","",'Historical Data'!AA38)</f>
        <v/>
      </c>
      <c r="Z51" s="661" t="str">
        <f>IF('Historical Data'!AB38="","",'Historical Data'!AB38)</f>
        <v/>
      </c>
      <c r="AB51" s="661" t="str">
        <f>IF('Historical Data'!V38="","",'Historical Data'!V38)</f>
        <v/>
      </c>
      <c r="AC51" s="661" t="str">
        <f>IF('Historical Data'!W38="","",'Historical Data'!W38)</f>
        <v/>
      </c>
      <c r="AD51" s="661" t="str">
        <f>IF('Historical Data'!X38="","",'Historical Data'!X38)</f>
        <v/>
      </c>
      <c r="AE51" s="662" t="str">
        <f>IF('Historical Data'!Y38="","",'Historical Data'!Y38)</f>
        <v/>
      </c>
      <c r="AF51" s="661" t="str">
        <f>IF('Historical Data'!Z38="","",'Historical Data'!Z38)</f>
        <v/>
      </c>
      <c r="AG51" s="661" t="str">
        <f>IF('Historical Data'!AA38="","",'Historical Data'!AA38)</f>
        <v/>
      </c>
    </row>
    <row r="52" spans="2:33">
      <c r="B52" s="660" t="str">
        <f>IF('Historical Data'!B39="","",'Historical Data'!B39)</f>
        <v/>
      </c>
      <c r="D52" s="661" t="str">
        <f>IF('Historical Data'!D39="","",'Historical Data'!D39)</f>
        <v/>
      </c>
      <c r="E52" s="661" t="str">
        <f>IF('Historical Data'!E39="","",'Historical Data'!E39)</f>
        <v/>
      </c>
      <c r="F52" s="661" t="str">
        <f>IF('Historical Data'!F39="","",'Historical Data'!F39)</f>
        <v/>
      </c>
      <c r="G52" s="661"/>
      <c r="H52" s="662" t="str">
        <f>IF('Historical Data'!G39="","",'Historical Data'!G39)</f>
        <v/>
      </c>
      <c r="I52" s="661" t="str">
        <f>IF('Historical Data'!H39="","",'Historical Data'!H39)</f>
        <v/>
      </c>
      <c r="J52" s="661" t="str">
        <f>IF('Historical Data'!I39="","",'Historical Data'!I39)</f>
        <v/>
      </c>
      <c r="L52" s="661" t="str">
        <f>IF('Historical Data'!J39="","",'Historical Data'!J39)</f>
        <v/>
      </c>
      <c r="M52" s="661" t="str">
        <f>IF('Historical Data'!K39="","",'Historical Data'!K39)</f>
        <v/>
      </c>
      <c r="N52" s="661" t="str">
        <f>IF('Historical Data'!L39="","",'Historical Data'!L39)</f>
        <v/>
      </c>
      <c r="O52" s="661"/>
      <c r="P52" s="662" t="str">
        <f>IF('Historical Data'!M39="","",'Historical Data'!M39)</f>
        <v/>
      </c>
      <c r="Q52" s="661" t="str">
        <f>IF('Historical Data'!N39="","",'Historical Data'!N39)</f>
        <v/>
      </c>
      <c r="R52" s="661" t="str">
        <f>IF('Historical Data'!O39="","",'Historical Data'!O39)</f>
        <v/>
      </c>
      <c r="T52" s="661" t="str">
        <f>IF('Historical Data'!W39="","",'Historical Data'!W39)</f>
        <v/>
      </c>
      <c r="U52" s="661" t="str">
        <f>IF('Historical Data'!X39="","",'Historical Data'!X39)</f>
        <v/>
      </c>
      <c r="V52" s="661" t="str">
        <f>IF('Historical Data'!Y39="","",'Historical Data'!Y39)</f>
        <v/>
      </c>
      <c r="W52" s="661"/>
      <c r="X52" s="662" t="str">
        <f>IF('Historical Data'!Z39="","",'Historical Data'!Z39)</f>
        <v/>
      </c>
      <c r="Y52" s="661" t="str">
        <f>IF('Historical Data'!AA39="","",'Historical Data'!AA39)</f>
        <v/>
      </c>
      <c r="Z52" s="661" t="str">
        <f>IF('Historical Data'!AB39="","",'Historical Data'!AB39)</f>
        <v/>
      </c>
      <c r="AB52" s="661" t="str">
        <f>IF('Historical Data'!V39="","",'Historical Data'!V39)</f>
        <v/>
      </c>
      <c r="AC52" s="661" t="str">
        <f>IF('Historical Data'!W39="","",'Historical Data'!W39)</f>
        <v/>
      </c>
      <c r="AD52" s="661" t="str">
        <f>IF('Historical Data'!X39="","",'Historical Data'!X39)</f>
        <v/>
      </c>
      <c r="AE52" s="662" t="str">
        <f>IF('Historical Data'!Y39="","",'Historical Data'!Y39)</f>
        <v/>
      </c>
      <c r="AF52" s="661" t="str">
        <f>IF('Historical Data'!Z39="","",'Historical Data'!Z39)</f>
        <v/>
      </c>
      <c r="AG52" s="661" t="str">
        <f>IF('Historical Data'!AA39="","",'Historical Data'!AA39)</f>
        <v/>
      </c>
    </row>
    <row r="53" spans="2:33">
      <c r="B53" s="660" t="str">
        <f>IF('Historical Data'!B40="","",'Historical Data'!B40)</f>
        <v/>
      </c>
      <c r="D53" s="661" t="str">
        <f>IF('Historical Data'!D40="","",'Historical Data'!D40)</f>
        <v/>
      </c>
      <c r="E53" s="661" t="str">
        <f>IF('Historical Data'!E40="","",'Historical Data'!E40)</f>
        <v/>
      </c>
      <c r="F53" s="661" t="str">
        <f>IF('Historical Data'!F40="","",'Historical Data'!F40)</f>
        <v/>
      </c>
      <c r="G53" s="661"/>
      <c r="H53" s="662" t="str">
        <f>IF('Historical Data'!G40="","",'Historical Data'!G40)</f>
        <v/>
      </c>
      <c r="I53" s="661" t="str">
        <f>IF('Historical Data'!H40="","",'Historical Data'!H40)</f>
        <v/>
      </c>
      <c r="J53" s="661" t="str">
        <f>IF('Historical Data'!I40="","",'Historical Data'!I40)</f>
        <v/>
      </c>
      <c r="L53" s="661" t="str">
        <f>IF('Historical Data'!J40="","",'Historical Data'!J40)</f>
        <v/>
      </c>
      <c r="M53" s="661" t="str">
        <f>IF('Historical Data'!K40="","",'Historical Data'!K40)</f>
        <v/>
      </c>
      <c r="N53" s="661" t="str">
        <f>IF('Historical Data'!L40="","",'Historical Data'!L40)</f>
        <v/>
      </c>
      <c r="O53" s="661"/>
      <c r="P53" s="662" t="str">
        <f>IF('Historical Data'!M40="","",'Historical Data'!M40)</f>
        <v/>
      </c>
      <c r="Q53" s="661" t="str">
        <f>IF('Historical Data'!N40="","",'Historical Data'!N40)</f>
        <v/>
      </c>
      <c r="R53" s="661" t="str">
        <f>IF('Historical Data'!O40="","",'Historical Data'!O40)</f>
        <v/>
      </c>
      <c r="T53" s="661" t="str">
        <f>IF('Historical Data'!W40="","",'Historical Data'!W40)</f>
        <v/>
      </c>
      <c r="U53" s="661" t="str">
        <f>IF('Historical Data'!X40="","",'Historical Data'!X40)</f>
        <v/>
      </c>
      <c r="V53" s="661" t="str">
        <f>IF('Historical Data'!Y40="","",'Historical Data'!Y40)</f>
        <v/>
      </c>
      <c r="W53" s="661"/>
      <c r="X53" s="662" t="str">
        <f>IF('Historical Data'!Z40="","",'Historical Data'!Z40)</f>
        <v/>
      </c>
      <c r="Y53" s="661" t="str">
        <f>IF('Historical Data'!AA40="","",'Historical Data'!AA40)</f>
        <v/>
      </c>
      <c r="Z53" s="661" t="str">
        <f>IF('Historical Data'!AB40="","",'Historical Data'!AB40)</f>
        <v/>
      </c>
      <c r="AB53" s="661" t="str">
        <f>IF('Historical Data'!V40="","",'Historical Data'!V40)</f>
        <v/>
      </c>
      <c r="AC53" s="661" t="str">
        <f>IF('Historical Data'!W40="","",'Historical Data'!W40)</f>
        <v/>
      </c>
      <c r="AD53" s="661" t="str">
        <f>IF('Historical Data'!X40="","",'Historical Data'!X40)</f>
        <v/>
      </c>
      <c r="AE53" s="662" t="str">
        <f>IF('Historical Data'!Y40="","",'Historical Data'!Y40)</f>
        <v/>
      </c>
      <c r="AF53" s="661" t="str">
        <f>IF('Historical Data'!Z40="","",'Historical Data'!Z40)</f>
        <v/>
      </c>
      <c r="AG53" s="661" t="str">
        <f>IF('Historical Data'!AA40="","",'Historical Data'!AA40)</f>
        <v/>
      </c>
    </row>
    <row r="54" spans="2:33">
      <c r="B54" s="660" t="str">
        <f>IF('Historical Data'!B41="","",'Historical Data'!B41)</f>
        <v/>
      </c>
      <c r="D54" s="661" t="str">
        <f>IF('Historical Data'!D41="","",'Historical Data'!D41)</f>
        <v/>
      </c>
      <c r="E54" s="661" t="str">
        <f>IF('Historical Data'!E41="","",'Historical Data'!E41)</f>
        <v/>
      </c>
      <c r="F54" s="661" t="str">
        <f>IF('Historical Data'!F41="","",'Historical Data'!F41)</f>
        <v/>
      </c>
      <c r="G54" s="661"/>
      <c r="H54" s="662" t="str">
        <f>IF('Historical Data'!G41="","",'Historical Data'!G41)</f>
        <v/>
      </c>
      <c r="I54" s="661" t="str">
        <f>IF('Historical Data'!H41="","",'Historical Data'!H41)</f>
        <v/>
      </c>
      <c r="J54" s="661" t="str">
        <f>IF('Historical Data'!I41="","",'Historical Data'!I41)</f>
        <v/>
      </c>
      <c r="L54" s="661" t="str">
        <f>IF('Historical Data'!J41="","",'Historical Data'!J41)</f>
        <v/>
      </c>
      <c r="M54" s="661" t="str">
        <f>IF('Historical Data'!K41="","",'Historical Data'!K41)</f>
        <v/>
      </c>
      <c r="N54" s="661" t="str">
        <f>IF('Historical Data'!L41="","",'Historical Data'!L41)</f>
        <v/>
      </c>
      <c r="O54" s="661"/>
      <c r="P54" s="662" t="str">
        <f>IF('Historical Data'!M41="","",'Historical Data'!M41)</f>
        <v/>
      </c>
      <c r="Q54" s="661" t="str">
        <f>IF('Historical Data'!N41="","",'Historical Data'!N41)</f>
        <v/>
      </c>
      <c r="R54" s="661" t="str">
        <f>IF('Historical Data'!O41="","",'Historical Data'!O41)</f>
        <v/>
      </c>
      <c r="T54" s="661" t="str">
        <f>IF('Historical Data'!W41="","",'Historical Data'!W41)</f>
        <v/>
      </c>
      <c r="U54" s="661" t="str">
        <f>IF('Historical Data'!X41="","",'Historical Data'!X41)</f>
        <v/>
      </c>
      <c r="V54" s="661" t="str">
        <f>IF('Historical Data'!Y41="","",'Historical Data'!Y41)</f>
        <v/>
      </c>
      <c r="W54" s="661"/>
      <c r="X54" s="662" t="str">
        <f>IF('Historical Data'!Z41="","",'Historical Data'!Z41)</f>
        <v/>
      </c>
      <c r="Y54" s="661" t="str">
        <f>IF('Historical Data'!AA41="","",'Historical Data'!AA41)</f>
        <v/>
      </c>
      <c r="Z54" s="661" t="str">
        <f>IF('Historical Data'!AB41="","",'Historical Data'!AB41)</f>
        <v/>
      </c>
      <c r="AB54" s="661" t="str">
        <f>IF('Historical Data'!V41="","",'Historical Data'!V41)</f>
        <v/>
      </c>
      <c r="AC54" s="661" t="str">
        <f>IF('Historical Data'!W41="","",'Historical Data'!W41)</f>
        <v/>
      </c>
      <c r="AD54" s="661" t="str">
        <f>IF('Historical Data'!X41="","",'Historical Data'!X41)</f>
        <v/>
      </c>
      <c r="AE54" s="662" t="str">
        <f>IF('Historical Data'!Y41="","",'Historical Data'!Y41)</f>
        <v/>
      </c>
      <c r="AF54" s="661" t="str">
        <f>IF('Historical Data'!Z41="","",'Historical Data'!Z41)</f>
        <v/>
      </c>
      <c r="AG54" s="661" t="str">
        <f>IF('Historical Data'!AA41="","",'Historical Data'!AA41)</f>
        <v/>
      </c>
    </row>
    <row r="55" spans="2:33">
      <c r="B55" s="660" t="str">
        <f>IF('Historical Data'!B42="","",'Historical Data'!B42)</f>
        <v/>
      </c>
      <c r="D55" s="661" t="str">
        <f>IF('Historical Data'!D42="","",'Historical Data'!D42)</f>
        <v/>
      </c>
      <c r="E55" s="661" t="str">
        <f>IF('Historical Data'!E42="","",'Historical Data'!E42)</f>
        <v/>
      </c>
      <c r="F55" s="661" t="str">
        <f>IF('Historical Data'!F42="","",'Historical Data'!F42)</f>
        <v/>
      </c>
      <c r="G55" s="661"/>
      <c r="H55" s="662" t="str">
        <f>IF('Historical Data'!G42="","",'Historical Data'!G42)</f>
        <v/>
      </c>
      <c r="I55" s="661" t="str">
        <f>IF('Historical Data'!H42="","",'Historical Data'!H42)</f>
        <v/>
      </c>
      <c r="J55" s="661" t="str">
        <f>IF('Historical Data'!I42="","",'Historical Data'!I42)</f>
        <v/>
      </c>
      <c r="L55" s="661" t="str">
        <f>IF('Historical Data'!J42="","",'Historical Data'!J42)</f>
        <v/>
      </c>
      <c r="M55" s="661" t="str">
        <f>IF('Historical Data'!K42="","",'Historical Data'!K42)</f>
        <v/>
      </c>
      <c r="N55" s="661" t="str">
        <f>IF('Historical Data'!L42="","",'Historical Data'!L42)</f>
        <v/>
      </c>
      <c r="O55" s="661"/>
      <c r="P55" s="662" t="str">
        <f>IF('Historical Data'!M42="","",'Historical Data'!M42)</f>
        <v/>
      </c>
      <c r="Q55" s="661" t="str">
        <f>IF('Historical Data'!N42="","",'Historical Data'!N42)</f>
        <v/>
      </c>
      <c r="R55" s="661" t="str">
        <f>IF('Historical Data'!O42="","",'Historical Data'!O42)</f>
        <v/>
      </c>
      <c r="T55" s="661" t="str">
        <f>IF('Historical Data'!W42="","",'Historical Data'!W42)</f>
        <v/>
      </c>
      <c r="U55" s="661" t="str">
        <f>IF('Historical Data'!X42="","",'Historical Data'!X42)</f>
        <v/>
      </c>
      <c r="V55" s="661" t="str">
        <f>IF('Historical Data'!Y42="","",'Historical Data'!Y42)</f>
        <v/>
      </c>
      <c r="W55" s="661"/>
      <c r="X55" s="662" t="str">
        <f>IF('Historical Data'!Z42="","",'Historical Data'!Z42)</f>
        <v/>
      </c>
      <c r="Y55" s="661" t="str">
        <f>IF('Historical Data'!AA42="","",'Historical Data'!AA42)</f>
        <v/>
      </c>
      <c r="Z55" s="661" t="str">
        <f>IF('Historical Data'!AB42="","",'Historical Data'!AB42)</f>
        <v/>
      </c>
      <c r="AB55" s="661" t="str">
        <f>IF('Historical Data'!V42="","",'Historical Data'!V42)</f>
        <v/>
      </c>
      <c r="AC55" s="661" t="str">
        <f>IF('Historical Data'!W42="","",'Historical Data'!W42)</f>
        <v/>
      </c>
      <c r="AD55" s="661" t="str">
        <f>IF('Historical Data'!X42="","",'Historical Data'!X42)</f>
        <v/>
      </c>
      <c r="AE55" s="662" t="str">
        <f>IF('Historical Data'!Y42="","",'Historical Data'!Y42)</f>
        <v/>
      </c>
      <c r="AF55" s="661" t="str">
        <f>IF('Historical Data'!Z42="","",'Historical Data'!Z42)</f>
        <v/>
      </c>
      <c r="AG55" s="661" t="str">
        <f>IF('Historical Data'!AA42="","",'Historical Data'!AA42)</f>
        <v/>
      </c>
    </row>
    <row r="56" spans="2:33">
      <c r="B56" s="660" t="str">
        <f>IF('Historical Data'!B43="","",'Historical Data'!B43)</f>
        <v/>
      </c>
      <c r="D56" s="661" t="str">
        <f>IF('Historical Data'!D43="","",'Historical Data'!D43)</f>
        <v/>
      </c>
      <c r="E56" s="661" t="str">
        <f>IF('Historical Data'!E43="","",'Historical Data'!E43)</f>
        <v/>
      </c>
      <c r="F56" s="661" t="str">
        <f>IF('Historical Data'!F43="","",'Historical Data'!F43)</f>
        <v/>
      </c>
      <c r="G56" s="661"/>
      <c r="H56" s="662" t="str">
        <f>IF('Historical Data'!G43="","",'Historical Data'!G43)</f>
        <v/>
      </c>
      <c r="I56" s="661" t="str">
        <f>IF('Historical Data'!H43="","",'Historical Data'!H43)</f>
        <v/>
      </c>
      <c r="J56" s="661" t="str">
        <f>IF('Historical Data'!I43="","",'Historical Data'!I43)</f>
        <v/>
      </c>
      <c r="L56" s="661" t="str">
        <f>IF('Historical Data'!J43="","",'Historical Data'!J43)</f>
        <v/>
      </c>
      <c r="M56" s="661" t="str">
        <f>IF('Historical Data'!K43="","",'Historical Data'!K43)</f>
        <v/>
      </c>
      <c r="N56" s="661" t="str">
        <f>IF('Historical Data'!L43="","",'Historical Data'!L43)</f>
        <v/>
      </c>
      <c r="O56" s="661"/>
      <c r="P56" s="662" t="str">
        <f>IF('Historical Data'!M43="","",'Historical Data'!M43)</f>
        <v/>
      </c>
      <c r="Q56" s="661" t="str">
        <f>IF('Historical Data'!N43="","",'Historical Data'!N43)</f>
        <v/>
      </c>
      <c r="R56" s="661" t="str">
        <f>IF('Historical Data'!O43="","",'Historical Data'!O43)</f>
        <v/>
      </c>
      <c r="T56" s="661" t="str">
        <f>IF('Historical Data'!W43="","",'Historical Data'!W43)</f>
        <v/>
      </c>
      <c r="U56" s="661" t="str">
        <f>IF('Historical Data'!X43="","",'Historical Data'!X43)</f>
        <v/>
      </c>
      <c r="V56" s="661" t="str">
        <f>IF('Historical Data'!Y43="","",'Historical Data'!Y43)</f>
        <v/>
      </c>
      <c r="W56" s="661"/>
      <c r="X56" s="662" t="str">
        <f>IF('Historical Data'!Z43="","",'Historical Data'!Z43)</f>
        <v/>
      </c>
      <c r="Y56" s="661" t="str">
        <f>IF('Historical Data'!AA43="","",'Historical Data'!AA43)</f>
        <v/>
      </c>
      <c r="Z56" s="661" t="str">
        <f>IF('Historical Data'!AB43="","",'Historical Data'!AB43)</f>
        <v/>
      </c>
      <c r="AB56" s="661" t="str">
        <f>IF('Historical Data'!V43="","",'Historical Data'!V43)</f>
        <v/>
      </c>
      <c r="AC56" s="661" t="str">
        <f>IF('Historical Data'!W43="","",'Historical Data'!W43)</f>
        <v/>
      </c>
      <c r="AD56" s="661" t="str">
        <f>IF('Historical Data'!X43="","",'Historical Data'!X43)</f>
        <v/>
      </c>
      <c r="AE56" s="662" t="str">
        <f>IF('Historical Data'!Y43="","",'Historical Data'!Y43)</f>
        <v/>
      </c>
      <c r="AF56" s="661" t="str">
        <f>IF('Historical Data'!Z43="","",'Historical Data'!Z43)</f>
        <v/>
      </c>
      <c r="AG56" s="661" t="str">
        <f>IF('Historical Data'!AA43="","",'Historical Data'!AA43)</f>
        <v/>
      </c>
    </row>
    <row r="57" spans="2:33">
      <c r="B57" s="660" t="str">
        <f>IF('Historical Data'!B44="","",'Historical Data'!B44)</f>
        <v/>
      </c>
      <c r="D57" s="661" t="str">
        <f>IF('Historical Data'!D44="","",'Historical Data'!D44)</f>
        <v/>
      </c>
      <c r="E57" s="661" t="str">
        <f>IF('Historical Data'!E44="","",'Historical Data'!E44)</f>
        <v/>
      </c>
      <c r="F57" s="661" t="str">
        <f>IF('Historical Data'!F44="","",'Historical Data'!F44)</f>
        <v/>
      </c>
      <c r="G57" s="661"/>
      <c r="H57" s="662" t="str">
        <f>IF('Historical Data'!G44="","",'Historical Data'!G44)</f>
        <v/>
      </c>
      <c r="I57" s="661" t="str">
        <f>IF('Historical Data'!H44="","",'Historical Data'!H44)</f>
        <v/>
      </c>
      <c r="J57" s="661" t="str">
        <f>IF('Historical Data'!I44="","",'Historical Data'!I44)</f>
        <v/>
      </c>
      <c r="L57" s="661" t="str">
        <f>IF('Historical Data'!J44="","",'Historical Data'!J44)</f>
        <v/>
      </c>
      <c r="M57" s="661" t="str">
        <f>IF('Historical Data'!K44="","",'Historical Data'!K44)</f>
        <v/>
      </c>
      <c r="N57" s="661" t="str">
        <f>IF('Historical Data'!L44="","",'Historical Data'!L44)</f>
        <v/>
      </c>
      <c r="O57" s="661"/>
      <c r="P57" s="662" t="str">
        <f>IF('Historical Data'!M44="","",'Historical Data'!M44)</f>
        <v/>
      </c>
      <c r="Q57" s="661" t="str">
        <f>IF('Historical Data'!N44="","",'Historical Data'!N44)</f>
        <v/>
      </c>
      <c r="R57" s="661" t="str">
        <f>IF('Historical Data'!O44="","",'Historical Data'!O44)</f>
        <v/>
      </c>
      <c r="T57" s="661" t="str">
        <f>IF('Historical Data'!W44="","",'Historical Data'!W44)</f>
        <v/>
      </c>
      <c r="U57" s="661" t="str">
        <f>IF('Historical Data'!X44="","",'Historical Data'!X44)</f>
        <v/>
      </c>
      <c r="V57" s="661" t="str">
        <f>IF('Historical Data'!Y44="","",'Historical Data'!Y44)</f>
        <v/>
      </c>
      <c r="W57" s="661"/>
      <c r="X57" s="662" t="str">
        <f>IF('Historical Data'!Z44="","",'Historical Data'!Z44)</f>
        <v/>
      </c>
      <c r="Y57" s="661" t="str">
        <f>IF('Historical Data'!AA44="","",'Historical Data'!AA44)</f>
        <v/>
      </c>
      <c r="Z57" s="661" t="str">
        <f>IF('Historical Data'!AB44="","",'Historical Data'!AB44)</f>
        <v/>
      </c>
      <c r="AB57" s="661" t="str">
        <f>IF('Historical Data'!V44="","",'Historical Data'!V44)</f>
        <v/>
      </c>
      <c r="AC57" s="661" t="str">
        <f>IF('Historical Data'!W44="","",'Historical Data'!W44)</f>
        <v/>
      </c>
      <c r="AD57" s="661" t="str">
        <f>IF('Historical Data'!X44="","",'Historical Data'!X44)</f>
        <v/>
      </c>
      <c r="AE57" s="662" t="str">
        <f>IF('Historical Data'!Y44="","",'Historical Data'!Y44)</f>
        <v/>
      </c>
      <c r="AF57" s="661" t="str">
        <f>IF('Historical Data'!Z44="","",'Historical Data'!Z44)</f>
        <v/>
      </c>
      <c r="AG57" s="661" t="str">
        <f>IF('Historical Data'!AA44="","",'Historical Data'!AA44)</f>
        <v/>
      </c>
    </row>
    <row r="58" spans="2:33">
      <c r="B58" s="660" t="str">
        <f>IF('Historical Data'!B45="","",'Historical Data'!B45)</f>
        <v/>
      </c>
      <c r="D58" s="661" t="str">
        <f>IF('Historical Data'!D45="","",'Historical Data'!D45)</f>
        <v/>
      </c>
      <c r="E58" s="661" t="str">
        <f>IF('Historical Data'!E45="","",'Historical Data'!E45)</f>
        <v/>
      </c>
      <c r="F58" s="661" t="str">
        <f>IF('Historical Data'!F45="","",'Historical Data'!F45)</f>
        <v/>
      </c>
      <c r="G58" s="661"/>
      <c r="H58" s="662" t="str">
        <f>IF('Historical Data'!G45="","",'Historical Data'!G45)</f>
        <v/>
      </c>
      <c r="I58" s="661" t="str">
        <f>IF('Historical Data'!H45="","",'Historical Data'!H45)</f>
        <v/>
      </c>
      <c r="J58" s="661" t="str">
        <f>IF('Historical Data'!I45="","",'Historical Data'!I45)</f>
        <v/>
      </c>
      <c r="L58" s="661" t="str">
        <f>IF('Historical Data'!J45="","",'Historical Data'!J45)</f>
        <v/>
      </c>
      <c r="M58" s="661" t="str">
        <f>IF('Historical Data'!K45="","",'Historical Data'!K45)</f>
        <v/>
      </c>
      <c r="N58" s="661" t="str">
        <f>IF('Historical Data'!L45="","",'Historical Data'!L45)</f>
        <v/>
      </c>
      <c r="O58" s="661"/>
      <c r="P58" s="662" t="str">
        <f>IF('Historical Data'!M45="","",'Historical Data'!M45)</f>
        <v/>
      </c>
      <c r="Q58" s="661" t="str">
        <f>IF('Historical Data'!N45="","",'Historical Data'!N45)</f>
        <v/>
      </c>
      <c r="R58" s="661" t="str">
        <f>IF('Historical Data'!O45="","",'Historical Data'!O45)</f>
        <v/>
      </c>
      <c r="T58" s="661" t="str">
        <f>IF('Historical Data'!W45="","",'Historical Data'!W45)</f>
        <v/>
      </c>
      <c r="U58" s="661" t="str">
        <f>IF('Historical Data'!X45="","",'Historical Data'!X45)</f>
        <v/>
      </c>
      <c r="V58" s="661" t="str">
        <f>IF('Historical Data'!Y45="","",'Historical Data'!Y45)</f>
        <v/>
      </c>
      <c r="W58" s="661"/>
      <c r="X58" s="662" t="str">
        <f>IF('Historical Data'!Z45="","",'Historical Data'!Z45)</f>
        <v/>
      </c>
      <c r="Y58" s="661" t="str">
        <f>IF('Historical Data'!AA45="","",'Historical Data'!AA45)</f>
        <v/>
      </c>
      <c r="Z58" s="661" t="str">
        <f>IF('Historical Data'!AB45="","",'Historical Data'!AB45)</f>
        <v/>
      </c>
      <c r="AB58" s="661" t="str">
        <f>IF('Historical Data'!V45="","",'Historical Data'!V45)</f>
        <v/>
      </c>
      <c r="AC58" s="661" t="str">
        <f>IF('Historical Data'!W45="","",'Historical Data'!W45)</f>
        <v/>
      </c>
      <c r="AD58" s="661" t="str">
        <f>IF('Historical Data'!X45="","",'Historical Data'!X45)</f>
        <v/>
      </c>
      <c r="AE58" s="662" t="str">
        <f>IF('Historical Data'!Y45="","",'Historical Data'!Y45)</f>
        <v/>
      </c>
      <c r="AF58" s="661" t="str">
        <f>IF('Historical Data'!Z45="","",'Historical Data'!Z45)</f>
        <v/>
      </c>
      <c r="AG58" s="661" t="str">
        <f>IF('Historical Data'!AA45="","",'Historical Data'!AA45)</f>
        <v/>
      </c>
    </row>
    <row r="59" spans="2:33">
      <c r="B59" s="660" t="str">
        <f>IF('Historical Data'!B46="","",'Historical Data'!B46)</f>
        <v/>
      </c>
      <c r="D59" s="661" t="str">
        <f>IF('Historical Data'!D46="","",'Historical Data'!D46)</f>
        <v/>
      </c>
      <c r="E59" s="661" t="str">
        <f>IF('Historical Data'!E46="","",'Historical Data'!E46)</f>
        <v/>
      </c>
      <c r="F59" s="661" t="str">
        <f>IF('Historical Data'!F46="","",'Historical Data'!F46)</f>
        <v/>
      </c>
      <c r="G59" s="661"/>
      <c r="H59" s="662" t="str">
        <f>IF('Historical Data'!G46="","",'Historical Data'!G46)</f>
        <v/>
      </c>
      <c r="I59" s="661" t="str">
        <f>IF('Historical Data'!H46="","",'Historical Data'!H46)</f>
        <v/>
      </c>
      <c r="J59" s="661" t="str">
        <f>IF('Historical Data'!I46="","",'Historical Data'!I46)</f>
        <v/>
      </c>
      <c r="L59" s="661" t="str">
        <f>IF('Historical Data'!J46="","",'Historical Data'!J46)</f>
        <v/>
      </c>
      <c r="M59" s="661" t="str">
        <f>IF('Historical Data'!K46="","",'Historical Data'!K46)</f>
        <v/>
      </c>
      <c r="N59" s="661" t="str">
        <f>IF('Historical Data'!L46="","",'Historical Data'!L46)</f>
        <v/>
      </c>
      <c r="O59" s="661"/>
      <c r="P59" s="662" t="str">
        <f>IF('Historical Data'!M46="","",'Historical Data'!M46)</f>
        <v/>
      </c>
      <c r="Q59" s="661" t="str">
        <f>IF('Historical Data'!N46="","",'Historical Data'!N46)</f>
        <v/>
      </c>
      <c r="R59" s="661" t="str">
        <f>IF('Historical Data'!O46="","",'Historical Data'!O46)</f>
        <v/>
      </c>
      <c r="T59" s="661" t="str">
        <f>IF('Historical Data'!W46="","",'Historical Data'!W46)</f>
        <v/>
      </c>
      <c r="U59" s="661" t="str">
        <f>IF('Historical Data'!X46="","",'Historical Data'!X46)</f>
        <v/>
      </c>
      <c r="V59" s="661" t="str">
        <f>IF('Historical Data'!Y46="","",'Historical Data'!Y46)</f>
        <v/>
      </c>
      <c r="W59" s="661"/>
      <c r="X59" s="662" t="str">
        <f>IF('Historical Data'!Z46="","",'Historical Data'!Z46)</f>
        <v/>
      </c>
      <c r="Y59" s="661" t="str">
        <f>IF('Historical Data'!AA46="","",'Historical Data'!AA46)</f>
        <v/>
      </c>
      <c r="Z59" s="661" t="str">
        <f>IF('Historical Data'!AB46="","",'Historical Data'!AB46)</f>
        <v/>
      </c>
      <c r="AB59" s="661" t="str">
        <f>IF('Historical Data'!V46="","",'Historical Data'!V46)</f>
        <v/>
      </c>
      <c r="AC59" s="661" t="str">
        <f>IF('Historical Data'!W46="","",'Historical Data'!W46)</f>
        <v/>
      </c>
      <c r="AD59" s="661" t="str">
        <f>IF('Historical Data'!X46="","",'Historical Data'!X46)</f>
        <v/>
      </c>
      <c r="AE59" s="662" t="str">
        <f>IF('Historical Data'!Y46="","",'Historical Data'!Y46)</f>
        <v/>
      </c>
      <c r="AF59" s="661" t="str">
        <f>IF('Historical Data'!Z46="","",'Historical Data'!Z46)</f>
        <v/>
      </c>
      <c r="AG59" s="661" t="str">
        <f>IF('Historical Data'!AA46="","",'Historical Data'!AA46)</f>
        <v/>
      </c>
    </row>
    <row r="60" spans="2:33">
      <c r="B60" s="660" t="str">
        <f>IF('Historical Data'!B47="","",'Historical Data'!B47)</f>
        <v/>
      </c>
      <c r="D60" s="661" t="str">
        <f>IF('Historical Data'!D47="","",'Historical Data'!D47)</f>
        <v/>
      </c>
      <c r="E60" s="661" t="str">
        <f>IF('Historical Data'!E47="","",'Historical Data'!E47)</f>
        <v/>
      </c>
      <c r="F60" s="661" t="str">
        <f>IF('Historical Data'!F47="","",'Historical Data'!F47)</f>
        <v/>
      </c>
      <c r="G60" s="661"/>
      <c r="H60" s="662" t="str">
        <f>IF('Historical Data'!G47="","",'Historical Data'!G47)</f>
        <v/>
      </c>
      <c r="I60" s="661" t="str">
        <f>IF('Historical Data'!H47="","",'Historical Data'!H47)</f>
        <v/>
      </c>
      <c r="J60" s="661" t="str">
        <f>IF('Historical Data'!I47="","",'Historical Data'!I47)</f>
        <v/>
      </c>
      <c r="L60" s="661" t="str">
        <f>IF('Historical Data'!J47="","",'Historical Data'!J47)</f>
        <v/>
      </c>
      <c r="M60" s="661" t="str">
        <f>IF('Historical Data'!K47="","",'Historical Data'!K47)</f>
        <v/>
      </c>
      <c r="N60" s="661" t="str">
        <f>IF('Historical Data'!L47="","",'Historical Data'!L47)</f>
        <v/>
      </c>
      <c r="O60" s="661"/>
      <c r="P60" s="662" t="str">
        <f>IF('Historical Data'!M47="","",'Historical Data'!M47)</f>
        <v/>
      </c>
      <c r="Q60" s="661" t="str">
        <f>IF('Historical Data'!N47="","",'Historical Data'!N47)</f>
        <v/>
      </c>
      <c r="R60" s="661" t="str">
        <f>IF('Historical Data'!O47="","",'Historical Data'!O47)</f>
        <v/>
      </c>
      <c r="T60" s="661" t="str">
        <f>IF('Historical Data'!W47="","",'Historical Data'!W47)</f>
        <v/>
      </c>
      <c r="U60" s="661" t="str">
        <f>IF('Historical Data'!X47="","",'Historical Data'!X47)</f>
        <v/>
      </c>
      <c r="V60" s="661" t="str">
        <f>IF('Historical Data'!Y47="","",'Historical Data'!Y47)</f>
        <v/>
      </c>
      <c r="W60" s="661"/>
      <c r="X60" s="662" t="str">
        <f>IF('Historical Data'!Z47="","",'Historical Data'!Z47)</f>
        <v/>
      </c>
      <c r="Y60" s="661" t="str">
        <f>IF('Historical Data'!AA47="","",'Historical Data'!AA47)</f>
        <v/>
      </c>
      <c r="Z60" s="661" t="str">
        <f>IF('Historical Data'!AB47="","",'Historical Data'!AB47)</f>
        <v/>
      </c>
      <c r="AB60" s="661" t="str">
        <f>IF('Historical Data'!V47="","",'Historical Data'!V47)</f>
        <v/>
      </c>
      <c r="AC60" s="661" t="str">
        <f>IF('Historical Data'!W47="","",'Historical Data'!W47)</f>
        <v/>
      </c>
      <c r="AD60" s="661" t="str">
        <f>IF('Historical Data'!X47="","",'Historical Data'!X47)</f>
        <v/>
      </c>
      <c r="AE60" s="662" t="str">
        <f>IF('Historical Data'!Y47="","",'Historical Data'!Y47)</f>
        <v/>
      </c>
      <c r="AF60" s="661" t="str">
        <f>IF('Historical Data'!Z47="","",'Historical Data'!Z47)</f>
        <v/>
      </c>
      <c r="AG60" s="661" t="str">
        <f>IF('Historical Data'!AA47="","",'Historical Data'!AA47)</f>
        <v/>
      </c>
    </row>
    <row r="61" spans="2:33">
      <c r="B61" s="660" t="str">
        <f>IF('Historical Data'!B48="","",'Historical Data'!B48)</f>
        <v/>
      </c>
      <c r="D61" s="661" t="str">
        <f>IF('Historical Data'!D48="","",'Historical Data'!D48)</f>
        <v/>
      </c>
      <c r="E61" s="661" t="str">
        <f>IF('Historical Data'!E48="","",'Historical Data'!E48)</f>
        <v/>
      </c>
      <c r="F61" s="661" t="str">
        <f>IF('Historical Data'!F48="","",'Historical Data'!F48)</f>
        <v/>
      </c>
      <c r="G61" s="661"/>
      <c r="H61" s="662" t="str">
        <f>IF('Historical Data'!G48="","",'Historical Data'!G48)</f>
        <v/>
      </c>
      <c r="I61" s="661" t="str">
        <f>IF('Historical Data'!H48="","",'Historical Data'!H48)</f>
        <v/>
      </c>
      <c r="J61" s="661" t="str">
        <f>IF('Historical Data'!I48="","",'Historical Data'!I48)</f>
        <v/>
      </c>
      <c r="L61" s="661" t="str">
        <f>IF('Historical Data'!J48="","",'Historical Data'!J48)</f>
        <v/>
      </c>
      <c r="M61" s="661" t="str">
        <f>IF('Historical Data'!K48="","",'Historical Data'!K48)</f>
        <v/>
      </c>
      <c r="N61" s="661" t="str">
        <f>IF('Historical Data'!L48="","",'Historical Data'!L48)</f>
        <v/>
      </c>
      <c r="O61" s="661"/>
      <c r="P61" s="662" t="str">
        <f>IF('Historical Data'!M48="","",'Historical Data'!M48)</f>
        <v/>
      </c>
      <c r="Q61" s="661" t="str">
        <f>IF('Historical Data'!N48="","",'Historical Data'!N48)</f>
        <v/>
      </c>
      <c r="R61" s="661" t="str">
        <f>IF('Historical Data'!O48="","",'Historical Data'!O48)</f>
        <v/>
      </c>
      <c r="T61" s="661" t="str">
        <f>IF('Historical Data'!W48="","",'Historical Data'!W48)</f>
        <v/>
      </c>
      <c r="U61" s="661" t="str">
        <f>IF('Historical Data'!X48="","",'Historical Data'!X48)</f>
        <v/>
      </c>
      <c r="V61" s="661" t="str">
        <f>IF('Historical Data'!Y48="","",'Historical Data'!Y48)</f>
        <v/>
      </c>
      <c r="W61" s="661"/>
      <c r="X61" s="662" t="str">
        <f>IF('Historical Data'!Z48="","",'Historical Data'!Z48)</f>
        <v/>
      </c>
      <c r="Y61" s="661" t="str">
        <f>IF('Historical Data'!AA48="","",'Historical Data'!AA48)</f>
        <v/>
      </c>
      <c r="Z61" s="661" t="str">
        <f>IF('Historical Data'!AB48="","",'Historical Data'!AB48)</f>
        <v/>
      </c>
      <c r="AB61" s="661" t="str">
        <f>IF('Historical Data'!V48="","",'Historical Data'!V48)</f>
        <v/>
      </c>
      <c r="AC61" s="661" t="str">
        <f>IF('Historical Data'!W48="","",'Historical Data'!W48)</f>
        <v/>
      </c>
      <c r="AD61" s="661" t="str">
        <f>IF('Historical Data'!X48="","",'Historical Data'!X48)</f>
        <v/>
      </c>
      <c r="AE61" s="662" t="str">
        <f>IF('Historical Data'!Y48="","",'Historical Data'!Y48)</f>
        <v/>
      </c>
      <c r="AF61" s="661" t="str">
        <f>IF('Historical Data'!Z48="","",'Historical Data'!Z48)</f>
        <v/>
      </c>
      <c r="AG61" s="661" t="str">
        <f>IF('Historical Data'!AA48="","",'Historical Data'!AA48)</f>
        <v/>
      </c>
    </row>
    <row r="62" spans="2:33">
      <c r="B62" s="660" t="str">
        <f>IF('Historical Data'!B49="","",'Historical Data'!B49)</f>
        <v/>
      </c>
      <c r="D62" s="661" t="str">
        <f>IF('Historical Data'!D49="","",'Historical Data'!D49)</f>
        <v/>
      </c>
      <c r="E62" s="661" t="str">
        <f>IF('Historical Data'!E49="","",'Historical Data'!E49)</f>
        <v/>
      </c>
      <c r="F62" s="661" t="str">
        <f>IF('Historical Data'!F49="","",'Historical Data'!F49)</f>
        <v/>
      </c>
      <c r="G62" s="661"/>
      <c r="H62" s="662" t="str">
        <f>IF('Historical Data'!G49="","",'Historical Data'!G49)</f>
        <v/>
      </c>
      <c r="I62" s="661" t="str">
        <f>IF('Historical Data'!H49="","",'Historical Data'!H49)</f>
        <v/>
      </c>
      <c r="J62" s="661" t="str">
        <f>IF('Historical Data'!I49="","",'Historical Data'!I49)</f>
        <v/>
      </c>
      <c r="L62" s="661" t="str">
        <f>IF('Historical Data'!J49="","",'Historical Data'!J49)</f>
        <v/>
      </c>
      <c r="M62" s="661" t="str">
        <f>IF('Historical Data'!K49="","",'Historical Data'!K49)</f>
        <v/>
      </c>
      <c r="N62" s="661" t="str">
        <f>IF('Historical Data'!L49="","",'Historical Data'!L49)</f>
        <v/>
      </c>
      <c r="O62" s="661"/>
      <c r="P62" s="662" t="str">
        <f>IF('Historical Data'!M49="","",'Historical Data'!M49)</f>
        <v/>
      </c>
      <c r="Q62" s="661" t="str">
        <f>IF('Historical Data'!N49="","",'Historical Data'!N49)</f>
        <v/>
      </c>
      <c r="R62" s="661" t="str">
        <f>IF('Historical Data'!O49="","",'Historical Data'!O49)</f>
        <v/>
      </c>
      <c r="T62" s="661" t="str">
        <f>IF('Historical Data'!W49="","",'Historical Data'!W49)</f>
        <v/>
      </c>
      <c r="U62" s="661" t="str">
        <f>IF('Historical Data'!X49="","",'Historical Data'!X49)</f>
        <v/>
      </c>
      <c r="V62" s="661" t="str">
        <f>IF('Historical Data'!Y49="","",'Historical Data'!Y49)</f>
        <v/>
      </c>
      <c r="W62" s="661"/>
      <c r="X62" s="662" t="str">
        <f>IF('Historical Data'!Z49="","",'Historical Data'!Z49)</f>
        <v/>
      </c>
      <c r="Y62" s="661" t="str">
        <f>IF('Historical Data'!AA49="","",'Historical Data'!AA49)</f>
        <v/>
      </c>
      <c r="Z62" s="661" t="str">
        <f>IF('Historical Data'!AB49="","",'Historical Data'!AB49)</f>
        <v/>
      </c>
      <c r="AB62" s="661" t="str">
        <f>IF('Historical Data'!V49="","",'Historical Data'!V49)</f>
        <v/>
      </c>
      <c r="AC62" s="661" t="str">
        <f>IF('Historical Data'!W49="","",'Historical Data'!W49)</f>
        <v/>
      </c>
      <c r="AD62" s="661" t="str">
        <f>IF('Historical Data'!X49="","",'Historical Data'!X49)</f>
        <v/>
      </c>
      <c r="AE62" s="662" t="str">
        <f>IF('Historical Data'!Y49="","",'Historical Data'!Y49)</f>
        <v/>
      </c>
      <c r="AF62" s="661" t="str">
        <f>IF('Historical Data'!Z49="","",'Historical Data'!Z49)</f>
        <v/>
      </c>
      <c r="AG62" s="661" t="str">
        <f>IF('Historical Data'!AA49="","",'Historical Data'!AA49)</f>
        <v/>
      </c>
    </row>
    <row r="63" spans="2:33">
      <c r="B63" s="660" t="str">
        <f>IF('Historical Data'!B50="","",'Historical Data'!B50)</f>
        <v/>
      </c>
      <c r="D63" s="661" t="str">
        <f>IF('Historical Data'!D50="","",'Historical Data'!D50)</f>
        <v/>
      </c>
      <c r="E63" s="661" t="str">
        <f>IF('Historical Data'!E50="","",'Historical Data'!E50)</f>
        <v/>
      </c>
      <c r="F63" s="661" t="str">
        <f>IF('Historical Data'!F50="","",'Historical Data'!F50)</f>
        <v/>
      </c>
      <c r="G63" s="661"/>
      <c r="H63" s="662" t="str">
        <f>IF('Historical Data'!G50="","",'Historical Data'!G50)</f>
        <v/>
      </c>
      <c r="I63" s="661" t="str">
        <f>IF('Historical Data'!H50="","",'Historical Data'!H50)</f>
        <v/>
      </c>
      <c r="J63" s="661" t="str">
        <f>IF('Historical Data'!I50="","",'Historical Data'!I50)</f>
        <v/>
      </c>
      <c r="L63" s="661" t="str">
        <f>IF('Historical Data'!J50="","",'Historical Data'!J50)</f>
        <v/>
      </c>
      <c r="M63" s="661" t="str">
        <f>IF('Historical Data'!K50="","",'Historical Data'!K50)</f>
        <v/>
      </c>
      <c r="N63" s="661" t="str">
        <f>IF('Historical Data'!L50="","",'Historical Data'!L50)</f>
        <v/>
      </c>
      <c r="O63" s="661"/>
      <c r="P63" s="662" t="str">
        <f>IF('Historical Data'!M50="","",'Historical Data'!M50)</f>
        <v/>
      </c>
      <c r="Q63" s="661" t="str">
        <f>IF('Historical Data'!N50="","",'Historical Data'!N50)</f>
        <v/>
      </c>
      <c r="R63" s="661" t="str">
        <f>IF('Historical Data'!O50="","",'Historical Data'!O50)</f>
        <v/>
      </c>
      <c r="T63" s="661" t="str">
        <f>IF('Historical Data'!W50="","",'Historical Data'!W50)</f>
        <v/>
      </c>
      <c r="U63" s="661" t="str">
        <f>IF('Historical Data'!X50="","",'Historical Data'!X50)</f>
        <v/>
      </c>
      <c r="V63" s="661" t="str">
        <f>IF('Historical Data'!Y50="","",'Historical Data'!Y50)</f>
        <v/>
      </c>
      <c r="W63" s="661"/>
      <c r="X63" s="662" t="str">
        <f>IF('Historical Data'!Z50="","",'Historical Data'!Z50)</f>
        <v/>
      </c>
      <c r="Y63" s="661" t="str">
        <f>IF('Historical Data'!AA50="","",'Historical Data'!AA50)</f>
        <v/>
      </c>
      <c r="Z63" s="661" t="str">
        <f>IF('Historical Data'!AB50="","",'Historical Data'!AB50)</f>
        <v/>
      </c>
      <c r="AB63" s="661" t="str">
        <f>IF('Historical Data'!V50="","",'Historical Data'!V50)</f>
        <v/>
      </c>
      <c r="AC63" s="661" t="str">
        <f>IF('Historical Data'!W50="","",'Historical Data'!W50)</f>
        <v/>
      </c>
      <c r="AD63" s="661" t="str">
        <f>IF('Historical Data'!X50="","",'Historical Data'!X50)</f>
        <v/>
      </c>
      <c r="AE63" s="662" t="str">
        <f>IF('Historical Data'!Y50="","",'Historical Data'!Y50)</f>
        <v/>
      </c>
      <c r="AF63" s="661" t="str">
        <f>IF('Historical Data'!Z50="","",'Historical Data'!Z50)</f>
        <v/>
      </c>
      <c r="AG63" s="661" t="str">
        <f>IF('Historical Data'!AA50="","",'Historical Data'!AA50)</f>
        <v/>
      </c>
    </row>
    <row r="64" spans="2:33">
      <c r="B64" s="660" t="str">
        <f>IF('Historical Data'!B51="","",'Historical Data'!B51)</f>
        <v/>
      </c>
      <c r="D64" s="661" t="str">
        <f>IF('Historical Data'!D51="","",'Historical Data'!D51)</f>
        <v/>
      </c>
      <c r="E64" s="661" t="str">
        <f>IF('Historical Data'!E51="","",'Historical Data'!E51)</f>
        <v/>
      </c>
      <c r="F64" s="661" t="str">
        <f>IF('Historical Data'!F51="","",'Historical Data'!F51)</f>
        <v/>
      </c>
      <c r="G64" s="661"/>
      <c r="H64" s="662" t="str">
        <f>IF('Historical Data'!G51="","",'Historical Data'!G51)</f>
        <v/>
      </c>
      <c r="I64" s="661" t="str">
        <f>IF('Historical Data'!H51="","",'Historical Data'!H51)</f>
        <v/>
      </c>
      <c r="J64" s="661" t="str">
        <f>IF('Historical Data'!I51="","",'Historical Data'!I51)</f>
        <v/>
      </c>
      <c r="L64" s="661" t="str">
        <f>IF('Historical Data'!J51="","",'Historical Data'!J51)</f>
        <v/>
      </c>
      <c r="M64" s="661" t="str">
        <f>IF('Historical Data'!K51="","",'Historical Data'!K51)</f>
        <v/>
      </c>
      <c r="N64" s="661" t="str">
        <f>IF('Historical Data'!L51="","",'Historical Data'!L51)</f>
        <v/>
      </c>
      <c r="O64" s="661"/>
      <c r="P64" s="662" t="str">
        <f>IF('Historical Data'!M51="","",'Historical Data'!M51)</f>
        <v/>
      </c>
      <c r="Q64" s="661" t="str">
        <f>IF('Historical Data'!N51="","",'Historical Data'!N51)</f>
        <v/>
      </c>
      <c r="R64" s="661" t="str">
        <f>IF('Historical Data'!O51="","",'Historical Data'!O51)</f>
        <v/>
      </c>
      <c r="T64" s="661" t="str">
        <f>IF('Historical Data'!W51="","",'Historical Data'!W51)</f>
        <v/>
      </c>
      <c r="U64" s="661" t="str">
        <f>IF('Historical Data'!X51="","",'Historical Data'!X51)</f>
        <v/>
      </c>
      <c r="V64" s="661" t="str">
        <f>IF('Historical Data'!Y51="","",'Historical Data'!Y51)</f>
        <v/>
      </c>
      <c r="W64" s="661"/>
      <c r="X64" s="662" t="str">
        <f>IF('Historical Data'!Z51="","",'Historical Data'!Z51)</f>
        <v/>
      </c>
      <c r="Y64" s="661" t="str">
        <f>IF('Historical Data'!AA51="","",'Historical Data'!AA51)</f>
        <v/>
      </c>
      <c r="Z64" s="661" t="str">
        <f>IF('Historical Data'!AB51="","",'Historical Data'!AB51)</f>
        <v/>
      </c>
      <c r="AB64" s="661" t="str">
        <f>IF('Historical Data'!V51="","",'Historical Data'!V51)</f>
        <v/>
      </c>
      <c r="AC64" s="661" t="str">
        <f>IF('Historical Data'!W51="","",'Historical Data'!W51)</f>
        <v/>
      </c>
      <c r="AD64" s="661" t="str">
        <f>IF('Historical Data'!X51="","",'Historical Data'!X51)</f>
        <v/>
      </c>
      <c r="AE64" s="662" t="str">
        <f>IF('Historical Data'!Y51="","",'Historical Data'!Y51)</f>
        <v/>
      </c>
      <c r="AF64" s="661" t="str">
        <f>IF('Historical Data'!Z51="","",'Historical Data'!Z51)</f>
        <v/>
      </c>
      <c r="AG64" s="661" t="str">
        <f>IF('Historical Data'!AA51="","",'Historical Data'!AA51)</f>
        <v/>
      </c>
    </row>
    <row r="65" spans="2:33">
      <c r="B65" s="660" t="str">
        <f>IF('Historical Data'!B52="","",'Historical Data'!B52)</f>
        <v/>
      </c>
      <c r="D65" s="661" t="str">
        <f>IF('Historical Data'!D52="","",'Historical Data'!D52)</f>
        <v/>
      </c>
      <c r="E65" s="661" t="str">
        <f>IF('Historical Data'!E52="","",'Historical Data'!E52)</f>
        <v/>
      </c>
      <c r="F65" s="661" t="str">
        <f>IF('Historical Data'!F52="","",'Historical Data'!F52)</f>
        <v/>
      </c>
      <c r="G65" s="661"/>
      <c r="H65" s="662" t="str">
        <f>IF('Historical Data'!G52="","",'Historical Data'!G52)</f>
        <v/>
      </c>
      <c r="I65" s="661" t="str">
        <f>IF('Historical Data'!H52="","",'Historical Data'!H52)</f>
        <v/>
      </c>
      <c r="J65" s="661" t="str">
        <f>IF('Historical Data'!I52="","",'Historical Data'!I52)</f>
        <v/>
      </c>
      <c r="L65" s="661" t="str">
        <f>IF('Historical Data'!J52="","",'Historical Data'!J52)</f>
        <v/>
      </c>
      <c r="M65" s="661" t="str">
        <f>IF('Historical Data'!K52="","",'Historical Data'!K52)</f>
        <v/>
      </c>
      <c r="N65" s="661" t="str">
        <f>IF('Historical Data'!L52="","",'Historical Data'!L52)</f>
        <v/>
      </c>
      <c r="O65" s="661"/>
      <c r="P65" s="662" t="str">
        <f>IF('Historical Data'!M52="","",'Historical Data'!M52)</f>
        <v/>
      </c>
      <c r="Q65" s="661" t="str">
        <f>IF('Historical Data'!N52="","",'Historical Data'!N52)</f>
        <v/>
      </c>
      <c r="R65" s="661" t="str">
        <f>IF('Historical Data'!O52="","",'Historical Data'!O52)</f>
        <v/>
      </c>
      <c r="T65" s="661" t="str">
        <f>IF('Historical Data'!W52="","",'Historical Data'!W52)</f>
        <v/>
      </c>
      <c r="U65" s="661" t="str">
        <f>IF('Historical Data'!X52="","",'Historical Data'!X52)</f>
        <v/>
      </c>
      <c r="V65" s="661" t="str">
        <f>IF('Historical Data'!Y52="","",'Historical Data'!Y52)</f>
        <v/>
      </c>
      <c r="W65" s="661"/>
      <c r="X65" s="662" t="str">
        <f>IF('Historical Data'!Z52="","",'Historical Data'!Z52)</f>
        <v/>
      </c>
      <c r="Y65" s="661" t="str">
        <f>IF('Historical Data'!AA52="","",'Historical Data'!AA52)</f>
        <v/>
      </c>
      <c r="Z65" s="661" t="str">
        <f>IF('Historical Data'!AB52="","",'Historical Data'!AB52)</f>
        <v/>
      </c>
      <c r="AB65" s="661" t="str">
        <f>IF('Historical Data'!V52="","",'Historical Data'!V52)</f>
        <v/>
      </c>
      <c r="AC65" s="661" t="str">
        <f>IF('Historical Data'!W52="","",'Historical Data'!W52)</f>
        <v/>
      </c>
      <c r="AD65" s="661" t="str">
        <f>IF('Historical Data'!X52="","",'Historical Data'!X52)</f>
        <v/>
      </c>
      <c r="AE65" s="662" t="str">
        <f>IF('Historical Data'!Y52="","",'Historical Data'!Y52)</f>
        <v/>
      </c>
      <c r="AF65" s="661" t="str">
        <f>IF('Historical Data'!Z52="","",'Historical Data'!Z52)</f>
        <v/>
      </c>
      <c r="AG65" s="661" t="str">
        <f>IF('Historical Data'!AA52="","",'Historical Data'!AA52)</f>
        <v/>
      </c>
    </row>
    <row r="66" spans="2:33">
      <c r="B66" s="660" t="str">
        <f>IF('Historical Data'!B53="","",'Historical Data'!B53)</f>
        <v/>
      </c>
      <c r="D66" s="661" t="str">
        <f>IF('Historical Data'!D53="","",'Historical Data'!D53)</f>
        <v/>
      </c>
      <c r="E66" s="661" t="str">
        <f>IF('Historical Data'!E53="","",'Historical Data'!E53)</f>
        <v/>
      </c>
      <c r="F66" s="661" t="str">
        <f>IF('Historical Data'!F53="","",'Historical Data'!F53)</f>
        <v/>
      </c>
      <c r="G66" s="661"/>
      <c r="H66" s="662" t="str">
        <f>IF('Historical Data'!G53="","",'Historical Data'!G53)</f>
        <v/>
      </c>
      <c r="I66" s="661" t="str">
        <f>IF('Historical Data'!H53="","",'Historical Data'!H53)</f>
        <v/>
      </c>
      <c r="J66" s="661" t="str">
        <f>IF('Historical Data'!I53="","",'Historical Data'!I53)</f>
        <v/>
      </c>
      <c r="L66" s="661" t="str">
        <f>IF('Historical Data'!J53="","",'Historical Data'!J53)</f>
        <v/>
      </c>
      <c r="M66" s="661" t="str">
        <f>IF('Historical Data'!K53="","",'Historical Data'!K53)</f>
        <v/>
      </c>
      <c r="N66" s="661" t="str">
        <f>IF('Historical Data'!L53="","",'Historical Data'!L53)</f>
        <v/>
      </c>
      <c r="O66" s="661"/>
      <c r="P66" s="662" t="str">
        <f>IF('Historical Data'!M53="","",'Historical Data'!M53)</f>
        <v/>
      </c>
      <c r="Q66" s="661" t="str">
        <f>IF('Historical Data'!N53="","",'Historical Data'!N53)</f>
        <v/>
      </c>
      <c r="R66" s="661" t="str">
        <f>IF('Historical Data'!O53="","",'Historical Data'!O53)</f>
        <v/>
      </c>
      <c r="T66" s="661" t="str">
        <f>IF('Historical Data'!W53="","",'Historical Data'!W53)</f>
        <v/>
      </c>
      <c r="U66" s="661" t="str">
        <f>IF('Historical Data'!X53="","",'Historical Data'!X53)</f>
        <v/>
      </c>
      <c r="V66" s="661" t="str">
        <f>IF('Historical Data'!Y53="","",'Historical Data'!Y53)</f>
        <v/>
      </c>
      <c r="W66" s="661"/>
      <c r="X66" s="662" t="str">
        <f>IF('Historical Data'!Z53="","",'Historical Data'!Z53)</f>
        <v/>
      </c>
      <c r="Y66" s="661" t="str">
        <f>IF('Historical Data'!AA53="","",'Historical Data'!AA53)</f>
        <v/>
      </c>
      <c r="Z66" s="661" t="str">
        <f>IF('Historical Data'!AB53="","",'Historical Data'!AB53)</f>
        <v/>
      </c>
      <c r="AB66" s="661" t="str">
        <f>IF('Historical Data'!V53="","",'Historical Data'!V53)</f>
        <v/>
      </c>
      <c r="AC66" s="661" t="str">
        <f>IF('Historical Data'!W53="","",'Historical Data'!W53)</f>
        <v/>
      </c>
      <c r="AD66" s="661" t="str">
        <f>IF('Historical Data'!X53="","",'Historical Data'!X53)</f>
        <v/>
      </c>
      <c r="AE66" s="662" t="str">
        <f>IF('Historical Data'!Y53="","",'Historical Data'!Y53)</f>
        <v/>
      </c>
      <c r="AF66" s="661" t="str">
        <f>IF('Historical Data'!Z53="","",'Historical Data'!Z53)</f>
        <v/>
      </c>
      <c r="AG66" s="661" t="str">
        <f>IF('Historical Data'!AA53="","",'Historical Data'!AA53)</f>
        <v/>
      </c>
    </row>
    <row r="67" spans="2:33">
      <c r="B67" s="660" t="str">
        <f>IF('Historical Data'!B54="","",'Historical Data'!B54)</f>
        <v/>
      </c>
      <c r="D67" s="661" t="str">
        <f>IF('Historical Data'!D54="","",'Historical Data'!D54)</f>
        <v/>
      </c>
      <c r="E67" s="661" t="str">
        <f>IF('Historical Data'!E54="","",'Historical Data'!E54)</f>
        <v/>
      </c>
      <c r="F67" s="661" t="str">
        <f>IF('Historical Data'!F54="","",'Historical Data'!F54)</f>
        <v/>
      </c>
      <c r="G67" s="661"/>
      <c r="H67" s="662" t="str">
        <f>IF('Historical Data'!G54="","",'Historical Data'!G54)</f>
        <v/>
      </c>
      <c r="I67" s="661" t="str">
        <f>IF('Historical Data'!H54="","",'Historical Data'!H54)</f>
        <v/>
      </c>
      <c r="J67" s="661" t="str">
        <f>IF('Historical Data'!I54="","",'Historical Data'!I54)</f>
        <v/>
      </c>
      <c r="L67" s="661" t="str">
        <f>IF('Historical Data'!J54="","",'Historical Data'!J54)</f>
        <v/>
      </c>
      <c r="M67" s="661" t="str">
        <f>IF('Historical Data'!K54="","",'Historical Data'!K54)</f>
        <v/>
      </c>
      <c r="N67" s="661" t="str">
        <f>IF('Historical Data'!L54="","",'Historical Data'!L54)</f>
        <v/>
      </c>
      <c r="O67" s="661"/>
      <c r="P67" s="662" t="str">
        <f>IF('Historical Data'!M54="","",'Historical Data'!M54)</f>
        <v/>
      </c>
      <c r="Q67" s="661" t="str">
        <f>IF('Historical Data'!N54="","",'Historical Data'!N54)</f>
        <v/>
      </c>
      <c r="R67" s="661" t="str">
        <f>IF('Historical Data'!O54="","",'Historical Data'!O54)</f>
        <v/>
      </c>
      <c r="T67" s="661" t="str">
        <f>IF('Historical Data'!W54="","",'Historical Data'!W54)</f>
        <v/>
      </c>
      <c r="U67" s="661" t="str">
        <f>IF('Historical Data'!X54="","",'Historical Data'!X54)</f>
        <v/>
      </c>
      <c r="V67" s="661" t="str">
        <f>IF('Historical Data'!Y54="","",'Historical Data'!Y54)</f>
        <v/>
      </c>
      <c r="W67" s="661"/>
      <c r="X67" s="662" t="str">
        <f>IF('Historical Data'!Z54="","",'Historical Data'!Z54)</f>
        <v/>
      </c>
      <c r="Y67" s="661" t="str">
        <f>IF('Historical Data'!AA54="","",'Historical Data'!AA54)</f>
        <v/>
      </c>
      <c r="Z67" s="661" t="str">
        <f>IF('Historical Data'!AB54="","",'Historical Data'!AB54)</f>
        <v/>
      </c>
      <c r="AB67" s="661" t="str">
        <f>IF('Historical Data'!V54="","",'Historical Data'!V54)</f>
        <v/>
      </c>
      <c r="AC67" s="661" t="str">
        <f>IF('Historical Data'!W54="","",'Historical Data'!W54)</f>
        <v/>
      </c>
      <c r="AD67" s="661" t="str">
        <f>IF('Historical Data'!X54="","",'Historical Data'!X54)</f>
        <v/>
      </c>
      <c r="AE67" s="662" t="str">
        <f>IF('Historical Data'!Y54="","",'Historical Data'!Y54)</f>
        <v/>
      </c>
      <c r="AF67" s="661" t="str">
        <f>IF('Historical Data'!Z54="","",'Historical Data'!Z54)</f>
        <v/>
      </c>
      <c r="AG67" s="661" t="str">
        <f>IF('Historical Data'!AA54="","",'Historical Data'!AA54)</f>
        <v/>
      </c>
    </row>
    <row r="68" spans="2:33">
      <c r="B68" s="660" t="str">
        <f>IF('Historical Data'!B55="","",'Historical Data'!B55)</f>
        <v/>
      </c>
      <c r="D68" s="661" t="str">
        <f>IF('Historical Data'!D55="","",'Historical Data'!D55)</f>
        <v/>
      </c>
      <c r="E68" s="661" t="str">
        <f>IF('Historical Data'!E55="","",'Historical Data'!E55)</f>
        <v/>
      </c>
      <c r="F68" s="661" t="str">
        <f>IF('Historical Data'!F55="","",'Historical Data'!F55)</f>
        <v/>
      </c>
      <c r="G68" s="661"/>
      <c r="H68" s="662" t="str">
        <f>IF('Historical Data'!G55="","",'Historical Data'!G55)</f>
        <v/>
      </c>
      <c r="I68" s="661" t="str">
        <f>IF('Historical Data'!H55="","",'Historical Data'!H55)</f>
        <v/>
      </c>
      <c r="J68" s="661" t="str">
        <f>IF('Historical Data'!I55="","",'Historical Data'!I55)</f>
        <v/>
      </c>
      <c r="L68" s="661" t="str">
        <f>IF('Historical Data'!J55="","",'Historical Data'!J55)</f>
        <v/>
      </c>
      <c r="M68" s="661" t="str">
        <f>IF('Historical Data'!K55="","",'Historical Data'!K55)</f>
        <v/>
      </c>
      <c r="N68" s="661" t="str">
        <f>IF('Historical Data'!L55="","",'Historical Data'!L55)</f>
        <v/>
      </c>
      <c r="O68" s="661"/>
      <c r="P68" s="662" t="str">
        <f>IF('Historical Data'!M55="","",'Historical Data'!M55)</f>
        <v/>
      </c>
      <c r="Q68" s="661" t="str">
        <f>IF('Historical Data'!N55="","",'Historical Data'!N55)</f>
        <v/>
      </c>
      <c r="R68" s="661" t="str">
        <f>IF('Historical Data'!O55="","",'Historical Data'!O55)</f>
        <v/>
      </c>
      <c r="T68" s="661" t="str">
        <f>IF('Historical Data'!W55="","",'Historical Data'!W55)</f>
        <v/>
      </c>
      <c r="U68" s="661" t="str">
        <f>IF('Historical Data'!X55="","",'Historical Data'!X55)</f>
        <v/>
      </c>
      <c r="V68" s="661" t="str">
        <f>IF('Historical Data'!Y55="","",'Historical Data'!Y55)</f>
        <v/>
      </c>
      <c r="W68" s="661"/>
      <c r="X68" s="662" t="str">
        <f>IF('Historical Data'!Z55="","",'Historical Data'!Z55)</f>
        <v/>
      </c>
      <c r="Y68" s="661" t="str">
        <f>IF('Historical Data'!AA55="","",'Historical Data'!AA55)</f>
        <v/>
      </c>
      <c r="Z68" s="661" t="str">
        <f>IF('Historical Data'!AB55="","",'Historical Data'!AB55)</f>
        <v/>
      </c>
      <c r="AB68" s="661" t="str">
        <f>IF('Historical Data'!V55="","",'Historical Data'!V55)</f>
        <v/>
      </c>
      <c r="AC68" s="661" t="str">
        <f>IF('Historical Data'!W55="","",'Historical Data'!W55)</f>
        <v/>
      </c>
      <c r="AD68" s="661" t="str">
        <f>IF('Historical Data'!X55="","",'Historical Data'!X55)</f>
        <v/>
      </c>
      <c r="AE68" s="662" t="str">
        <f>IF('Historical Data'!Y55="","",'Historical Data'!Y55)</f>
        <v/>
      </c>
      <c r="AF68" s="661" t="str">
        <f>IF('Historical Data'!Z55="","",'Historical Data'!Z55)</f>
        <v/>
      </c>
      <c r="AG68" s="661" t="str">
        <f>IF('Historical Data'!AA55="","",'Historical Data'!AA55)</f>
        <v/>
      </c>
    </row>
    <row r="69" spans="2:33">
      <c r="B69" s="660" t="str">
        <f>IF('Historical Data'!B56="","",'Historical Data'!B56)</f>
        <v/>
      </c>
      <c r="D69" s="661" t="str">
        <f>IF('Historical Data'!D56="","",'Historical Data'!D56)</f>
        <v/>
      </c>
      <c r="E69" s="661" t="str">
        <f>IF('Historical Data'!E56="","",'Historical Data'!E56)</f>
        <v/>
      </c>
      <c r="F69" s="661" t="str">
        <f>IF('Historical Data'!F56="","",'Historical Data'!F56)</f>
        <v/>
      </c>
      <c r="G69" s="661"/>
      <c r="H69" s="662" t="str">
        <f>IF('Historical Data'!G56="","",'Historical Data'!G56)</f>
        <v/>
      </c>
      <c r="I69" s="661" t="str">
        <f>IF('Historical Data'!H56="","",'Historical Data'!H56)</f>
        <v/>
      </c>
      <c r="J69" s="661" t="str">
        <f>IF('Historical Data'!I56="","",'Historical Data'!I56)</f>
        <v/>
      </c>
      <c r="L69" s="661" t="str">
        <f>IF('Historical Data'!J56="","",'Historical Data'!J56)</f>
        <v/>
      </c>
      <c r="M69" s="661" t="str">
        <f>IF('Historical Data'!K56="","",'Historical Data'!K56)</f>
        <v/>
      </c>
      <c r="N69" s="661" t="str">
        <f>IF('Historical Data'!L56="","",'Historical Data'!L56)</f>
        <v/>
      </c>
      <c r="O69" s="661"/>
      <c r="P69" s="662" t="str">
        <f>IF('Historical Data'!M56="","",'Historical Data'!M56)</f>
        <v/>
      </c>
      <c r="Q69" s="661" t="str">
        <f>IF('Historical Data'!N56="","",'Historical Data'!N56)</f>
        <v/>
      </c>
      <c r="R69" s="661" t="str">
        <f>IF('Historical Data'!O56="","",'Historical Data'!O56)</f>
        <v/>
      </c>
      <c r="T69" s="661" t="str">
        <f>IF('Historical Data'!W56="","",'Historical Data'!W56)</f>
        <v/>
      </c>
      <c r="U69" s="661" t="str">
        <f>IF('Historical Data'!X56="","",'Historical Data'!X56)</f>
        <v/>
      </c>
      <c r="V69" s="661" t="str">
        <f>IF('Historical Data'!Y56="","",'Historical Data'!Y56)</f>
        <v/>
      </c>
      <c r="W69" s="661"/>
      <c r="X69" s="662" t="str">
        <f>IF('Historical Data'!Z56="","",'Historical Data'!Z56)</f>
        <v/>
      </c>
      <c r="Y69" s="661" t="str">
        <f>IF('Historical Data'!AA56="","",'Historical Data'!AA56)</f>
        <v/>
      </c>
      <c r="Z69" s="661" t="str">
        <f>IF('Historical Data'!AB56="","",'Historical Data'!AB56)</f>
        <v/>
      </c>
      <c r="AB69" s="661" t="str">
        <f>IF('Historical Data'!V56="","",'Historical Data'!V56)</f>
        <v/>
      </c>
      <c r="AC69" s="661" t="str">
        <f>IF('Historical Data'!W56="","",'Historical Data'!W56)</f>
        <v/>
      </c>
      <c r="AD69" s="661" t="str">
        <f>IF('Historical Data'!X56="","",'Historical Data'!X56)</f>
        <v/>
      </c>
      <c r="AE69" s="662" t="str">
        <f>IF('Historical Data'!Y56="","",'Historical Data'!Y56)</f>
        <v/>
      </c>
      <c r="AF69" s="661" t="str">
        <f>IF('Historical Data'!Z56="","",'Historical Data'!Z56)</f>
        <v/>
      </c>
      <c r="AG69" s="661" t="str">
        <f>IF('Historical Data'!AA56="","",'Historical Data'!AA56)</f>
        <v/>
      </c>
    </row>
    <row r="70" spans="2:33">
      <c r="B70" s="660" t="str">
        <f>IF('Historical Data'!B57="","",'Historical Data'!B57)</f>
        <v/>
      </c>
      <c r="D70" s="661" t="str">
        <f>IF('Historical Data'!D57="","",'Historical Data'!D57)</f>
        <v/>
      </c>
      <c r="E70" s="661" t="str">
        <f>IF('Historical Data'!E57="","",'Historical Data'!E57)</f>
        <v/>
      </c>
      <c r="F70" s="661" t="str">
        <f>IF('Historical Data'!F57="","",'Historical Data'!F57)</f>
        <v/>
      </c>
      <c r="G70" s="661"/>
      <c r="H70" s="662" t="str">
        <f>IF('Historical Data'!G57="","",'Historical Data'!G57)</f>
        <v/>
      </c>
      <c r="I70" s="661" t="str">
        <f>IF('Historical Data'!H57="","",'Historical Data'!H57)</f>
        <v/>
      </c>
      <c r="J70" s="661" t="str">
        <f>IF('Historical Data'!I57="","",'Historical Data'!I57)</f>
        <v/>
      </c>
      <c r="L70" s="661" t="str">
        <f>IF('Historical Data'!J57="","",'Historical Data'!J57)</f>
        <v/>
      </c>
      <c r="M70" s="661" t="str">
        <f>IF('Historical Data'!K57="","",'Historical Data'!K57)</f>
        <v/>
      </c>
      <c r="N70" s="661" t="str">
        <f>IF('Historical Data'!L57="","",'Historical Data'!L57)</f>
        <v/>
      </c>
      <c r="O70" s="661"/>
      <c r="P70" s="662" t="str">
        <f>IF('Historical Data'!M57="","",'Historical Data'!M57)</f>
        <v/>
      </c>
      <c r="Q70" s="661" t="str">
        <f>IF('Historical Data'!N57="","",'Historical Data'!N57)</f>
        <v/>
      </c>
      <c r="R70" s="661" t="str">
        <f>IF('Historical Data'!O57="","",'Historical Data'!O57)</f>
        <v/>
      </c>
      <c r="T70" s="661" t="str">
        <f>IF('Historical Data'!W57="","",'Historical Data'!W57)</f>
        <v/>
      </c>
      <c r="U70" s="661" t="str">
        <f>IF('Historical Data'!X57="","",'Historical Data'!X57)</f>
        <v/>
      </c>
      <c r="V70" s="661" t="str">
        <f>IF('Historical Data'!Y57="","",'Historical Data'!Y57)</f>
        <v/>
      </c>
      <c r="W70" s="661"/>
      <c r="X70" s="662" t="str">
        <f>IF('Historical Data'!Z57="","",'Historical Data'!Z57)</f>
        <v/>
      </c>
      <c r="Y70" s="661" t="str">
        <f>IF('Historical Data'!AA57="","",'Historical Data'!AA57)</f>
        <v/>
      </c>
      <c r="Z70" s="661" t="str">
        <f>IF('Historical Data'!AB57="","",'Historical Data'!AB57)</f>
        <v/>
      </c>
      <c r="AB70" s="661" t="str">
        <f>IF('Historical Data'!V57="","",'Historical Data'!V57)</f>
        <v/>
      </c>
      <c r="AC70" s="661" t="str">
        <f>IF('Historical Data'!W57="","",'Historical Data'!W57)</f>
        <v/>
      </c>
      <c r="AD70" s="661" t="str">
        <f>IF('Historical Data'!X57="","",'Historical Data'!X57)</f>
        <v/>
      </c>
      <c r="AE70" s="662" t="str">
        <f>IF('Historical Data'!Y57="","",'Historical Data'!Y57)</f>
        <v/>
      </c>
      <c r="AF70" s="661" t="str">
        <f>IF('Historical Data'!Z57="","",'Historical Data'!Z57)</f>
        <v/>
      </c>
      <c r="AG70" s="661" t="str">
        <f>IF('Historical Data'!AA57="","",'Historical Data'!AA57)</f>
        <v/>
      </c>
    </row>
    <row r="71" spans="2:33">
      <c r="B71" s="660" t="str">
        <f>IF('Historical Data'!B58="","",'Historical Data'!B58)</f>
        <v/>
      </c>
      <c r="D71" s="661" t="str">
        <f>IF('Historical Data'!D58="","",'Historical Data'!D58)</f>
        <v/>
      </c>
      <c r="E71" s="661" t="str">
        <f>IF('Historical Data'!E58="","",'Historical Data'!E58)</f>
        <v/>
      </c>
      <c r="F71" s="661" t="str">
        <f>IF('Historical Data'!F58="","",'Historical Data'!F58)</f>
        <v/>
      </c>
      <c r="G71" s="661"/>
      <c r="H71" s="662" t="str">
        <f>IF('Historical Data'!G58="","",'Historical Data'!G58)</f>
        <v/>
      </c>
      <c r="I71" s="661" t="str">
        <f>IF('Historical Data'!H58="","",'Historical Data'!H58)</f>
        <v/>
      </c>
      <c r="J71" s="661" t="str">
        <f>IF('Historical Data'!I58="","",'Historical Data'!I58)</f>
        <v/>
      </c>
      <c r="L71" s="661" t="str">
        <f>IF('Historical Data'!J58="","",'Historical Data'!J58)</f>
        <v/>
      </c>
      <c r="M71" s="661" t="str">
        <f>IF('Historical Data'!K58="","",'Historical Data'!K58)</f>
        <v/>
      </c>
      <c r="N71" s="661" t="str">
        <f>IF('Historical Data'!L58="","",'Historical Data'!L58)</f>
        <v/>
      </c>
      <c r="O71" s="661"/>
      <c r="P71" s="662" t="str">
        <f>IF('Historical Data'!M58="","",'Historical Data'!M58)</f>
        <v/>
      </c>
      <c r="Q71" s="661" t="str">
        <f>IF('Historical Data'!N58="","",'Historical Data'!N58)</f>
        <v/>
      </c>
      <c r="R71" s="661" t="str">
        <f>IF('Historical Data'!O58="","",'Historical Data'!O58)</f>
        <v/>
      </c>
      <c r="T71" s="661" t="str">
        <f>IF('Historical Data'!W58="","",'Historical Data'!W58)</f>
        <v/>
      </c>
      <c r="U71" s="661" t="str">
        <f>IF('Historical Data'!X58="","",'Historical Data'!X58)</f>
        <v/>
      </c>
      <c r="V71" s="661" t="str">
        <f>IF('Historical Data'!Y58="","",'Historical Data'!Y58)</f>
        <v/>
      </c>
      <c r="W71" s="661"/>
      <c r="X71" s="662" t="str">
        <f>IF('Historical Data'!Z58="","",'Historical Data'!Z58)</f>
        <v/>
      </c>
      <c r="Y71" s="661" t="str">
        <f>IF('Historical Data'!AA58="","",'Historical Data'!AA58)</f>
        <v/>
      </c>
      <c r="Z71" s="661" t="str">
        <f>IF('Historical Data'!AB58="","",'Historical Data'!AB58)</f>
        <v/>
      </c>
      <c r="AB71" s="661" t="str">
        <f>IF('Historical Data'!V58="","",'Historical Data'!V58)</f>
        <v/>
      </c>
      <c r="AC71" s="661" t="str">
        <f>IF('Historical Data'!W58="","",'Historical Data'!W58)</f>
        <v/>
      </c>
      <c r="AD71" s="661" t="str">
        <f>IF('Historical Data'!X58="","",'Historical Data'!X58)</f>
        <v/>
      </c>
      <c r="AE71" s="662" t="str">
        <f>IF('Historical Data'!Y58="","",'Historical Data'!Y58)</f>
        <v/>
      </c>
      <c r="AF71" s="661" t="str">
        <f>IF('Historical Data'!Z58="","",'Historical Data'!Z58)</f>
        <v/>
      </c>
      <c r="AG71" s="661" t="str">
        <f>IF('Historical Data'!AA58="","",'Historical Data'!AA58)</f>
        <v/>
      </c>
    </row>
    <row r="72" spans="2:33">
      <c r="B72" s="660" t="str">
        <f>IF('Historical Data'!B59="","",'Historical Data'!B59)</f>
        <v/>
      </c>
      <c r="D72" s="661" t="str">
        <f>IF('Historical Data'!D59="","",'Historical Data'!D59)</f>
        <v/>
      </c>
      <c r="E72" s="661" t="str">
        <f>IF('Historical Data'!E59="","",'Historical Data'!E59)</f>
        <v/>
      </c>
      <c r="F72" s="661" t="str">
        <f>IF('Historical Data'!F59="","",'Historical Data'!F59)</f>
        <v/>
      </c>
      <c r="G72" s="661"/>
      <c r="H72" s="662" t="str">
        <f>IF('Historical Data'!G59="","",'Historical Data'!G59)</f>
        <v/>
      </c>
      <c r="I72" s="661" t="str">
        <f>IF('Historical Data'!H59="","",'Historical Data'!H59)</f>
        <v/>
      </c>
      <c r="J72" s="661" t="str">
        <f>IF('Historical Data'!I59="","",'Historical Data'!I59)</f>
        <v/>
      </c>
      <c r="L72" s="661" t="str">
        <f>IF('Historical Data'!J59="","",'Historical Data'!J59)</f>
        <v/>
      </c>
      <c r="M72" s="661" t="str">
        <f>IF('Historical Data'!K59="","",'Historical Data'!K59)</f>
        <v/>
      </c>
      <c r="N72" s="661" t="str">
        <f>IF('Historical Data'!L59="","",'Historical Data'!L59)</f>
        <v/>
      </c>
      <c r="O72" s="661"/>
      <c r="P72" s="662" t="str">
        <f>IF('Historical Data'!M59="","",'Historical Data'!M59)</f>
        <v/>
      </c>
      <c r="Q72" s="661" t="str">
        <f>IF('Historical Data'!N59="","",'Historical Data'!N59)</f>
        <v/>
      </c>
      <c r="R72" s="661" t="str">
        <f>IF('Historical Data'!O59="","",'Historical Data'!O59)</f>
        <v/>
      </c>
      <c r="T72" s="661" t="str">
        <f>IF('Historical Data'!W59="","",'Historical Data'!W59)</f>
        <v/>
      </c>
      <c r="U72" s="661" t="str">
        <f>IF('Historical Data'!X59="","",'Historical Data'!X59)</f>
        <v/>
      </c>
      <c r="V72" s="661" t="str">
        <f>IF('Historical Data'!Y59="","",'Historical Data'!Y59)</f>
        <v/>
      </c>
      <c r="W72" s="661"/>
      <c r="X72" s="662" t="str">
        <f>IF('Historical Data'!Z59="","",'Historical Data'!Z59)</f>
        <v/>
      </c>
      <c r="Y72" s="661" t="str">
        <f>IF('Historical Data'!AA59="","",'Historical Data'!AA59)</f>
        <v/>
      </c>
      <c r="Z72" s="661" t="str">
        <f>IF('Historical Data'!AB59="","",'Historical Data'!AB59)</f>
        <v/>
      </c>
      <c r="AB72" s="661" t="str">
        <f>IF('Historical Data'!V59="","",'Historical Data'!V59)</f>
        <v/>
      </c>
      <c r="AC72" s="661" t="str">
        <f>IF('Historical Data'!W59="","",'Historical Data'!W59)</f>
        <v/>
      </c>
      <c r="AD72" s="661" t="str">
        <f>IF('Historical Data'!X59="","",'Historical Data'!X59)</f>
        <v/>
      </c>
      <c r="AE72" s="662" t="str">
        <f>IF('Historical Data'!Y59="","",'Historical Data'!Y59)</f>
        <v/>
      </c>
      <c r="AF72" s="661" t="str">
        <f>IF('Historical Data'!Z59="","",'Historical Data'!Z59)</f>
        <v/>
      </c>
      <c r="AG72" s="661" t="str">
        <f>IF('Historical Data'!AA59="","",'Historical Data'!AA59)</f>
        <v/>
      </c>
    </row>
    <row r="73" spans="2:33">
      <c r="B73" s="660" t="str">
        <f>IF('Historical Data'!B60="","",'Historical Data'!B60)</f>
        <v/>
      </c>
      <c r="D73" s="661" t="str">
        <f>IF('Historical Data'!D60="","",'Historical Data'!D60)</f>
        <v/>
      </c>
      <c r="E73" s="661" t="str">
        <f>IF('Historical Data'!E60="","",'Historical Data'!E60)</f>
        <v/>
      </c>
      <c r="F73" s="661" t="str">
        <f>IF('Historical Data'!F60="","",'Historical Data'!F60)</f>
        <v/>
      </c>
      <c r="G73" s="661"/>
      <c r="H73" s="662" t="str">
        <f>IF('Historical Data'!G60="","",'Historical Data'!G60)</f>
        <v/>
      </c>
      <c r="I73" s="661" t="str">
        <f>IF('Historical Data'!H60="","",'Historical Data'!H60)</f>
        <v/>
      </c>
      <c r="J73" s="661" t="str">
        <f>IF('Historical Data'!I60="","",'Historical Data'!I60)</f>
        <v/>
      </c>
      <c r="L73" s="661" t="str">
        <f>IF('Historical Data'!J60="","",'Historical Data'!J60)</f>
        <v/>
      </c>
      <c r="M73" s="661" t="str">
        <f>IF('Historical Data'!K60="","",'Historical Data'!K60)</f>
        <v/>
      </c>
      <c r="N73" s="661" t="str">
        <f>IF('Historical Data'!L60="","",'Historical Data'!L60)</f>
        <v/>
      </c>
      <c r="O73" s="661"/>
      <c r="P73" s="662" t="str">
        <f>IF('Historical Data'!M60="","",'Historical Data'!M60)</f>
        <v/>
      </c>
      <c r="Q73" s="661" t="str">
        <f>IF('Historical Data'!N60="","",'Historical Data'!N60)</f>
        <v/>
      </c>
      <c r="R73" s="661" t="str">
        <f>IF('Historical Data'!O60="","",'Historical Data'!O60)</f>
        <v/>
      </c>
      <c r="T73" s="661" t="str">
        <f>IF('Historical Data'!W60="","",'Historical Data'!W60)</f>
        <v/>
      </c>
      <c r="U73" s="661" t="str">
        <f>IF('Historical Data'!X60="","",'Historical Data'!X60)</f>
        <v/>
      </c>
      <c r="V73" s="661" t="str">
        <f>IF('Historical Data'!Y60="","",'Historical Data'!Y60)</f>
        <v/>
      </c>
      <c r="W73" s="661"/>
      <c r="X73" s="662" t="str">
        <f>IF('Historical Data'!Z60="","",'Historical Data'!Z60)</f>
        <v/>
      </c>
      <c r="Y73" s="661" t="str">
        <f>IF('Historical Data'!AA60="","",'Historical Data'!AA60)</f>
        <v/>
      </c>
      <c r="Z73" s="661" t="str">
        <f>IF('Historical Data'!AB60="","",'Historical Data'!AB60)</f>
        <v/>
      </c>
      <c r="AB73" s="661" t="str">
        <f>IF('Historical Data'!V60="","",'Historical Data'!V60)</f>
        <v/>
      </c>
      <c r="AC73" s="661" t="str">
        <f>IF('Historical Data'!W60="","",'Historical Data'!W60)</f>
        <v/>
      </c>
      <c r="AD73" s="661" t="str">
        <f>IF('Historical Data'!X60="","",'Historical Data'!X60)</f>
        <v/>
      </c>
      <c r="AE73" s="662" t="str">
        <f>IF('Historical Data'!Y60="","",'Historical Data'!Y60)</f>
        <v/>
      </c>
      <c r="AF73" s="661" t="str">
        <f>IF('Historical Data'!Z60="","",'Historical Data'!Z60)</f>
        <v/>
      </c>
      <c r="AG73" s="661" t="str">
        <f>IF('Historical Data'!AA60="","",'Historical Data'!AA60)</f>
        <v/>
      </c>
    </row>
    <row r="74" spans="2:33">
      <c r="B74" s="660" t="str">
        <f>IF('Historical Data'!B61="","",'Historical Data'!B61)</f>
        <v/>
      </c>
      <c r="D74" s="661" t="str">
        <f>IF('Historical Data'!D61="","",'Historical Data'!D61)</f>
        <v/>
      </c>
      <c r="E74" s="661" t="str">
        <f>IF('Historical Data'!E61="","",'Historical Data'!E61)</f>
        <v/>
      </c>
      <c r="F74" s="661" t="str">
        <f>IF('Historical Data'!F61="","",'Historical Data'!F61)</f>
        <v/>
      </c>
      <c r="G74" s="661"/>
      <c r="H74" s="662" t="str">
        <f>IF('Historical Data'!G61="","",'Historical Data'!G61)</f>
        <v/>
      </c>
      <c r="I74" s="661" t="str">
        <f>IF('Historical Data'!H61="","",'Historical Data'!H61)</f>
        <v/>
      </c>
      <c r="J74" s="661" t="str">
        <f>IF('Historical Data'!I61="","",'Historical Data'!I61)</f>
        <v/>
      </c>
      <c r="L74" s="661" t="str">
        <f>IF('Historical Data'!J61="","",'Historical Data'!J61)</f>
        <v/>
      </c>
      <c r="M74" s="661" t="str">
        <f>IF('Historical Data'!K61="","",'Historical Data'!K61)</f>
        <v/>
      </c>
      <c r="N74" s="661" t="str">
        <f>IF('Historical Data'!L61="","",'Historical Data'!L61)</f>
        <v/>
      </c>
      <c r="O74" s="661"/>
      <c r="P74" s="662" t="str">
        <f>IF('Historical Data'!M61="","",'Historical Data'!M61)</f>
        <v/>
      </c>
      <c r="Q74" s="661" t="str">
        <f>IF('Historical Data'!N61="","",'Historical Data'!N61)</f>
        <v/>
      </c>
      <c r="R74" s="661" t="str">
        <f>IF('Historical Data'!O61="","",'Historical Data'!O61)</f>
        <v/>
      </c>
      <c r="T74" s="661" t="str">
        <f>IF('Historical Data'!W61="","",'Historical Data'!W61)</f>
        <v/>
      </c>
      <c r="U74" s="661" t="str">
        <f>IF('Historical Data'!X61="","",'Historical Data'!X61)</f>
        <v/>
      </c>
      <c r="V74" s="661" t="str">
        <f>IF('Historical Data'!Y61="","",'Historical Data'!Y61)</f>
        <v/>
      </c>
      <c r="W74" s="661"/>
      <c r="X74" s="662" t="str">
        <f>IF('Historical Data'!Z61="","",'Historical Data'!Z61)</f>
        <v/>
      </c>
      <c r="Y74" s="661" t="str">
        <f>IF('Historical Data'!AA61="","",'Historical Data'!AA61)</f>
        <v/>
      </c>
      <c r="Z74" s="661" t="str">
        <f>IF('Historical Data'!AB61="","",'Historical Data'!AB61)</f>
        <v/>
      </c>
      <c r="AB74" s="661" t="str">
        <f>IF('Historical Data'!V61="","",'Historical Data'!V61)</f>
        <v/>
      </c>
      <c r="AC74" s="661" t="str">
        <f>IF('Historical Data'!W61="","",'Historical Data'!W61)</f>
        <v/>
      </c>
      <c r="AD74" s="661" t="str">
        <f>IF('Historical Data'!X61="","",'Historical Data'!X61)</f>
        <v/>
      </c>
      <c r="AE74" s="662" t="str">
        <f>IF('Historical Data'!Y61="","",'Historical Data'!Y61)</f>
        <v/>
      </c>
      <c r="AF74" s="661" t="str">
        <f>IF('Historical Data'!Z61="","",'Historical Data'!Z61)</f>
        <v/>
      </c>
      <c r="AG74" s="661" t="str">
        <f>IF('Historical Data'!AA61="","",'Historical Data'!AA61)</f>
        <v/>
      </c>
    </row>
    <row r="75" spans="2:33">
      <c r="B75" s="660" t="str">
        <f>IF('Historical Data'!B62="","",'Historical Data'!B62)</f>
        <v/>
      </c>
      <c r="D75" s="661" t="str">
        <f>IF('Historical Data'!D62="","",'Historical Data'!D62)</f>
        <v/>
      </c>
      <c r="E75" s="661" t="str">
        <f>IF('Historical Data'!E62="","",'Historical Data'!E62)</f>
        <v/>
      </c>
      <c r="F75" s="661" t="str">
        <f>IF('Historical Data'!F62="","",'Historical Data'!F62)</f>
        <v/>
      </c>
      <c r="G75" s="661"/>
      <c r="H75" s="662" t="str">
        <f>IF('Historical Data'!G62="","",'Historical Data'!G62)</f>
        <v/>
      </c>
      <c r="I75" s="661" t="str">
        <f>IF('Historical Data'!H62="","",'Historical Data'!H62)</f>
        <v/>
      </c>
      <c r="J75" s="661" t="str">
        <f>IF('Historical Data'!I62="","",'Historical Data'!I62)</f>
        <v/>
      </c>
      <c r="L75" s="661" t="str">
        <f>IF('Historical Data'!J62="","",'Historical Data'!J62)</f>
        <v/>
      </c>
      <c r="M75" s="661" t="str">
        <f>IF('Historical Data'!K62="","",'Historical Data'!K62)</f>
        <v/>
      </c>
      <c r="N75" s="661" t="str">
        <f>IF('Historical Data'!L62="","",'Historical Data'!L62)</f>
        <v/>
      </c>
      <c r="O75" s="661"/>
      <c r="P75" s="662" t="str">
        <f>IF('Historical Data'!M62="","",'Historical Data'!M62)</f>
        <v/>
      </c>
      <c r="Q75" s="661" t="str">
        <f>IF('Historical Data'!N62="","",'Historical Data'!N62)</f>
        <v/>
      </c>
      <c r="R75" s="661" t="str">
        <f>IF('Historical Data'!O62="","",'Historical Data'!O62)</f>
        <v/>
      </c>
      <c r="T75" s="661" t="str">
        <f>IF('Historical Data'!W62="","",'Historical Data'!W62)</f>
        <v/>
      </c>
      <c r="U75" s="661" t="str">
        <f>IF('Historical Data'!X62="","",'Historical Data'!X62)</f>
        <v/>
      </c>
      <c r="V75" s="661" t="str">
        <f>IF('Historical Data'!Y62="","",'Historical Data'!Y62)</f>
        <v/>
      </c>
      <c r="W75" s="661"/>
      <c r="X75" s="662" t="str">
        <f>IF('Historical Data'!Z62="","",'Historical Data'!Z62)</f>
        <v/>
      </c>
      <c r="Y75" s="661" t="str">
        <f>IF('Historical Data'!AA62="","",'Historical Data'!AA62)</f>
        <v/>
      </c>
      <c r="Z75" s="661" t="str">
        <f>IF('Historical Data'!AB62="","",'Historical Data'!AB62)</f>
        <v/>
      </c>
      <c r="AB75" s="661" t="str">
        <f>IF('Historical Data'!V62="","",'Historical Data'!V62)</f>
        <v/>
      </c>
      <c r="AC75" s="661" t="str">
        <f>IF('Historical Data'!W62="","",'Historical Data'!W62)</f>
        <v/>
      </c>
      <c r="AD75" s="661" t="str">
        <f>IF('Historical Data'!X62="","",'Historical Data'!X62)</f>
        <v/>
      </c>
      <c r="AE75" s="662" t="str">
        <f>IF('Historical Data'!Y62="","",'Historical Data'!Y62)</f>
        <v/>
      </c>
      <c r="AF75" s="661" t="str">
        <f>IF('Historical Data'!Z62="","",'Historical Data'!Z62)</f>
        <v/>
      </c>
      <c r="AG75" s="661" t="str">
        <f>IF('Historical Data'!AA62="","",'Historical Data'!AA62)</f>
        <v/>
      </c>
    </row>
    <row r="76" spans="2:33">
      <c r="B76" s="660" t="str">
        <f>IF('Historical Data'!B63="","",'Historical Data'!B63)</f>
        <v/>
      </c>
      <c r="D76" s="661" t="str">
        <f>IF('Historical Data'!D63="","",'Historical Data'!D63)</f>
        <v/>
      </c>
      <c r="E76" s="661" t="str">
        <f>IF('Historical Data'!E63="","",'Historical Data'!E63)</f>
        <v/>
      </c>
      <c r="F76" s="661" t="str">
        <f>IF('Historical Data'!F63="","",'Historical Data'!F63)</f>
        <v/>
      </c>
      <c r="G76" s="661"/>
      <c r="H76" s="662" t="str">
        <f>IF('Historical Data'!G63="","",'Historical Data'!G63)</f>
        <v/>
      </c>
      <c r="I76" s="661" t="str">
        <f>IF('Historical Data'!H63="","",'Historical Data'!H63)</f>
        <v/>
      </c>
      <c r="J76" s="661" t="str">
        <f>IF('Historical Data'!I63="","",'Historical Data'!I63)</f>
        <v/>
      </c>
      <c r="L76" s="661" t="str">
        <f>IF('Historical Data'!J63="","",'Historical Data'!J63)</f>
        <v/>
      </c>
      <c r="M76" s="661" t="str">
        <f>IF('Historical Data'!K63="","",'Historical Data'!K63)</f>
        <v/>
      </c>
      <c r="N76" s="661" t="str">
        <f>IF('Historical Data'!L63="","",'Historical Data'!L63)</f>
        <v/>
      </c>
      <c r="O76" s="661"/>
      <c r="P76" s="662" t="str">
        <f>IF('Historical Data'!M63="","",'Historical Data'!M63)</f>
        <v/>
      </c>
      <c r="Q76" s="661" t="str">
        <f>IF('Historical Data'!N63="","",'Historical Data'!N63)</f>
        <v/>
      </c>
      <c r="R76" s="661" t="str">
        <f>IF('Historical Data'!O63="","",'Historical Data'!O63)</f>
        <v/>
      </c>
      <c r="T76" s="661" t="str">
        <f>IF('Historical Data'!W63="","",'Historical Data'!W63)</f>
        <v/>
      </c>
      <c r="U76" s="661" t="str">
        <f>IF('Historical Data'!X63="","",'Historical Data'!X63)</f>
        <v/>
      </c>
      <c r="V76" s="661" t="str">
        <f>IF('Historical Data'!Y63="","",'Historical Data'!Y63)</f>
        <v/>
      </c>
      <c r="W76" s="661"/>
      <c r="X76" s="662" t="str">
        <f>IF('Historical Data'!Z63="","",'Historical Data'!Z63)</f>
        <v/>
      </c>
      <c r="Y76" s="661" t="str">
        <f>IF('Historical Data'!AA63="","",'Historical Data'!AA63)</f>
        <v/>
      </c>
      <c r="Z76" s="661" t="str">
        <f>IF('Historical Data'!AB63="","",'Historical Data'!AB63)</f>
        <v/>
      </c>
      <c r="AB76" s="661" t="str">
        <f>IF('Historical Data'!V63="","",'Historical Data'!V63)</f>
        <v/>
      </c>
      <c r="AC76" s="661" t="str">
        <f>IF('Historical Data'!W63="","",'Historical Data'!W63)</f>
        <v/>
      </c>
      <c r="AD76" s="661" t="str">
        <f>IF('Historical Data'!X63="","",'Historical Data'!X63)</f>
        <v/>
      </c>
      <c r="AE76" s="662" t="str">
        <f>IF('Historical Data'!Y63="","",'Historical Data'!Y63)</f>
        <v/>
      </c>
      <c r="AF76" s="661" t="str">
        <f>IF('Historical Data'!Z63="","",'Historical Data'!Z63)</f>
        <v/>
      </c>
      <c r="AG76" s="661" t="str">
        <f>IF('Historical Data'!AA63="","",'Historical Data'!AA63)</f>
        <v/>
      </c>
    </row>
    <row r="77" spans="2:33">
      <c r="B77" s="660" t="str">
        <f>IF('Historical Data'!B64="","",'Historical Data'!B64)</f>
        <v/>
      </c>
      <c r="D77" s="661" t="str">
        <f>IF('Historical Data'!D64="","",'Historical Data'!D64)</f>
        <v/>
      </c>
      <c r="E77" s="661" t="str">
        <f>IF('Historical Data'!E64="","",'Historical Data'!E64)</f>
        <v/>
      </c>
      <c r="F77" s="661" t="str">
        <f>IF('Historical Data'!F64="","",'Historical Data'!F64)</f>
        <v/>
      </c>
      <c r="G77" s="661"/>
      <c r="H77" s="662" t="str">
        <f>IF('Historical Data'!G64="","",'Historical Data'!G64)</f>
        <v/>
      </c>
      <c r="I77" s="661" t="str">
        <f>IF('Historical Data'!H64="","",'Historical Data'!H64)</f>
        <v/>
      </c>
      <c r="J77" s="661" t="str">
        <f>IF('Historical Data'!I64="","",'Historical Data'!I64)</f>
        <v/>
      </c>
      <c r="L77" s="661" t="str">
        <f>IF('Historical Data'!J64="","",'Historical Data'!J64)</f>
        <v/>
      </c>
      <c r="M77" s="661" t="str">
        <f>IF('Historical Data'!K64="","",'Historical Data'!K64)</f>
        <v/>
      </c>
      <c r="N77" s="661" t="str">
        <f>IF('Historical Data'!L64="","",'Historical Data'!L64)</f>
        <v/>
      </c>
      <c r="O77" s="661"/>
      <c r="P77" s="662" t="str">
        <f>IF('Historical Data'!M64="","",'Historical Data'!M64)</f>
        <v/>
      </c>
      <c r="Q77" s="661" t="str">
        <f>IF('Historical Data'!N64="","",'Historical Data'!N64)</f>
        <v/>
      </c>
      <c r="R77" s="661" t="str">
        <f>IF('Historical Data'!O64="","",'Historical Data'!O64)</f>
        <v/>
      </c>
      <c r="T77" s="661" t="str">
        <f>IF('Historical Data'!W64="","",'Historical Data'!W64)</f>
        <v/>
      </c>
      <c r="U77" s="661" t="str">
        <f>IF('Historical Data'!X64="","",'Historical Data'!X64)</f>
        <v/>
      </c>
      <c r="V77" s="661" t="str">
        <f>IF('Historical Data'!Y64="","",'Historical Data'!Y64)</f>
        <v/>
      </c>
      <c r="W77" s="661"/>
      <c r="X77" s="662" t="str">
        <f>IF('Historical Data'!Z64="","",'Historical Data'!Z64)</f>
        <v/>
      </c>
      <c r="Y77" s="661" t="str">
        <f>IF('Historical Data'!AA64="","",'Historical Data'!AA64)</f>
        <v/>
      </c>
      <c r="Z77" s="661" t="str">
        <f>IF('Historical Data'!AB64="","",'Historical Data'!AB64)</f>
        <v/>
      </c>
      <c r="AB77" s="661" t="str">
        <f>IF('Historical Data'!V64="","",'Historical Data'!V64)</f>
        <v/>
      </c>
      <c r="AC77" s="661" t="str">
        <f>IF('Historical Data'!W64="","",'Historical Data'!W64)</f>
        <v/>
      </c>
      <c r="AD77" s="661" t="str">
        <f>IF('Historical Data'!X64="","",'Historical Data'!X64)</f>
        <v/>
      </c>
      <c r="AE77" s="662" t="str">
        <f>IF('Historical Data'!Y64="","",'Historical Data'!Y64)</f>
        <v/>
      </c>
      <c r="AF77" s="661" t="str">
        <f>IF('Historical Data'!Z64="","",'Historical Data'!Z64)</f>
        <v/>
      </c>
      <c r="AG77" s="661" t="str">
        <f>IF('Historical Data'!AA64="","",'Historical Data'!AA64)</f>
        <v/>
      </c>
    </row>
    <row r="78" spans="2:33">
      <c r="B78" s="660" t="str">
        <f>IF('Historical Data'!B65="","",'Historical Data'!B65)</f>
        <v/>
      </c>
      <c r="D78" s="661" t="str">
        <f>IF('Historical Data'!D65="","",'Historical Data'!D65)</f>
        <v/>
      </c>
      <c r="E78" s="661" t="str">
        <f>IF('Historical Data'!E65="","",'Historical Data'!E65)</f>
        <v/>
      </c>
      <c r="F78" s="661" t="str">
        <f>IF('Historical Data'!F65="","",'Historical Data'!F65)</f>
        <v/>
      </c>
      <c r="G78" s="661"/>
      <c r="H78" s="662" t="str">
        <f>IF('Historical Data'!G65="","",'Historical Data'!G65)</f>
        <v/>
      </c>
      <c r="I78" s="661" t="str">
        <f>IF('Historical Data'!H65="","",'Historical Data'!H65)</f>
        <v/>
      </c>
      <c r="J78" s="661" t="str">
        <f>IF('Historical Data'!I65="","",'Historical Data'!I65)</f>
        <v/>
      </c>
      <c r="L78" s="661" t="str">
        <f>IF('Historical Data'!J65="","",'Historical Data'!J65)</f>
        <v/>
      </c>
      <c r="M78" s="661" t="str">
        <f>IF('Historical Data'!K65="","",'Historical Data'!K65)</f>
        <v/>
      </c>
      <c r="N78" s="661" t="str">
        <f>IF('Historical Data'!L65="","",'Historical Data'!L65)</f>
        <v/>
      </c>
      <c r="O78" s="661"/>
      <c r="P78" s="662" t="str">
        <f>IF('Historical Data'!M65="","",'Historical Data'!M65)</f>
        <v/>
      </c>
      <c r="Q78" s="661" t="str">
        <f>IF('Historical Data'!N65="","",'Historical Data'!N65)</f>
        <v/>
      </c>
      <c r="R78" s="661" t="str">
        <f>IF('Historical Data'!O65="","",'Historical Data'!O65)</f>
        <v/>
      </c>
      <c r="T78" s="661" t="str">
        <f>IF('Historical Data'!W65="","",'Historical Data'!W65)</f>
        <v/>
      </c>
      <c r="U78" s="661" t="str">
        <f>IF('Historical Data'!X65="","",'Historical Data'!X65)</f>
        <v/>
      </c>
      <c r="V78" s="661" t="str">
        <f>IF('Historical Data'!Y65="","",'Historical Data'!Y65)</f>
        <v/>
      </c>
      <c r="W78" s="661"/>
      <c r="X78" s="662" t="str">
        <f>IF('Historical Data'!Z65="","",'Historical Data'!Z65)</f>
        <v/>
      </c>
      <c r="Y78" s="661" t="str">
        <f>IF('Historical Data'!AA65="","",'Historical Data'!AA65)</f>
        <v/>
      </c>
      <c r="Z78" s="661" t="str">
        <f>IF('Historical Data'!AB65="","",'Historical Data'!AB65)</f>
        <v/>
      </c>
      <c r="AB78" s="661" t="str">
        <f>IF('Historical Data'!V65="","",'Historical Data'!V65)</f>
        <v/>
      </c>
      <c r="AC78" s="661" t="str">
        <f>IF('Historical Data'!W65="","",'Historical Data'!W65)</f>
        <v/>
      </c>
      <c r="AD78" s="661" t="str">
        <f>IF('Historical Data'!X65="","",'Historical Data'!X65)</f>
        <v/>
      </c>
      <c r="AE78" s="662" t="str">
        <f>IF('Historical Data'!Y65="","",'Historical Data'!Y65)</f>
        <v/>
      </c>
      <c r="AF78" s="661" t="str">
        <f>IF('Historical Data'!Z65="","",'Historical Data'!Z65)</f>
        <v/>
      </c>
      <c r="AG78" s="661" t="str">
        <f>IF('Historical Data'!AA65="","",'Historical Data'!AA65)</f>
        <v/>
      </c>
    </row>
    <row r="79" spans="2:33">
      <c r="B79" s="660" t="str">
        <f>IF('Historical Data'!B66="","",'Historical Data'!B66)</f>
        <v/>
      </c>
      <c r="D79" s="661" t="str">
        <f>IF('Historical Data'!D66="","",'Historical Data'!D66)</f>
        <v/>
      </c>
      <c r="E79" s="661" t="str">
        <f>IF('Historical Data'!E66="","",'Historical Data'!E66)</f>
        <v/>
      </c>
      <c r="F79" s="661" t="str">
        <f>IF('Historical Data'!F66="","",'Historical Data'!F66)</f>
        <v/>
      </c>
      <c r="G79" s="661"/>
      <c r="H79" s="662" t="str">
        <f>IF('Historical Data'!G66="","",'Historical Data'!G66)</f>
        <v/>
      </c>
      <c r="I79" s="661" t="str">
        <f>IF('Historical Data'!H66="","",'Historical Data'!H66)</f>
        <v/>
      </c>
      <c r="J79" s="661" t="str">
        <f>IF('Historical Data'!I66="","",'Historical Data'!I66)</f>
        <v/>
      </c>
      <c r="L79" s="661" t="str">
        <f>IF('Historical Data'!J66="","",'Historical Data'!J66)</f>
        <v/>
      </c>
      <c r="M79" s="661" t="str">
        <f>IF('Historical Data'!K66="","",'Historical Data'!K66)</f>
        <v/>
      </c>
      <c r="N79" s="661" t="str">
        <f>IF('Historical Data'!L66="","",'Historical Data'!L66)</f>
        <v/>
      </c>
      <c r="O79" s="661"/>
      <c r="P79" s="662" t="str">
        <f>IF('Historical Data'!M66="","",'Historical Data'!M66)</f>
        <v/>
      </c>
      <c r="Q79" s="661" t="str">
        <f>IF('Historical Data'!N66="","",'Historical Data'!N66)</f>
        <v/>
      </c>
      <c r="R79" s="661" t="str">
        <f>IF('Historical Data'!O66="","",'Historical Data'!O66)</f>
        <v/>
      </c>
      <c r="T79" s="661" t="str">
        <f>IF('Historical Data'!W66="","",'Historical Data'!W66)</f>
        <v/>
      </c>
      <c r="U79" s="661" t="str">
        <f>IF('Historical Data'!X66="","",'Historical Data'!X66)</f>
        <v/>
      </c>
      <c r="V79" s="661" t="str">
        <f>IF('Historical Data'!Y66="","",'Historical Data'!Y66)</f>
        <v/>
      </c>
      <c r="W79" s="661"/>
      <c r="X79" s="662" t="str">
        <f>IF('Historical Data'!Z66="","",'Historical Data'!Z66)</f>
        <v/>
      </c>
      <c r="Y79" s="661" t="str">
        <f>IF('Historical Data'!AA66="","",'Historical Data'!AA66)</f>
        <v/>
      </c>
      <c r="Z79" s="661" t="str">
        <f>IF('Historical Data'!AB66="","",'Historical Data'!AB66)</f>
        <v/>
      </c>
      <c r="AB79" s="661" t="str">
        <f>IF('Historical Data'!V66="","",'Historical Data'!V66)</f>
        <v/>
      </c>
      <c r="AC79" s="661" t="str">
        <f>IF('Historical Data'!W66="","",'Historical Data'!W66)</f>
        <v/>
      </c>
      <c r="AD79" s="661" t="str">
        <f>IF('Historical Data'!X66="","",'Historical Data'!X66)</f>
        <v/>
      </c>
      <c r="AE79" s="662" t="str">
        <f>IF('Historical Data'!Y66="","",'Historical Data'!Y66)</f>
        <v/>
      </c>
      <c r="AF79" s="661" t="str">
        <f>IF('Historical Data'!Z66="","",'Historical Data'!Z66)</f>
        <v/>
      </c>
      <c r="AG79" s="661" t="str">
        <f>IF('Historical Data'!AA66="","",'Historical Data'!AA66)</f>
        <v/>
      </c>
    </row>
    <row r="80" spans="2:33">
      <c r="B80" s="660" t="str">
        <f>IF('Historical Data'!B67="","",'Historical Data'!B67)</f>
        <v/>
      </c>
      <c r="D80" s="661" t="str">
        <f>IF('Historical Data'!D67="","",'Historical Data'!D67)</f>
        <v/>
      </c>
      <c r="E80" s="661" t="str">
        <f>IF('Historical Data'!E67="","",'Historical Data'!E67)</f>
        <v/>
      </c>
      <c r="F80" s="661" t="str">
        <f>IF('Historical Data'!F67="","",'Historical Data'!F67)</f>
        <v/>
      </c>
      <c r="G80" s="661"/>
      <c r="H80" s="662" t="str">
        <f>IF('Historical Data'!G67="","",'Historical Data'!G67)</f>
        <v/>
      </c>
      <c r="I80" s="661" t="str">
        <f>IF('Historical Data'!H67="","",'Historical Data'!H67)</f>
        <v/>
      </c>
      <c r="J80" s="661" t="str">
        <f>IF('Historical Data'!I67="","",'Historical Data'!I67)</f>
        <v/>
      </c>
      <c r="L80" s="661" t="str">
        <f>IF('Historical Data'!J67="","",'Historical Data'!J67)</f>
        <v/>
      </c>
      <c r="M80" s="661" t="str">
        <f>IF('Historical Data'!K67="","",'Historical Data'!K67)</f>
        <v/>
      </c>
      <c r="N80" s="661" t="str">
        <f>IF('Historical Data'!L67="","",'Historical Data'!L67)</f>
        <v/>
      </c>
      <c r="O80" s="661"/>
      <c r="P80" s="662" t="str">
        <f>IF('Historical Data'!M67="","",'Historical Data'!M67)</f>
        <v/>
      </c>
      <c r="Q80" s="661" t="str">
        <f>IF('Historical Data'!N67="","",'Historical Data'!N67)</f>
        <v/>
      </c>
      <c r="R80" s="661" t="str">
        <f>IF('Historical Data'!O67="","",'Historical Data'!O67)</f>
        <v/>
      </c>
      <c r="T80" s="661" t="str">
        <f>IF('Historical Data'!W67="","",'Historical Data'!W67)</f>
        <v/>
      </c>
      <c r="U80" s="661" t="str">
        <f>IF('Historical Data'!X67="","",'Historical Data'!X67)</f>
        <v/>
      </c>
      <c r="V80" s="661" t="str">
        <f>IF('Historical Data'!Y67="","",'Historical Data'!Y67)</f>
        <v/>
      </c>
      <c r="W80" s="661"/>
      <c r="X80" s="662" t="str">
        <f>IF('Historical Data'!Z67="","",'Historical Data'!Z67)</f>
        <v/>
      </c>
      <c r="Y80" s="661" t="str">
        <f>IF('Historical Data'!AA67="","",'Historical Data'!AA67)</f>
        <v/>
      </c>
      <c r="Z80" s="661" t="str">
        <f>IF('Historical Data'!AB67="","",'Historical Data'!AB67)</f>
        <v/>
      </c>
      <c r="AB80" s="661" t="str">
        <f>IF('Historical Data'!V67="","",'Historical Data'!V67)</f>
        <v/>
      </c>
      <c r="AC80" s="661" t="str">
        <f>IF('Historical Data'!W67="","",'Historical Data'!W67)</f>
        <v/>
      </c>
      <c r="AD80" s="661" t="str">
        <f>IF('Historical Data'!X67="","",'Historical Data'!X67)</f>
        <v/>
      </c>
      <c r="AE80" s="662" t="str">
        <f>IF('Historical Data'!Y67="","",'Historical Data'!Y67)</f>
        <v/>
      </c>
      <c r="AF80" s="661" t="str">
        <f>IF('Historical Data'!Z67="","",'Historical Data'!Z67)</f>
        <v/>
      </c>
      <c r="AG80" s="661" t="str">
        <f>IF('Historical Data'!AA67="","",'Historical Data'!AA67)</f>
        <v/>
      </c>
    </row>
    <row r="81" spans="2:33">
      <c r="B81" s="660" t="str">
        <f>IF('Historical Data'!B68="","",'Historical Data'!B68)</f>
        <v/>
      </c>
      <c r="D81" s="661" t="str">
        <f>IF('Historical Data'!D68="","",'Historical Data'!D68)</f>
        <v/>
      </c>
      <c r="E81" s="661" t="str">
        <f>IF('Historical Data'!E68="","",'Historical Data'!E68)</f>
        <v/>
      </c>
      <c r="F81" s="661" t="str">
        <f>IF('Historical Data'!F68="","",'Historical Data'!F68)</f>
        <v/>
      </c>
      <c r="G81" s="661"/>
      <c r="H81" s="662" t="str">
        <f>IF('Historical Data'!G68="","",'Historical Data'!G68)</f>
        <v/>
      </c>
      <c r="I81" s="661" t="str">
        <f>IF('Historical Data'!H68="","",'Historical Data'!H68)</f>
        <v/>
      </c>
      <c r="J81" s="661" t="str">
        <f>IF('Historical Data'!I68="","",'Historical Data'!I68)</f>
        <v/>
      </c>
      <c r="L81" s="661" t="str">
        <f>IF('Historical Data'!J68="","",'Historical Data'!J68)</f>
        <v/>
      </c>
      <c r="M81" s="661" t="str">
        <f>IF('Historical Data'!K68="","",'Historical Data'!K68)</f>
        <v/>
      </c>
      <c r="N81" s="661" t="str">
        <f>IF('Historical Data'!L68="","",'Historical Data'!L68)</f>
        <v/>
      </c>
      <c r="O81" s="661"/>
      <c r="P81" s="662" t="str">
        <f>IF('Historical Data'!M68="","",'Historical Data'!M68)</f>
        <v/>
      </c>
      <c r="Q81" s="661" t="str">
        <f>IF('Historical Data'!N68="","",'Historical Data'!N68)</f>
        <v/>
      </c>
      <c r="R81" s="661" t="str">
        <f>IF('Historical Data'!O68="","",'Historical Data'!O68)</f>
        <v/>
      </c>
      <c r="T81" s="661" t="str">
        <f>IF('Historical Data'!W68="","",'Historical Data'!W68)</f>
        <v/>
      </c>
      <c r="U81" s="661" t="str">
        <f>IF('Historical Data'!X68="","",'Historical Data'!X68)</f>
        <v/>
      </c>
      <c r="V81" s="661" t="str">
        <f>IF('Historical Data'!Y68="","",'Historical Data'!Y68)</f>
        <v/>
      </c>
      <c r="W81" s="661"/>
      <c r="X81" s="662" t="str">
        <f>IF('Historical Data'!Z68="","",'Historical Data'!Z68)</f>
        <v/>
      </c>
      <c r="Y81" s="661" t="str">
        <f>IF('Historical Data'!AA68="","",'Historical Data'!AA68)</f>
        <v/>
      </c>
      <c r="Z81" s="661" t="str">
        <f>IF('Historical Data'!AB68="","",'Historical Data'!AB68)</f>
        <v/>
      </c>
      <c r="AB81" s="661" t="str">
        <f>IF('Historical Data'!V68="","",'Historical Data'!V68)</f>
        <v/>
      </c>
      <c r="AC81" s="661" t="str">
        <f>IF('Historical Data'!W68="","",'Historical Data'!W68)</f>
        <v/>
      </c>
      <c r="AD81" s="661" t="str">
        <f>IF('Historical Data'!X68="","",'Historical Data'!X68)</f>
        <v/>
      </c>
      <c r="AE81" s="662" t="str">
        <f>IF('Historical Data'!Y68="","",'Historical Data'!Y68)</f>
        <v/>
      </c>
      <c r="AF81" s="661" t="str">
        <f>IF('Historical Data'!Z68="","",'Historical Data'!Z68)</f>
        <v/>
      </c>
      <c r="AG81" s="661" t="str">
        <f>IF('Historical Data'!AA68="","",'Historical Data'!AA68)</f>
        <v/>
      </c>
    </row>
    <row r="82" spans="2:33">
      <c r="B82" s="660" t="str">
        <f>IF('Historical Data'!B69="","",'Historical Data'!B69)</f>
        <v/>
      </c>
      <c r="D82" s="661" t="str">
        <f>IF('Historical Data'!D69="","",'Historical Data'!D69)</f>
        <v/>
      </c>
      <c r="E82" s="661" t="str">
        <f>IF('Historical Data'!E69="","",'Historical Data'!E69)</f>
        <v/>
      </c>
      <c r="F82" s="661" t="str">
        <f>IF('Historical Data'!F69="","",'Historical Data'!F69)</f>
        <v/>
      </c>
      <c r="G82" s="661"/>
      <c r="H82" s="662" t="str">
        <f>IF('Historical Data'!G69="","",'Historical Data'!G69)</f>
        <v/>
      </c>
      <c r="I82" s="661" t="str">
        <f>IF('Historical Data'!H69="","",'Historical Data'!H69)</f>
        <v/>
      </c>
      <c r="J82" s="661" t="str">
        <f>IF('Historical Data'!I69="","",'Historical Data'!I69)</f>
        <v/>
      </c>
      <c r="L82" s="661" t="str">
        <f>IF('Historical Data'!J69="","",'Historical Data'!J69)</f>
        <v/>
      </c>
      <c r="M82" s="661" t="str">
        <f>IF('Historical Data'!K69="","",'Historical Data'!K69)</f>
        <v/>
      </c>
      <c r="N82" s="661" t="str">
        <f>IF('Historical Data'!L69="","",'Historical Data'!L69)</f>
        <v/>
      </c>
      <c r="O82" s="661"/>
      <c r="P82" s="662" t="str">
        <f>IF('Historical Data'!M69="","",'Historical Data'!M69)</f>
        <v/>
      </c>
      <c r="Q82" s="661" t="str">
        <f>IF('Historical Data'!N69="","",'Historical Data'!N69)</f>
        <v/>
      </c>
      <c r="R82" s="661" t="str">
        <f>IF('Historical Data'!O69="","",'Historical Data'!O69)</f>
        <v/>
      </c>
      <c r="T82" s="661" t="str">
        <f>IF('Historical Data'!W69="","",'Historical Data'!W69)</f>
        <v/>
      </c>
      <c r="U82" s="661" t="str">
        <f>IF('Historical Data'!X69="","",'Historical Data'!X69)</f>
        <v/>
      </c>
      <c r="V82" s="661" t="str">
        <f>IF('Historical Data'!Y69="","",'Historical Data'!Y69)</f>
        <v/>
      </c>
      <c r="W82" s="661"/>
      <c r="X82" s="662" t="str">
        <f>IF('Historical Data'!Z69="","",'Historical Data'!Z69)</f>
        <v/>
      </c>
      <c r="Y82" s="661" t="str">
        <f>IF('Historical Data'!AA69="","",'Historical Data'!AA69)</f>
        <v/>
      </c>
      <c r="Z82" s="661" t="str">
        <f>IF('Historical Data'!AB69="","",'Historical Data'!AB69)</f>
        <v/>
      </c>
      <c r="AB82" s="661" t="str">
        <f>IF('Historical Data'!V69="","",'Historical Data'!V69)</f>
        <v/>
      </c>
      <c r="AC82" s="661" t="str">
        <f>IF('Historical Data'!W69="","",'Historical Data'!W69)</f>
        <v/>
      </c>
      <c r="AD82" s="661" t="str">
        <f>IF('Historical Data'!X69="","",'Historical Data'!X69)</f>
        <v/>
      </c>
      <c r="AE82" s="662" t="str">
        <f>IF('Historical Data'!Y69="","",'Historical Data'!Y69)</f>
        <v/>
      </c>
      <c r="AF82" s="661" t="str">
        <f>IF('Historical Data'!Z69="","",'Historical Data'!Z69)</f>
        <v/>
      </c>
      <c r="AG82" s="661" t="str">
        <f>IF('Historical Data'!AA69="","",'Historical Data'!AA69)</f>
        <v/>
      </c>
    </row>
    <row r="83" spans="2:33">
      <c r="B83" s="660" t="str">
        <f>IF('Historical Data'!B70="","",'Historical Data'!B70)</f>
        <v/>
      </c>
      <c r="D83" s="661" t="str">
        <f>IF('Historical Data'!D70="","",'Historical Data'!D70)</f>
        <v/>
      </c>
      <c r="E83" s="661" t="str">
        <f>IF('Historical Data'!E70="","",'Historical Data'!E70)</f>
        <v/>
      </c>
      <c r="F83" s="661" t="str">
        <f>IF('Historical Data'!F70="","",'Historical Data'!F70)</f>
        <v/>
      </c>
      <c r="G83" s="661"/>
      <c r="H83" s="662" t="str">
        <f>IF('Historical Data'!G70="","",'Historical Data'!G70)</f>
        <v/>
      </c>
      <c r="I83" s="661" t="str">
        <f>IF('Historical Data'!H70="","",'Historical Data'!H70)</f>
        <v/>
      </c>
      <c r="J83" s="661" t="str">
        <f>IF('Historical Data'!I70="","",'Historical Data'!I70)</f>
        <v/>
      </c>
      <c r="L83" s="661" t="str">
        <f>IF('Historical Data'!J70="","",'Historical Data'!J70)</f>
        <v/>
      </c>
      <c r="M83" s="661" t="str">
        <f>IF('Historical Data'!K70="","",'Historical Data'!K70)</f>
        <v/>
      </c>
      <c r="N83" s="661" t="str">
        <f>IF('Historical Data'!L70="","",'Historical Data'!L70)</f>
        <v/>
      </c>
      <c r="O83" s="661"/>
      <c r="P83" s="662" t="str">
        <f>IF('Historical Data'!M70="","",'Historical Data'!M70)</f>
        <v/>
      </c>
      <c r="Q83" s="661" t="str">
        <f>IF('Historical Data'!N70="","",'Historical Data'!N70)</f>
        <v/>
      </c>
      <c r="R83" s="661" t="str">
        <f>IF('Historical Data'!O70="","",'Historical Data'!O70)</f>
        <v/>
      </c>
      <c r="T83" s="661" t="str">
        <f>IF('Historical Data'!W70="","",'Historical Data'!W70)</f>
        <v/>
      </c>
      <c r="U83" s="661" t="str">
        <f>IF('Historical Data'!X70="","",'Historical Data'!X70)</f>
        <v/>
      </c>
      <c r="V83" s="661" t="str">
        <f>IF('Historical Data'!Y70="","",'Historical Data'!Y70)</f>
        <v/>
      </c>
      <c r="W83" s="661"/>
      <c r="X83" s="662" t="str">
        <f>IF('Historical Data'!Z70="","",'Historical Data'!Z70)</f>
        <v/>
      </c>
      <c r="Y83" s="661" t="str">
        <f>IF('Historical Data'!AA70="","",'Historical Data'!AA70)</f>
        <v/>
      </c>
      <c r="Z83" s="661" t="str">
        <f>IF('Historical Data'!AB70="","",'Historical Data'!AB70)</f>
        <v/>
      </c>
      <c r="AB83" s="661" t="str">
        <f>IF('Historical Data'!V70="","",'Historical Data'!V70)</f>
        <v/>
      </c>
      <c r="AC83" s="661" t="str">
        <f>IF('Historical Data'!W70="","",'Historical Data'!W70)</f>
        <v/>
      </c>
      <c r="AD83" s="661" t="str">
        <f>IF('Historical Data'!X70="","",'Historical Data'!X70)</f>
        <v/>
      </c>
      <c r="AE83" s="662" t="str">
        <f>IF('Historical Data'!Y70="","",'Historical Data'!Y70)</f>
        <v/>
      </c>
      <c r="AF83" s="661" t="str">
        <f>IF('Historical Data'!Z70="","",'Historical Data'!Z70)</f>
        <v/>
      </c>
      <c r="AG83" s="661" t="str">
        <f>IF('Historical Data'!AA70="","",'Historical Data'!AA70)</f>
        <v/>
      </c>
    </row>
    <row r="84" spans="2:33">
      <c r="B84" s="660" t="str">
        <f>IF('Historical Data'!B71="","",'Historical Data'!B71)</f>
        <v/>
      </c>
      <c r="D84" s="661" t="str">
        <f>IF('Historical Data'!D71="","",'Historical Data'!D71)</f>
        <v/>
      </c>
      <c r="E84" s="661" t="str">
        <f>IF('Historical Data'!E71="","",'Historical Data'!E71)</f>
        <v/>
      </c>
      <c r="F84" s="661" t="str">
        <f>IF('Historical Data'!F71="","",'Historical Data'!F71)</f>
        <v/>
      </c>
      <c r="G84" s="661"/>
      <c r="H84" s="662" t="str">
        <f>IF('Historical Data'!G71="","",'Historical Data'!G71)</f>
        <v/>
      </c>
      <c r="I84" s="661" t="str">
        <f>IF('Historical Data'!H71="","",'Historical Data'!H71)</f>
        <v/>
      </c>
      <c r="J84" s="661" t="str">
        <f>IF('Historical Data'!I71="","",'Historical Data'!I71)</f>
        <v/>
      </c>
      <c r="L84" s="661" t="str">
        <f>IF('Historical Data'!J71="","",'Historical Data'!J71)</f>
        <v/>
      </c>
      <c r="M84" s="661" t="str">
        <f>IF('Historical Data'!K71="","",'Historical Data'!K71)</f>
        <v/>
      </c>
      <c r="N84" s="661" t="str">
        <f>IF('Historical Data'!L71="","",'Historical Data'!L71)</f>
        <v/>
      </c>
      <c r="O84" s="661"/>
      <c r="P84" s="662" t="str">
        <f>IF('Historical Data'!M71="","",'Historical Data'!M71)</f>
        <v/>
      </c>
      <c r="Q84" s="661" t="str">
        <f>IF('Historical Data'!N71="","",'Historical Data'!N71)</f>
        <v/>
      </c>
      <c r="R84" s="661" t="str">
        <f>IF('Historical Data'!O71="","",'Historical Data'!O71)</f>
        <v/>
      </c>
      <c r="T84" s="661" t="str">
        <f>IF('Historical Data'!W71="","",'Historical Data'!W71)</f>
        <v/>
      </c>
      <c r="U84" s="661" t="str">
        <f>IF('Historical Data'!X71="","",'Historical Data'!X71)</f>
        <v/>
      </c>
      <c r="V84" s="661" t="str">
        <f>IF('Historical Data'!Y71="","",'Historical Data'!Y71)</f>
        <v/>
      </c>
      <c r="W84" s="661"/>
      <c r="X84" s="662" t="str">
        <f>IF('Historical Data'!Z71="","",'Historical Data'!Z71)</f>
        <v/>
      </c>
      <c r="Y84" s="661" t="str">
        <f>IF('Historical Data'!AA71="","",'Historical Data'!AA71)</f>
        <v/>
      </c>
      <c r="Z84" s="661" t="str">
        <f>IF('Historical Data'!AB71="","",'Historical Data'!AB71)</f>
        <v/>
      </c>
      <c r="AB84" s="661" t="str">
        <f>IF('Historical Data'!V71="","",'Historical Data'!V71)</f>
        <v/>
      </c>
      <c r="AC84" s="661" t="str">
        <f>IF('Historical Data'!W71="","",'Historical Data'!W71)</f>
        <v/>
      </c>
      <c r="AD84" s="661" t="str">
        <f>IF('Historical Data'!X71="","",'Historical Data'!X71)</f>
        <v/>
      </c>
      <c r="AE84" s="662" t="str">
        <f>IF('Historical Data'!Y71="","",'Historical Data'!Y71)</f>
        <v/>
      </c>
      <c r="AF84" s="661" t="str">
        <f>IF('Historical Data'!Z71="","",'Historical Data'!Z71)</f>
        <v/>
      </c>
      <c r="AG84" s="661" t="str">
        <f>IF('Historical Data'!AA71="","",'Historical Data'!AA71)</f>
        <v/>
      </c>
    </row>
    <row r="85" spans="2:33">
      <c r="B85" s="660" t="str">
        <f>IF('Historical Data'!B72="","",'Historical Data'!B72)</f>
        <v/>
      </c>
      <c r="D85" s="661" t="str">
        <f>IF('Historical Data'!D72="","",'Historical Data'!D72)</f>
        <v/>
      </c>
      <c r="E85" s="661" t="str">
        <f>IF('Historical Data'!E72="","",'Historical Data'!E72)</f>
        <v/>
      </c>
      <c r="F85" s="661" t="str">
        <f>IF('Historical Data'!F72="","",'Historical Data'!F72)</f>
        <v/>
      </c>
      <c r="G85" s="661"/>
      <c r="H85" s="662" t="str">
        <f>IF('Historical Data'!G72="","",'Historical Data'!G72)</f>
        <v/>
      </c>
      <c r="I85" s="661" t="str">
        <f>IF('Historical Data'!H72="","",'Historical Data'!H72)</f>
        <v/>
      </c>
      <c r="J85" s="661" t="str">
        <f>IF('Historical Data'!I72="","",'Historical Data'!I72)</f>
        <v/>
      </c>
      <c r="L85" s="661" t="str">
        <f>IF('Historical Data'!J72="","",'Historical Data'!J72)</f>
        <v/>
      </c>
      <c r="M85" s="661" t="str">
        <f>IF('Historical Data'!K72="","",'Historical Data'!K72)</f>
        <v/>
      </c>
      <c r="N85" s="661" t="str">
        <f>IF('Historical Data'!L72="","",'Historical Data'!L72)</f>
        <v/>
      </c>
      <c r="O85" s="661"/>
      <c r="P85" s="662" t="str">
        <f>IF('Historical Data'!M72="","",'Historical Data'!M72)</f>
        <v/>
      </c>
      <c r="Q85" s="661" t="str">
        <f>IF('Historical Data'!N72="","",'Historical Data'!N72)</f>
        <v/>
      </c>
      <c r="R85" s="661" t="str">
        <f>IF('Historical Data'!O72="","",'Historical Data'!O72)</f>
        <v/>
      </c>
      <c r="T85" s="661" t="str">
        <f>IF('Historical Data'!W72="","",'Historical Data'!W72)</f>
        <v/>
      </c>
      <c r="U85" s="661" t="str">
        <f>IF('Historical Data'!X72="","",'Historical Data'!X72)</f>
        <v/>
      </c>
      <c r="V85" s="661" t="str">
        <f>IF('Historical Data'!Y72="","",'Historical Data'!Y72)</f>
        <v/>
      </c>
      <c r="W85" s="661"/>
      <c r="X85" s="662" t="str">
        <f>IF('Historical Data'!Z72="","",'Historical Data'!Z72)</f>
        <v/>
      </c>
      <c r="Y85" s="661" t="str">
        <f>IF('Historical Data'!AA72="","",'Historical Data'!AA72)</f>
        <v/>
      </c>
      <c r="Z85" s="661" t="str">
        <f>IF('Historical Data'!AB72="","",'Historical Data'!AB72)</f>
        <v/>
      </c>
      <c r="AB85" s="661" t="str">
        <f>IF('Historical Data'!V72="","",'Historical Data'!V72)</f>
        <v/>
      </c>
      <c r="AC85" s="661" t="str">
        <f>IF('Historical Data'!W72="","",'Historical Data'!W72)</f>
        <v/>
      </c>
      <c r="AD85" s="661" t="str">
        <f>IF('Historical Data'!X72="","",'Historical Data'!X72)</f>
        <v/>
      </c>
      <c r="AE85" s="662" t="str">
        <f>IF('Historical Data'!Y72="","",'Historical Data'!Y72)</f>
        <v/>
      </c>
      <c r="AF85" s="661" t="str">
        <f>IF('Historical Data'!Z72="","",'Historical Data'!Z72)</f>
        <v/>
      </c>
      <c r="AG85" s="661" t="str">
        <f>IF('Historical Data'!AA72="","",'Historical Data'!AA72)</f>
        <v/>
      </c>
    </row>
    <row r="86" spans="2:33">
      <c r="B86" s="660" t="str">
        <f>IF('Historical Data'!B73="","",'Historical Data'!B73)</f>
        <v/>
      </c>
      <c r="D86" s="661" t="str">
        <f>IF('Historical Data'!D73="","",'Historical Data'!D73)</f>
        <v/>
      </c>
      <c r="E86" s="661" t="str">
        <f>IF('Historical Data'!E73="","",'Historical Data'!E73)</f>
        <v/>
      </c>
      <c r="F86" s="661" t="str">
        <f>IF('Historical Data'!F73="","",'Historical Data'!F73)</f>
        <v/>
      </c>
      <c r="G86" s="661"/>
      <c r="H86" s="662" t="str">
        <f>IF('Historical Data'!G73="","",'Historical Data'!G73)</f>
        <v/>
      </c>
      <c r="I86" s="661" t="str">
        <f>IF('Historical Data'!H73="","",'Historical Data'!H73)</f>
        <v/>
      </c>
      <c r="J86" s="661" t="str">
        <f>IF('Historical Data'!I73="","",'Historical Data'!I73)</f>
        <v/>
      </c>
      <c r="L86" s="661" t="str">
        <f>IF('Historical Data'!J73="","",'Historical Data'!J73)</f>
        <v/>
      </c>
      <c r="M86" s="661" t="str">
        <f>IF('Historical Data'!K73="","",'Historical Data'!K73)</f>
        <v/>
      </c>
      <c r="N86" s="661" t="str">
        <f>IF('Historical Data'!L73="","",'Historical Data'!L73)</f>
        <v/>
      </c>
      <c r="O86" s="661"/>
      <c r="P86" s="662" t="str">
        <f>IF('Historical Data'!M73="","",'Historical Data'!M73)</f>
        <v/>
      </c>
      <c r="Q86" s="661" t="str">
        <f>IF('Historical Data'!N73="","",'Historical Data'!N73)</f>
        <v/>
      </c>
      <c r="R86" s="661" t="str">
        <f>IF('Historical Data'!O73="","",'Historical Data'!O73)</f>
        <v/>
      </c>
      <c r="T86" s="661" t="str">
        <f>IF('Historical Data'!W73="","",'Historical Data'!W73)</f>
        <v/>
      </c>
      <c r="U86" s="661" t="str">
        <f>IF('Historical Data'!X73="","",'Historical Data'!X73)</f>
        <v/>
      </c>
      <c r="V86" s="661" t="str">
        <f>IF('Historical Data'!Y73="","",'Historical Data'!Y73)</f>
        <v/>
      </c>
      <c r="W86" s="661"/>
      <c r="X86" s="662" t="str">
        <f>IF('Historical Data'!Z73="","",'Historical Data'!Z73)</f>
        <v/>
      </c>
      <c r="Y86" s="661" t="str">
        <f>IF('Historical Data'!AA73="","",'Historical Data'!AA73)</f>
        <v/>
      </c>
      <c r="Z86" s="661" t="str">
        <f>IF('Historical Data'!AB73="","",'Historical Data'!AB73)</f>
        <v/>
      </c>
      <c r="AB86" s="661" t="str">
        <f>IF('Historical Data'!V73="","",'Historical Data'!V73)</f>
        <v/>
      </c>
      <c r="AC86" s="661" t="str">
        <f>IF('Historical Data'!W73="","",'Historical Data'!W73)</f>
        <v/>
      </c>
      <c r="AD86" s="661" t="str">
        <f>IF('Historical Data'!X73="","",'Historical Data'!X73)</f>
        <v/>
      </c>
      <c r="AE86" s="662" t="str">
        <f>IF('Historical Data'!Y73="","",'Historical Data'!Y73)</f>
        <v/>
      </c>
      <c r="AF86" s="661" t="str">
        <f>IF('Historical Data'!Z73="","",'Historical Data'!Z73)</f>
        <v/>
      </c>
      <c r="AG86" s="661" t="str">
        <f>IF('Historical Data'!AA73="","",'Historical Data'!AA73)</f>
        <v/>
      </c>
    </row>
    <row r="87" spans="2:33">
      <c r="B87" s="660" t="str">
        <f>IF('Historical Data'!B74="","",'Historical Data'!B74)</f>
        <v/>
      </c>
      <c r="D87" s="661" t="str">
        <f>IF('Historical Data'!D74="","",'Historical Data'!D74)</f>
        <v/>
      </c>
      <c r="E87" s="661" t="str">
        <f>IF('Historical Data'!E74="","",'Historical Data'!E74)</f>
        <v/>
      </c>
      <c r="F87" s="661" t="str">
        <f>IF('Historical Data'!F74="","",'Historical Data'!F74)</f>
        <v/>
      </c>
      <c r="G87" s="661"/>
      <c r="H87" s="662" t="str">
        <f>IF('Historical Data'!G74="","",'Historical Data'!G74)</f>
        <v/>
      </c>
      <c r="I87" s="661" t="str">
        <f>IF('Historical Data'!H74="","",'Historical Data'!H74)</f>
        <v/>
      </c>
      <c r="J87" s="661" t="str">
        <f>IF('Historical Data'!I74="","",'Historical Data'!I74)</f>
        <v/>
      </c>
      <c r="L87" s="661" t="str">
        <f>IF('Historical Data'!J74="","",'Historical Data'!J74)</f>
        <v/>
      </c>
      <c r="M87" s="661" t="str">
        <f>IF('Historical Data'!K74="","",'Historical Data'!K74)</f>
        <v/>
      </c>
      <c r="N87" s="661" t="str">
        <f>IF('Historical Data'!L74="","",'Historical Data'!L74)</f>
        <v/>
      </c>
      <c r="O87" s="661"/>
      <c r="P87" s="662" t="str">
        <f>IF('Historical Data'!M74="","",'Historical Data'!M74)</f>
        <v/>
      </c>
      <c r="Q87" s="661" t="str">
        <f>IF('Historical Data'!N74="","",'Historical Data'!N74)</f>
        <v/>
      </c>
      <c r="R87" s="661" t="str">
        <f>IF('Historical Data'!O74="","",'Historical Data'!O74)</f>
        <v/>
      </c>
      <c r="T87" s="661" t="str">
        <f>IF('Historical Data'!W74="","",'Historical Data'!W74)</f>
        <v/>
      </c>
      <c r="U87" s="661" t="str">
        <f>IF('Historical Data'!X74="","",'Historical Data'!X74)</f>
        <v/>
      </c>
      <c r="V87" s="661" t="str">
        <f>IF('Historical Data'!Y74="","",'Historical Data'!Y74)</f>
        <v/>
      </c>
      <c r="W87" s="661"/>
      <c r="X87" s="662" t="str">
        <f>IF('Historical Data'!Z74="","",'Historical Data'!Z74)</f>
        <v/>
      </c>
      <c r="Y87" s="661" t="str">
        <f>IF('Historical Data'!AA74="","",'Historical Data'!AA74)</f>
        <v/>
      </c>
      <c r="Z87" s="661" t="str">
        <f>IF('Historical Data'!AB74="","",'Historical Data'!AB74)</f>
        <v/>
      </c>
      <c r="AB87" s="661" t="str">
        <f>IF('Historical Data'!V74="","",'Historical Data'!V74)</f>
        <v/>
      </c>
      <c r="AC87" s="661" t="str">
        <f>IF('Historical Data'!W74="","",'Historical Data'!W74)</f>
        <v/>
      </c>
      <c r="AD87" s="661" t="str">
        <f>IF('Historical Data'!X74="","",'Historical Data'!X74)</f>
        <v/>
      </c>
      <c r="AE87" s="662" t="str">
        <f>IF('Historical Data'!Y74="","",'Historical Data'!Y74)</f>
        <v/>
      </c>
      <c r="AF87" s="661" t="str">
        <f>IF('Historical Data'!Z74="","",'Historical Data'!Z74)</f>
        <v/>
      </c>
      <c r="AG87" s="661" t="str">
        <f>IF('Historical Data'!AA74="","",'Historical Data'!AA74)</f>
        <v/>
      </c>
    </row>
    <row r="88" spans="2:33">
      <c r="B88" s="660" t="str">
        <f>IF('Historical Data'!B75="","",'Historical Data'!B75)</f>
        <v/>
      </c>
      <c r="D88" s="661" t="str">
        <f>IF('Historical Data'!D75="","",'Historical Data'!D75)</f>
        <v/>
      </c>
      <c r="E88" s="661" t="str">
        <f>IF('Historical Data'!E75="","",'Historical Data'!E75)</f>
        <v/>
      </c>
      <c r="F88" s="661" t="str">
        <f>IF('Historical Data'!F75="","",'Historical Data'!F75)</f>
        <v/>
      </c>
      <c r="G88" s="661"/>
      <c r="H88" s="662" t="str">
        <f>IF('Historical Data'!G75="","",'Historical Data'!G75)</f>
        <v/>
      </c>
      <c r="I88" s="661" t="str">
        <f>IF('Historical Data'!H75="","",'Historical Data'!H75)</f>
        <v/>
      </c>
      <c r="J88" s="661" t="str">
        <f>IF('Historical Data'!I75="","",'Historical Data'!I75)</f>
        <v/>
      </c>
      <c r="L88" s="661" t="str">
        <f>IF('Historical Data'!J75="","",'Historical Data'!J75)</f>
        <v/>
      </c>
      <c r="M88" s="661" t="str">
        <f>IF('Historical Data'!K75="","",'Historical Data'!K75)</f>
        <v/>
      </c>
      <c r="N88" s="661" t="str">
        <f>IF('Historical Data'!L75="","",'Historical Data'!L75)</f>
        <v/>
      </c>
      <c r="O88" s="661"/>
      <c r="P88" s="662" t="str">
        <f>IF('Historical Data'!M75="","",'Historical Data'!M75)</f>
        <v/>
      </c>
      <c r="Q88" s="661" t="str">
        <f>IF('Historical Data'!N75="","",'Historical Data'!N75)</f>
        <v/>
      </c>
      <c r="R88" s="661" t="str">
        <f>IF('Historical Data'!O75="","",'Historical Data'!O75)</f>
        <v/>
      </c>
      <c r="T88" s="661" t="str">
        <f>IF('Historical Data'!W75="","",'Historical Data'!W75)</f>
        <v/>
      </c>
      <c r="U88" s="661" t="str">
        <f>IF('Historical Data'!X75="","",'Historical Data'!X75)</f>
        <v/>
      </c>
      <c r="V88" s="661" t="str">
        <f>IF('Historical Data'!Y75="","",'Historical Data'!Y75)</f>
        <v/>
      </c>
      <c r="W88" s="661"/>
      <c r="X88" s="662" t="str">
        <f>IF('Historical Data'!Z75="","",'Historical Data'!Z75)</f>
        <v/>
      </c>
      <c r="Y88" s="661" t="str">
        <f>IF('Historical Data'!AA75="","",'Historical Data'!AA75)</f>
        <v/>
      </c>
      <c r="Z88" s="661" t="str">
        <f>IF('Historical Data'!AB75="","",'Historical Data'!AB75)</f>
        <v/>
      </c>
      <c r="AB88" s="661" t="str">
        <f>IF('Historical Data'!V75="","",'Historical Data'!V75)</f>
        <v/>
      </c>
      <c r="AC88" s="661" t="str">
        <f>IF('Historical Data'!W75="","",'Historical Data'!W75)</f>
        <v/>
      </c>
      <c r="AD88" s="661" t="str">
        <f>IF('Historical Data'!X75="","",'Historical Data'!X75)</f>
        <v/>
      </c>
      <c r="AE88" s="662" t="str">
        <f>IF('Historical Data'!Y75="","",'Historical Data'!Y75)</f>
        <v/>
      </c>
      <c r="AF88" s="661" t="str">
        <f>IF('Historical Data'!Z75="","",'Historical Data'!Z75)</f>
        <v/>
      </c>
      <c r="AG88" s="661" t="str">
        <f>IF('Historical Data'!AA75="","",'Historical Data'!AA75)</f>
        <v/>
      </c>
    </row>
    <row r="89" spans="2:33">
      <c r="B89" s="660" t="str">
        <f>IF('Historical Data'!B76="","",'Historical Data'!B76)</f>
        <v/>
      </c>
      <c r="D89" s="661" t="str">
        <f>IF('Historical Data'!D76="","",'Historical Data'!D76)</f>
        <v/>
      </c>
      <c r="E89" s="661" t="str">
        <f>IF('Historical Data'!E76="","",'Historical Data'!E76)</f>
        <v/>
      </c>
      <c r="F89" s="661" t="str">
        <f>IF('Historical Data'!F76="","",'Historical Data'!F76)</f>
        <v/>
      </c>
      <c r="G89" s="661"/>
      <c r="H89" s="662" t="str">
        <f>IF('Historical Data'!G76="","",'Historical Data'!G76)</f>
        <v/>
      </c>
      <c r="I89" s="661" t="str">
        <f>IF('Historical Data'!H76="","",'Historical Data'!H76)</f>
        <v/>
      </c>
      <c r="J89" s="661" t="str">
        <f>IF('Historical Data'!I76="","",'Historical Data'!I76)</f>
        <v/>
      </c>
      <c r="L89" s="661" t="str">
        <f>IF('Historical Data'!J76="","",'Historical Data'!J76)</f>
        <v/>
      </c>
      <c r="M89" s="661" t="str">
        <f>IF('Historical Data'!K76="","",'Historical Data'!K76)</f>
        <v/>
      </c>
      <c r="N89" s="661" t="str">
        <f>IF('Historical Data'!L76="","",'Historical Data'!L76)</f>
        <v/>
      </c>
      <c r="O89" s="661"/>
      <c r="P89" s="662" t="str">
        <f>IF('Historical Data'!M76="","",'Historical Data'!M76)</f>
        <v/>
      </c>
      <c r="Q89" s="661" t="str">
        <f>IF('Historical Data'!N76="","",'Historical Data'!N76)</f>
        <v/>
      </c>
      <c r="R89" s="661" t="str">
        <f>IF('Historical Data'!O76="","",'Historical Data'!O76)</f>
        <v/>
      </c>
      <c r="T89" s="661" t="str">
        <f>IF('Historical Data'!W76="","",'Historical Data'!W76)</f>
        <v/>
      </c>
      <c r="U89" s="661" t="str">
        <f>IF('Historical Data'!X76="","",'Historical Data'!X76)</f>
        <v/>
      </c>
      <c r="V89" s="661" t="str">
        <f>IF('Historical Data'!Y76="","",'Historical Data'!Y76)</f>
        <v/>
      </c>
      <c r="W89" s="661"/>
      <c r="X89" s="662" t="str">
        <f>IF('Historical Data'!Z76="","",'Historical Data'!Z76)</f>
        <v/>
      </c>
      <c r="Y89" s="661" t="str">
        <f>IF('Historical Data'!AA76="","",'Historical Data'!AA76)</f>
        <v/>
      </c>
      <c r="Z89" s="661" t="str">
        <f>IF('Historical Data'!AB76="","",'Historical Data'!AB76)</f>
        <v/>
      </c>
      <c r="AB89" s="661" t="str">
        <f>IF('Historical Data'!V76="","",'Historical Data'!V76)</f>
        <v/>
      </c>
      <c r="AC89" s="661" t="str">
        <f>IF('Historical Data'!W76="","",'Historical Data'!W76)</f>
        <v/>
      </c>
      <c r="AD89" s="661" t="str">
        <f>IF('Historical Data'!X76="","",'Historical Data'!X76)</f>
        <v/>
      </c>
      <c r="AE89" s="662" t="str">
        <f>IF('Historical Data'!Y76="","",'Historical Data'!Y76)</f>
        <v/>
      </c>
      <c r="AF89" s="661" t="str">
        <f>IF('Historical Data'!Z76="","",'Historical Data'!Z76)</f>
        <v/>
      </c>
      <c r="AG89" s="661" t="str">
        <f>IF('Historical Data'!AA76="","",'Historical Data'!AA76)</f>
        <v/>
      </c>
    </row>
    <row r="90" spans="2:33">
      <c r="B90" s="660" t="str">
        <f>IF('Historical Data'!B77="","",'Historical Data'!B77)</f>
        <v/>
      </c>
      <c r="D90" s="661" t="str">
        <f>IF('Historical Data'!D77="","",'Historical Data'!D77)</f>
        <v/>
      </c>
      <c r="E90" s="661" t="str">
        <f>IF('Historical Data'!E77="","",'Historical Data'!E77)</f>
        <v/>
      </c>
      <c r="F90" s="661" t="str">
        <f>IF('Historical Data'!F77="","",'Historical Data'!F77)</f>
        <v/>
      </c>
      <c r="G90" s="661"/>
      <c r="H90" s="662" t="str">
        <f>IF('Historical Data'!G77="","",'Historical Data'!G77)</f>
        <v/>
      </c>
      <c r="I90" s="661" t="str">
        <f>IF('Historical Data'!H77="","",'Historical Data'!H77)</f>
        <v/>
      </c>
      <c r="J90" s="661" t="str">
        <f>IF('Historical Data'!I77="","",'Historical Data'!I77)</f>
        <v/>
      </c>
      <c r="L90" s="661" t="str">
        <f>IF('Historical Data'!J77="","",'Historical Data'!J77)</f>
        <v/>
      </c>
      <c r="M90" s="661" t="str">
        <f>IF('Historical Data'!K77="","",'Historical Data'!K77)</f>
        <v/>
      </c>
      <c r="N90" s="661" t="str">
        <f>IF('Historical Data'!L77="","",'Historical Data'!L77)</f>
        <v/>
      </c>
      <c r="O90" s="661"/>
      <c r="P90" s="662" t="str">
        <f>IF('Historical Data'!M77="","",'Historical Data'!M77)</f>
        <v/>
      </c>
      <c r="Q90" s="661" t="str">
        <f>IF('Historical Data'!N77="","",'Historical Data'!N77)</f>
        <v/>
      </c>
      <c r="R90" s="661" t="str">
        <f>IF('Historical Data'!O77="","",'Historical Data'!O77)</f>
        <v/>
      </c>
      <c r="T90" s="661" t="str">
        <f>IF('Historical Data'!W77="","",'Historical Data'!W77)</f>
        <v/>
      </c>
      <c r="U90" s="661" t="str">
        <f>IF('Historical Data'!X77="","",'Historical Data'!X77)</f>
        <v/>
      </c>
      <c r="V90" s="661" t="str">
        <f>IF('Historical Data'!Y77="","",'Historical Data'!Y77)</f>
        <v/>
      </c>
      <c r="W90" s="661"/>
      <c r="X90" s="662" t="str">
        <f>IF('Historical Data'!Z77="","",'Historical Data'!Z77)</f>
        <v/>
      </c>
      <c r="Y90" s="661" t="str">
        <f>IF('Historical Data'!AA77="","",'Historical Data'!AA77)</f>
        <v/>
      </c>
      <c r="Z90" s="661" t="str">
        <f>IF('Historical Data'!AB77="","",'Historical Data'!AB77)</f>
        <v/>
      </c>
      <c r="AB90" s="661" t="str">
        <f>IF('Historical Data'!V77="","",'Historical Data'!V77)</f>
        <v/>
      </c>
      <c r="AC90" s="661" t="str">
        <f>IF('Historical Data'!W77="","",'Historical Data'!W77)</f>
        <v/>
      </c>
      <c r="AD90" s="661" t="str">
        <f>IF('Historical Data'!X77="","",'Historical Data'!X77)</f>
        <v/>
      </c>
      <c r="AE90" s="662" t="str">
        <f>IF('Historical Data'!Y77="","",'Historical Data'!Y77)</f>
        <v/>
      </c>
      <c r="AF90" s="661" t="str">
        <f>IF('Historical Data'!Z77="","",'Historical Data'!Z77)</f>
        <v/>
      </c>
      <c r="AG90" s="661" t="str">
        <f>IF('Historical Data'!AA77="","",'Historical Data'!AA77)</f>
        <v/>
      </c>
    </row>
    <row r="91" spans="2:33">
      <c r="B91" s="660" t="str">
        <f>IF('Historical Data'!B78="","",'Historical Data'!B78)</f>
        <v/>
      </c>
      <c r="D91" s="661" t="str">
        <f>IF('Historical Data'!D78="","",'Historical Data'!D78)</f>
        <v/>
      </c>
      <c r="E91" s="661" t="str">
        <f>IF('Historical Data'!E78="","",'Historical Data'!E78)</f>
        <v/>
      </c>
      <c r="F91" s="661" t="str">
        <f>IF('Historical Data'!F78="","",'Historical Data'!F78)</f>
        <v/>
      </c>
      <c r="G91" s="661"/>
      <c r="H91" s="662" t="str">
        <f>IF('Historical Data'!G78="","",'Historical Data'!G78)</f>
        <v/>
      </c>
      <c r="I91" s="661" t="str">
        <f>IF('Historical Data'!H78="","",'Historical Data'!H78)</f>
        <v/>
      </c>
      <c r="J91" s="661" t="str">
        <f>IF('Historical Data'!I78="","",'Historical Data'!I78)</f>
        <v/>
      </c>
      <c r="L91" s="661" t="str">
        <f>IF('Historical Data'!J78="","",'Historical Data'!J78)</f>
        <v/>
      </c>
      <c r="M91" s="661" t="str">
        <f>IF('Historical Data'!K78="","",'Historical Data'!K78)</f>
        <v/>
      </c>
      <c r="N91" s="661" t="str">
        <f>IF('Historical Data'!L78="","",'Historical Data'!L78)</f>
        <v/>
      </c>
      <c r="O91" s="661"/>
      <c r="P91" s="662" t="str">
        <f>IF('Historical Data'!M78="","",'Historical Data'!M78)</f>
        <v/>
      </c>
      <c r="Q91" s="661" t="str">
        <f>IF('Historical Data'!N78="","",'Historical Data'!N78)</f>
        <v/>
      </c>
      <c r="R91" s="661" t="str">
        <f>IF('Historical Data'!O78="","",'Historical Data'!O78)</f>
        <v/>
      </c>
      <c r="T91" s="661" t="str">
        <f>IF('Historical Data'!W78="","",'Historical Data'!W78)</f>
        <v/>
      </c>
      <c r="U91" s="661" t="str">
        <f>IF('Historical Data'!X78="","",'Historical Data'!X78)</f>
        <v/>
      </c>
      <c r="V91" s="661" t="str">
        <f>IF('Historical Data'!Y78="","",'Historical Data'!Y78)</f>
        <v/>
      </c>
      <c r="W91" s="661"/>
      <c r="X91" s="662" t="str">
        <f>IF('Historical Data'!Z78="","",'Historical Data'!Z78)</f>
        <v/>
      </c>
      <c r="Y91" s="661" t="str">
        <f>IF('Historical Data'!AA78="","",'Historical Data'!AA78)</f>
        <v/>
      </c>
      <c r="Z91" s="661" t="str">
        <f>IF('Historical Data'!AB78="","",'Historical Data'!AB78)</f>
        <v/>
      </c>
      <c r="AB91" s="661" t="str">
        <f>IF('Historical Data'!V78="","",'Historical Data'!V78)</f>
        <v/>
      </c>
      <c r="AC91" s="661" t="str">
        <f>IF('Historical Data'!W78="","",'Historical Data'!W78)</f>
        <v/>
      </c>
      <c r="AD91" s="661" t="str">
        <f>IF('Historical Data'!X78="","",'Historical Data'!X78)</f>
        <v/>
      </c>
      <c r="AE91" s="662" t="str">
        <f>IF('Historical Data'!Y78="","",'Historical Data'!Y78)</f>
        <v/>
      </c>
      <c r="AF91" s="661" t="str">
        <f>IF('Historical Data'!Z78="","",'Historical Data'!Z78)</f>
        <v/>
      </c>
      <c r="AG91" s="661" t="str">
        <f>IF('Historical Data'!AA78="","",'Historical Data'!AA78)</f>
        <v/>
      </c>
    </row>
    <row r="92" spans="2:33">
      <c r="B92" s="660" t="str">
        <f>IF('Historical Data'!B79="","",'Historical Data'!B79)</f>
        <v/>
      </c>
      <c r="D92" s="661" t="str">
        <f>IF('Historical Data'!D79="","",'Historical Data'!D79)</f>
        <v/>
      </c>
      <c r="E92" s="661" t="str">
        <f>IF('Historical Data'!E79="","",'Historical Data'!E79)</f>
        <v/>
      </c>
      <c r="F92" s="661" t="str">
        <f>IF('Historical Data'!F79="","",'Historical Data'!F79)</f>
        <v/>
      </c>
      <c r="G92" s="661"/>
      <c r="H92" s="662" t="str">
        <f>IF('Historical Data'!G79="","",'Historical Data'!G79)</f>
        <v/>
      </c>
      <c r="I92" s="661" t="str">
        <f>IF('Historical Data'!H79="","",'Historical Data'!H79)</f>
        <v/>
      </c>
      <c r="J92" s="661" t="str">
        <f>IF('Historical Data'!I79="","",'Historical Data'!I79)</f>
        <v/>
      </c>
      <c r="L92" s="661" t="str">
        <f>IF('Historical Data'!J79="","",'Historical Data'!J79)</f>
        <v/>
      </c>
      <c r="M92" s="661" t="str">
        <f>IF('Historical Data'!K79="","",'Historical Data'!K79)</f>
        <v/>
      </c>
      <c r="N92" s="661" t="str">
        <f>IF('Historical Data'!L79="","",'Historical Data'!L79)</f>
        <v/>
      </c>
      <c r="O92" s="661"/>
      <c r="P92" s="662" t="str">
        <f>IF('Historical Data'!M79="","",'Historical Data'!M79)</f>
        <v/>
      </c>
      <c r="Q92" s="661" t="str">
        <f>IF('Historical Data'!N79="","",'Historical Data'!N79)</f>
        <v/>
      </c>
      <c r="R92" s="661" t="str">
        <f>IF('Historical Data'!O79="","",'Historical Data'!O79)</f>
        <v/>
      </c>
      <c r="T92" s="661" t="str">
        <f>IF('Historical Data'!W79="","",'Historical Data'!W79)</f>
        <v/>
      </c>
      <c r="U92" s="661" t="str">
        <f>IF('Historical Data'!X79="","",'Historical Data'!X79)</f>
        <v/>
      </c>
      <c r="V92" s="661" t="str">
        <f>IF('Historical Data'!Y79="","",'Historical Data'!Y79)</f>
        <v/>
      </c>
      <c r="W92" s="661"/>
      <c r="X92" s="662" t="str">
        <f>IF('Historical Data'!Z79="","",'Historical Data'!Z79)</f>
        <v/>
      </c>
      <c r="Y92" s="661" t="str">
        <f>IF('Historical Data'!AA79="","",'Historical Data'!AA79)</f>
        <v/>
      </c>
      <c r="Z92" s="661" t="str">
        <f>IF('Historical Data'!AB79="","",'Historical Data'!AB79)</f>
        <v/>
      </c>
      <c r="AB92" s="661" t="str">
        <f>IF('Historical Data'!V79="","",'Historical Data'!V79)</f>
        <v/>
      </c>
      <c r="AC92" s="661" t="str">
        <f>IF('Historical Data'!W79="","",'Historical Data'!W79)</f>
        <v/>
      </c>
      <c r="AD92" s="661" t="str">
        <f>IF('Historical Data'!X79="","",'Historical Data'!X79)</f>
        <v/>
      </c>
      <c r="AE92" s="662" t="str">
        <f>IF('Historical Data'!Y79="","",'Historical Data'!Y79)</f>
        <v/>
      </c>
      <c r="AF92" s="661" t="str">
        <f>IF('Historical Data'!Z79="","",'Historical Data'!Z79)</f>
        <v/>
      </c>
      <c r="AG92" s="661" t="str">
        <f>IF('Historical Data'!AA79="","",'Historical Data'!AA79)</f>
        <v/>
      </c>
    </row>
    <row r="93" spans="2:33">
      <c r="B93" s="660" t="str">
        <f>IF('Historical Data'!B80="","",'Historical Data'!B80)</f>
        <v/>
      </c>
      <c r="D93" s="661" t="str">
        <f>IF('Historical Data'!D80="","",'Historical Data'!D80)</f>
        <v/>
      </c>
      <c r="E93" s="661" t="str">
        <f>IF('Historical Data'!E80="","",'Historical Data'!E80)</f>
        <v/>
      </c>
      <c r="F93" s="661" t="str">
        <f>IF('Historical Data'!F80="","",'Historical Data'!F80)</f>
        <v/>
      </c>
      <c r="G93" s="661"/>
      <c r="H93" s="662" t="str">
        <f>IF('Historical Data'!G80="","",'Historical Data'!G80)</f>
        <v/>
      </c>
      <c r="I93" s="661" t="str">
        <f>IF('Historical Data'!H80="","",'Historical Data'!H80)</f>
        <v/>
      </c>
      <c r="J93" s="661" t="str">
        <f>IF('Historical Data'!I80="","",'Historical Data'!I80)</f>
        <v/>
      </c>
      <c r="L93" s="661" t="str">
        <f>IF('Historical Data'!J80="","",'Historical Data'!J80)</f>
        <v/>
      </c>
      <c r="M93" s="661" t="str">
        <f>IF('Historical Data'!K80="","",'Historical Data'!K80)</f>
        <v/>
      </c>
      <c r="N93" s="661" t="str">
        <f>IF('Historical Data'!L80="","",'Historical Data'!L80)</f>
        <v/>
      </c>
      <c r="O93" s="661"/>
      <c r="P93" s="662" t="str">
        <f>IF('Historical Data'!M80="","",'Historical Data'!M80)</f>
        <v/>
      </c>
      <c r="Q93" s="661" t="str">
        <f>IF('Historical Data'!N80="","",'Historical Data'!N80)</f>
        <v/>
      </c>
      <c r="R93" s="661" t="str">
        <f>IF('Historical Data'!O80="","",'Historical Data'!O80)</f>
        <v/>
      </c>
      <c r="T93" s="661" t="str">
        <f>IF('Historical Data'!W80="","",'Historical Data'!W80)</f>
        <v/>
      </c>
      <c r="U93" s="661" t="str">
        <f>IF('Historical Data'!X80="","",'Historical Data'!X80)</f>
        <v/>
      </c>
      <c r="V93" s="661" t="str">
        <f>IF('Historical Data'!Y80="","",'Historical Data'!Y80)</f>
        <v/>
      </c>
      <c r="W93" s="661"/>
      <c r="X93" s="662" t="str">
        <f>IF('Historical Data'!Z80="","",'Historical Data'!Z80)</f>
        <v/>
      </c>
      <c r="Y93" s="661" t="str">
        <f>IF('Historical Data'!AA80="","",'Historical Data'!AA80)</f>
        <v/>
      </c>
      <c r="Z93" s="661" t="str">
        <f>IF('Historical Data'!AB80="","",'Historical Data'!AB80)</f>
        <v/>
      </c>
      <c r="AB93" s="661" t="str">
        <f>IF('Historical Data'!V80="","",'Historical Data'!V80)</f>
        <v/>
      </c>
      <c r="AC93" s="661" t="str">
        <f>IF('Historical Data'!W80="","",'Historical Data'!W80)</f>
        <v/>
      </c>
      <c r="AD93" s="661" t="str">
        <f>IF('Historical Data'!X80="","",'Historical Data'!X80)</f>
        <v/>
      </c>
      <c r="AE93" s="662" t="str">
        <f>IF('Historical Data'!Y80="","",'Historical Data'!Y80)</f>
        <v/>
      </c>
      <c r="AF93" s="661" t="str">
        <f>IF('Historical Data'!Z80="","",'Historical Data'!Z80)</f>
        <v/>
      </c>
      <c r="AG93" s="661" t="str">
        <f>IF('Historical Data'!AA80="","",'Historical Data'!AA80)</f>
        <v/>
      </c>
    </row>
    <row r="94" spans="2:33">
      <c r="B94" s="660" t="str">
        <f>IF('Historical Data'!B81="","",'Historical Data'!B81)</f>
        <v/>
      </c>
      <c r="D94" s="661" t="str">
        <f>IF('Historical Data'!D81="","",'Historical Data'!D81)</f>
        <v/>
      </c>
      <c r="E94" s="661" t="str">
        <f>IF('Historical Data'!E81="","",'Historical Data'!E81)</f>
        <v/>
      </c>
      <c r="F94" s="661" t="str">
        <f>IF('Historical Data'!F81="","",'Historical Data'!F81)</f>
        <v/>
      </c>
      <c r="G94" s="661"/>
      <c r="H94" s="662" t="str">
        <f>IF('Historical Data'!G81="","",'Historical Data'!G81)</f>
        <v/>
      </c>
      <c r="I94" s="661" t="str">
        <f>IF('Historical Data'!H81="","",'Historical Data'!H81)</f>
        <v/>
      </c>
      <c r="J94" s="661" t="str">
        <f>IF('Historical Data'!I81="","",'Historical Data'!I81)</f>
        <v/>
      </c>
      <c r="L94" s="661" t="str">
        <f>IF('Historical Data'!J81="","",'Historical Data'!J81)</f>
        <v/>
      </c>
      <c r="M94" s="661" t="str">
        <f>IF('Historical Data'!K81="","",'Historical Data'!K81)</f>
        <v/>
      </c>
      <c r="N94" s="661" t="str">
        <f>IF('Historical Data'!L81="","",'Historical Data'!L81)</f>
        <v/>
      </c>
      <c r="O94" s="661"/>
      <c r="P94" s="662" t="str">
        <f>IF('Historical Data'!M81="","",'Historical Data'!M81)</f>
        <v/>
      </c>
      <c r="Q94" s="661" t="str">
        <f>IF('Historical Data'!N81="","",'Historical Data'!N81)</f>
        <v/>
      </c>
      <c r="R94" s="661" t="str">
        <f>IF('Historical Data'!O81="","",'Historical Data'!O81)</f>
        <v/>
      </c>
      <c r="T94" s="661" t="str">
        <f>IF('Historical Data'!W81="","",'Historical Data'!W81)</f>
        <v/>
      </c>
      <c r="U94" s="661" t="str">
        <f>IF('Historical Data'!X81="","",'Historical Data'!X81)</f>
        <v/>
      </c>
      <c r="V94" s="661" t="str">
        <f>IF('Historical Data'!Y81="","",'Historical Data'!Y81)</f>
        <v/>
      </c>
      <c r="W94" s="661"/>
      <c r="X94" s="662" t="str">
        <f>IF('Historical Data'!Z81="","",'Historical Data'!Z81)</f>
        <v/>
      </c>
      <c r="Y94" s="661" t="str">
        <f>IF('Historical Data'!AA81="","",'Historical Data'!AA81)</f>
        <v/>
      </c>
      <c r="Z94" s="661" t="str">
        <f>IF('Historical Data'!AB81="","",'Historical Data'!AB81)</f>
        <v/>
      </c>
      <c r="AB94" s="661" t="str">
        <f>IF('Historical Data'!V81="","",'Historical Data'!V81)</f>
        <v/>
      </c>
      <c r="AC94" s="661" t="str">
        <f>IF('Historical Data'!W81="","",'Historical Data'!W81)</f>
        <v/>
      </c>
      <c r="AD94" s="661" t="str">
        <f>IF('Historical Data'!X81="","",'Historical Data'!X81)</f>
        <v/>
      </c>
      <c r="AE94" s="662" t="str">
        <f>IF('Historical Data'!Y81="","",'Historical Data'!Y81)</f>
        <v/>
      </c>
      <c r="AF94" s="661" t="str">
        <f>IF('Historical Data'!Z81="","",'Historical Data'!Z81)</f>
        <v/>
      </c>
      <c r="AG94" s="661" t="str">
        <f>IF('Historical Data'!AA81="","",'Historical Data'!AA81)</f>
        <v/>
      </c>
    </row>
    <row r="95" spans="2:33">
      <c r="B95" s="660" t="str">
        <f>IF('Historical Data'!B82="","",'Historical Data'!B82)</f>
        <v/>
      </c>
      <c r="D95" s="661" t="str">
        <f>IF('Historical Data'!D82="","",'Historical Data'!D82)</f>
        <v/>
      </c>
      <c r="E95" s="661" t="str">
        <f>IF('Historical Data'!E82="","",'Historical Data'!E82)</f>
        <v/>
      </c>
      <c r="F95" s="661" t="str">
        <f>IF('Historical Data'!F82="","",'Historical Data'!F82)</f>
        <v/>
      </c>
      <c r="G95" s="661"/>
      <c r="H95" s="662" t="str">
        <f>IF('Historical Data'!G82="","",'Historical Data'!G82)</f>
        <v/>
      </c>
      <c r="I95" s="661" t="str">
        <f>IF('Historical Data'!H82="","",'Historical Data'!H82)</f>
        <v/>
      </c>
      <c r="J95" s="661" t="str">
        <f>IF('Historical Data'!I82="","",'Historical Data'!I82)</f>
        <v/>
      </c>
      <c r="L95" s="661" t="str">
        <f>IF('Historical Data'!J82="","",'Historical Data'!J82)</f>
        <v/>
      </c>
      <c r="M95" s="661" t="str">
        <f>IF('Historical Data'!K82="","",'Historical Data'!K82)</f>
        <v/>
      </c>
      <c r="N95" s="661" t="str">
        <f>IF('Historical Data'!L82="","",'Historical Data'!L82)</f>
        <v/>
      </c>
      <c r="O95" s="661"/>
      <c r="P95" s="662" t="str">
        <f>IF('Historical Data'!M82="","",'Historical Data'!M82)</f>
        <v/>
      </c>
      <c r="Q95" s="661" t="str">
        <f>IF('Historical Data'!N82="","",'Historical Data'!N82)</f>
        <v/>
      </c>
      <c r="R95" s="661" t="str">
        <f>IF('Historical Data'!O82="","",'Historical Data'!O82)</f>
        <v/>
      </c>
      <c r="T95" s="661" t="str">
        <f>IF('Historical Data'!W82="","",'Historical Data'!W82)</f>
        <v/>
      </c>
      <c r="U95" s="661" t="str">
        <f>IF('Historical Data'!X82="","",'Historical Data'!X82)</f>
        <v/>
      </c>
      <c r="V95" s="661" t="str">
        <f>IF('Historical Data'!Y82="","",'Historical Data'!Y82)</f>
        <v/>
      </c>
      <c r="W95" s="661"/>
      <c r="X95" s="662" t="str">
        <f>IF('Historical Data'!Z82="","",'Historical Data'!Z82)</f>
        <v/>
      </c>
      <c r="Y95" s="661" t="str">
        <f>IF('Historical Data'!AA82="","",'Historical Data'!AA82)</f>
        <v/>
      </c>
      <c r="Z95" s="661" t="str">
        <f>IF('Historical Data'!AB82="","",'Historical Data'!AB82)</f>
        <v/>
      </c>
      <c r="AB95" s="661" t="str">
        <f>IF('Historical Data'!V82="","",'Historical Data'!V82)</f>
        <v/>
      </c>
      <c r="AC95" s="661" t="str">
        <f>IF('Historical Data'!W82="","",'Historical Data'!W82)</f>
        <v/>
      </c>
      <c r="AD95" s="661" t="str">
        <f>IF('Historical Data'!X82="","",'Historical Data'!X82)</f>
        <v/>
      </c>
      <c r="AE95" s="662" t="str">
        <f>IF('Historical Data'!Y82="","",'Historical Data'!Y82)</f>
        <v/>
      </c>
      <c r="AF95" s="661" t="str">
        <f>IF('Historical Data'!Z82="","",'Historical Data'!Z82)</f>
        <v/>
      </c>
      <c r="AG95" s="661" t="str">
        <f>IF('Historical Data'!AA82="","",'Historical Data'!AA82)</f>
        <v/>
      </c>
    </row>
    <row r="96" spans="2:33">
      <c r="B96" s="660" t="str">
        <f>IF('Historical Data'!B83="","",'Historical Data'!B83)</f>
        <v/>
      </c>
      <c r="D96" s="661" t="str">
        <f>IF('Historical Data'!D83="","",'Historical Data'!D83)</f>
        <v/>
      </c>
      <c r="E96" s="661" t="str">
        <f>IF('Historical Data'!E83="","",'Historical Data'!E83)</f>
        <v/>
      </c>
      <c r="F96" s="661" t="str">
        <f>IF('Historical Data'!F83="","",'Historical Data'!F83)</f>
        <v/>
      </c>
      <c r="G96" s="661"/>
      <c r="H96" s="662" t="str">
        <f>IF('Historical Data'!G83="","",'Historical Data'!G83)</f>
        <v/>
      </c>
      <c r="I96" s="661" t="str">
        <f>IF('Historical Data'!H83="","",'Historical Data'!H83)</f>
        <v/>
      </c>
      <c r="J96" s="661" t="str">
        <f>IF('Historical Data'!I83="","",'Historical Data'!I83)</f>
        <v/>
      </c>
      <c r="L96" s="661" t="str">
        <f>IF('Historical Data'!J83="","",'Historical Data'!J83)</f>
        <v/>
      </c>
      <c r="M96" s="661" t="str">
        <f>IF('Historical Data'!K83="","",'Historical Data'!K83)</f>
        <v/>
      </c>
      <c r="N96" s="661" t="str">
        <f>IF('Historical Data'!L83="","",'Historical Data'!L83)</f>
        <v/>
      </c>
      <c r="O96" s="661"/>
      <c r="P96" s="662" t="str">
        <f>IF('Historical Data'!M83="","",'Historical Data'!M83)</f>
        <v/>
      </c>
      <c r="Q96" s="661" t="str">
        <f>IF('Historical Data'!N83="","",'Historical Data'!N83)</f>
        <v/>
      </c>
      <c r="R96" s="661" t="str">
        <f>IF('Historical Data'!O83="","",'Historical Data'!O83)</f>
        <v/>
      </c>
      <c r="T96" s="661" t="str">
        <f>IF('Historical Data'!W83="","",'Historical Data'!W83)</f>
        <v/>
      </c>
      <c r="U96" s="661" t="str">
        <f>IF('Historical Data'!X83="","",'Historical Data'!X83)</f>
        <v/>
      </c>
      <c r="V96" s="661" t="str">
        <f>IF('Historical Data'!Y83="","",'Historical Data'!Y83)</f>
        <v/>
      </c>
      <c r="W96" s="661"/>
      <c r="X96" s="662" t="str">
        <f>IF('Historical Data'!Z83="","",'Historical Data'!Z83)</f>
        <v/>
      </c>
      <c r="Y96" s="661" t="str">
        <f>IF('Historical Data'!AA83="","",'Historical Data'!AA83)</f>
        <v/>
      </c>
      <c r="Z96" s="661" t="str">
        <f>IF('Historical Data'!AB83="","",'Historical Data'!AB83)</f>
        <v/>
      </c>
      <c r="AB96" s="661" t="str">
        <f>IF('Historical Data'!V83="","",'Historical Data'!V83)</f>
        <v/>
      </c>
      <c r="AC96" s="661" t="str">
        <f>IF('Historical Data'!W83="","",'Historical Data'!W83)</f>
        <v/>
      </c>
      <c r="AD96" s="661" t="str">
        <f>IF('Historical Data'!X83="","",'Historical Data'!X83)</f>
        <v/>
      </c>
      <c r="AE96" s="662" t="str">
        <f>IF('Historical Data'!Y83="","",'Historical Data'!Y83)</f>
        <v/>
      </c>
      <c r="AF96" s="661" t="str">
        <f>IF('Historical Data'!Z83="","",'Historical Data'!Z83)</f>
        <v/>
      </c>
      <c r="AG96" s="661" t="str">
        <f>IF('Historical Data'!AA83="","",'Historical Data'!AA83)</f>
        <v/>
      </c>
    </row>
    <row r="97" spans="2:33">
      <c r="B97" s="660" t="str">
        <f>IF('Historical Data'!B84="","",'Historical Data'!B84)</f>
        <v/>
      </c>
      <c r="D97" s="661" t="str">
        <f>IF('Historical Data'!D84="","",'Historical Data'!D84)</f>
        <v/>
      </c>
      <c r="E97" s="661" t="str">
        <f>IF('Historical Data'!E84="","",'Historical Data'!E84)</f>
        <v/>
      </c>
      <c r="F97" s="661" t="str">
        <f>IF('Historical Data'!F84="","",'Historical Data'!F84)</f>
        <v/>
      </c>
      <c r="G97" s="661"/>
      <c r="H97" s="662" t="str">
        <f>IF('Historical Data'!G84="","",'Historical Data'!G84)</f>
        <v/>
      </c>
      <c r="I97" s="661" t="str">
        <f>IF('Historical Data'!H84="","",'Historical Data'!H84)</f>
        <v/>
      </c>
      <c r="J97" s="661" t="str">
        <f>IF('Historical Data'!I84="","",'Historical Data'!I84)</f>
        <v/>
      </c>
      <c r="L97" s="661" t="str">
        <f>IF('Historical Data'!J84="","",'Historical Data'!J84)</f>
        <v/>
      </c>
      <c r="M97" s="661" t="str">
        <f>IF('Historical Data'!K84="","",'Historical Data'!K84)</f>
        <v/>
      </c>
      <c r="N97" s="661" t="str">
        <f>IF('Historical Data'!L84="","",'Historical Data'!L84)</f>
        <v/>
      </c>
      <c r="O97" s="661"/>
      <c r="P97" s="662" t="str">
        <f>IF('Historical Data'!M84="","",'Historical Data'!M84)</f>
        <v/>
      </c>
      <c r="Q97" s="661" t="str">
        <f>IF('Historical Data'!N84="","",'Historical Data'!N84)</f>
        <v/>
      </c>
      <c r="R97" s="661" t="str">
        <f>IF('Historical Data'!O84="","",'Historical Data'!O84)</f>
        <v/>
      </c>
      <c r="T97" s="661" t="str">
        <f>IF('Historical Data'!W84="","",'Historical Data'!W84)</f>
        <v/>
      </c>
      <c r="U97" s="661" t="str">
        <f>IF('Historical Data'!X84="","",'Historical Data'!X84)</f>
        <v/>
      </c>
      <c r="V97" s="661" t="str">
        <f>IF('Historical Data'!Y84="","",'Historical Data'!Y84)</f>
        <v/>
      </c>
      <c r="W97" s="661"/>
      <c r="X97" s="662" t="str">
        <f>IF('Historical Data'!Z84="","",'Historical Data'!Z84)</f>
        <v/>
      </c>
      <c r="Y97" s="661" t="str">
        <f>IF('Historical Data'!AA84="","",'Historical Data'!AA84)</f>
        <v/>
      </c>
      <c r="Z97" s="661" t="str">
        <f>IF('Historical Data'!AB84="","",'Historical Data'!AB84)</f>
        <v/>
      </c>
      <c r="AB97" s="661" t="str">
        <f>IF('Historical Data'!V84="","",'Historical Data'!V84)</f>
        <v/>
      </c>
      <c r="AC97" s="661" t="str">
        <f>IF('Historical Data'!W84="","",'Historical Data'!W84)</f>
        <v/>
      </c>
      <c r="AD97" s="661" t="str">
        <f>IF('Historical Data'!X84="","",'Historical Data'!X84)</f>
        <v/>
      </c>
      <c r="AE97" s="662" t="str">
        <f>IF('Historical Data'!Y84="","",'Historical Data'!Y84)</f>
        <v/>
      </c>
      <c r="AF97" s="661" t="str">
        <f>IF('Historical Data'!Z84="","",'Historical Data'!Z84)</f>
        <v/>
      </c>
      <c r="AG97" s="661" t="str">
        <f>IF('Historical Data'!AA84="","",'Historical Data'!AA84)</f>
        <v/>
      </c>
    </row>
    <row r="98" spans="2:33">
      <c r="B98" s="660" t="str">
        <f>IF('Historical Data'!B85="","",'Historical Data'!B85)</f>
        <v/>
      </c>
      <c r="D98" s="661" t="str">
        <f>IF('Historical Data'!D85="","",'Historical Data'!D85)</f>
        <v/>
      </c>
      <c r="E98" s="661" t="str">
        <f>IF('Historical Data'!E85="","",'Historical Data'!E85)</f>
        <v/>
      </c>
      <c r="F98" s="661" t="str">
        <f>IF('Historical Data'!F85="","",'Historical Data'!F85)</f>
        <v/>
      </c>
      <c r="G98" s="661"/>
      <c r="H98" s="662" t="str">
        <f>IF('Historical Data'!G85="","",'Historical Data'!G85)</f>
        <v/>
      </c>
      <c r="I98" s="661" t="str">
        <f>IF('Historical Data'!H85="","",'Historical Data'!H85)</f>
        <v/>
      </c>
      <c r="J98" s="661" t="str">
        <f>IF('Historical Data'!I85="","",'Historical Data'!I85)</f>
        <v/>
      </c>
      <c r="L98" s="661" t="str">
        <f>IF('Historical Data'!J85="","",'Historical Data'!J85)</f>
        <v/>
      </c>
      <c r="M98" s="661" t="str">
        <f>IF('Historical Data'!K85="","",'Historical Data'!K85)</f>
        <v/>
      </c>
      <c r="N98" s="661" t="str">
        <f>IF('Historical Data'!L85="","",'Historical Data'!L85)</f>
        <v/>
      </c>
      <c r="O98" s="661"/>
      <c r="P98" s="662" t="str">
        <f>IF('Historical Data'!M85="","",'Historical Data'!M85)</f>
        <v/>
      </c>
      <c r="Q98" s="661" t="str">
        <f>IF('Historical Data'!N85="","",'Historical Data'!N85)</f>
        <v/>
      </c>
      <c r="R98" s="661" t="str">
        <f>IF('Historical Data'!O85="","",'Historical Data'!O85)</f>
        <v/>
      </c>
      <c r="T98" s="661" t="str">
        <f>IF('Historical Data'!W85="","",'Historical Data'!W85)</f>
        <v/>
      </c>
      <c r="U98" s="661" t="str">
        <f>IF('Historical Data'!X85="","",'Historical Data'!X85)</f>
        <v/>
      </c>
      <c r="V98" s="661" t="str">
        <f>IF('Historical Data'!Y85="","",'Historical Data'!Y85)</f>
        <v/>
      </c>
      <c r="W98" s="661"/>
      <c r="X98" s="662" t="str">
        <f>IF('Historical Data'!Z85="","",'Historical Data'!Z85)</f>
        <v/>
      </c>
      <c r="Y98" s="661" t="str">
        <f>IF('Historical Data'!AA85="","",'Historical Data'!AA85)</f>
        <v/>
      </c>
      <c r="Z98" s="661" t="str">
        <f>IF('Historical Data'!AB85="","",'Historical Data'!AB85)</f>
        <v/>
      </c>
      <c r="AB98" s="661" t="str">
        <f>IF('Historical Data'!V85="","",'Historical Data'!V85)</f>
        <v/>
      </c>
      <c r="AC98" s="661" t="str">
        <f>IF('Historical Data'!W85="","",'Historical Data'!W85)</f>
        <v/>
      </c>
      <c r="AD98" s="661" t="str">
        <f>IF('Historical Data'!X85="","",'Historical Data'!X85)</f>
        <v/>
      </c>
      <c r="AE98" s="662" t="str">
        <f>IF('Historical Data'!Y85="","",'Historical Data'!Y85)</f>
        <v/>
      </c>
      <c r="AF98" s="661" t="str">
        <f>IF('Historical Data'!Z85="","",'Historical Data'!Z85)</f>
        <v/>
      </c>
      <c r="AG98" s="661" t="str">
        <f>IF('Historical Data'!AA85="","",'Historical Data'!AA85)</f>
        <v/>
      </c>
    </row>
    <row r="99" spans="2:33">
      <c r="B99" s="660" t="str">
        <f>IF('Historical Data'!B86="","",'Historical Data'!B86)</f>
        <v/>
      </c>
      <c r="D99" s="661" t="str">
        <f>IF('Historical Data'!D86="","",'Historical Data'!D86)</f>
        <v/>
      </c>
      <c r="E99" s="661" t="str">
        <f>IF('Historical Data'!E86="","",'Historical Data'!E86)</f>
        <v/>
      </c>
      <c r="F99" s="661" t="str">
        <f>IF('Historical Data'!F86="","",'Historical Data'!F86)</f>
        <v/>
      </c>
      <c r="G99" s="661"/>
      <c r="H99" s="662" t="str">
        <f>IF('Historical Data'!G86="","",'Historical Data'!G86)</f>
        <v/>
      </c>
      <c r="I99" s="661" t="str">
        <f>IF('Historical Data'!H86="","",'Historical Data'!H86)</f>
        <v/>
      </c>
      <c r="J99" s="661" t="str">
        <f>IF('Historical Data'!I86="","",'Historical Data'!I86)</f>
        <v/>
      </c>
      <c r="L99" s="661" t="str">
        <f>IF('Historical Data'!J86="","",'Historical Data'!J86)</f>
        <v/>
      </c>
      <c r="M99" s="661" t="str">
        <f>IF('Historical Data'!K86="","",'Historical Data'!K86)</f>
        <v/>
      </c>
      <c r="N99" s="661" t="str">
        <f>IF('Historical Data'!L86="","",'Historical Data'!L86)</f>
        <v/>
      </c>
      <c r="O99" s="661"/>
      <c r="P99" s="662" t="str">
        <f>IF('Historical Data'!M86="","",'Historical Data'!M86)</f>
        <v/>
      </c>
      <c r="Q99" s="661" t="str">
        <f>IF('Historical Data'!N86="","",'Historical Data'!N86)</f>
        <v/>
      </c>
      <c r="R99" s="661" t="str">
        <f>IF('Historical Data'!O86="","",'Historical Data'!O86)</f>
        <v/>
      </c>
      <c r="T99" s="661" t="str">
        <f>IF('Historical Data'!W86="","",'Historical Data'!W86)</f>
        <v/>
      </c>
      <c r="U99" s="661" t="str">
        <f>IF('Historical Data'!X86="","",'Historical Data'!X86)</f>
        <v/>
      </c>
      <c r="V99" s="661" t="str">
        <f>IF('Historical Data'!Y86="","",'Historical Data'!Y86)</f>
        <v/>
      </c>
      <c r="W99" s="661"/>
      <c r="X99" s="662" t="str">
        <f>IF('Historical Data'!Z86="","",'Historical Data'!Z86)</f>
        <v/>
      </c>
      <c r="Y99" s="661" t="str">
        <f>IF('Historical Data'!AA86="","",'Historical Data'!AA86)</f>
        <v/>
      </c>
      <c r="Z99" s="661" t="str">
        <f>IF('Historical Data'!AB86="","",'Historical Data'!AB86)</f>
        <v/>
      </c>
      <c r="AB99" s="661" t="str">
        <f>IF('Historical Data'!V86="","",'Historical Data'!V86)</f>
        <v/>
      </c>
      <c r="AC99" s="661" t="str">
        <f>IF('Historical Data'!W86="","",'Historical Data'!W86)</f>
        <v/>
      </c>
      <c r="AD99" s="661" t="str">
        <f>IF('Historical Data'!X86="","",'Historical Data'!X86)</f>
        <v/>
      </c>
      <c r="AE99" s="662" t="str">
        <f>IF('Historical Data'!Y86="","",'Historical Data'!Y86)</f>
        <v/>
      </c>
      <c r="AF99" s="661" t="str">
        <f>IF('Historical Data'!Z86="","",'Historical Data'!Z86)</f>
        <v/>
      </c>
      <c r="AG99" s="661" t="str">
        <f>IF('Historical Data'!AA86="","",'Historical Data'!AA86)</f>
        <v/>
      </c>
    </row>
    <row r="100" spans="2:33">
      <c r="B100" s="660" t="str">
        <f>IF('Historical Data'!B87="","",'Historical Data'!B87)</f>
        <v/>
      </c>
      <c r="D100" s="661" t="str">
        <f>IF('Historical Data'!D87="","",'Historical Data'!D87)</f>
        <v/>
      </c>
      <c r="E100" s="661" t="str">
        <f>IF('Historical Data'!E87="","",'Historical Data'!E87)</f>
        <v/>
      </c>
      <c r="F100" s="661" t="str">
        <f>IF('Historical Data'!F87="","",'Historical Data'!F87)</f>
        <v/>
      </c>
      <c r="G100" s="661"/>
      <c r="H100" s="662" t="str">
        <f>IF('Historical Data'!G87="","",'Historical Data'!G87)</f>
        <v/>
      </c>
      <c r="I100" s="661" t="str">
        <f>IF('Historical Data'!H87="","",'Historical Data'!H87)</f>
        <v/>
      </c>
      <c r="J100" s="661" t="str">
        <f>IF('Historical Data'!I87="","",'Historical Data'!I87)</f>
        <v/>
      </c>
      <c r="L100" s="661" t="str">
        <f>IF('Historical Data'!J87="","",'Historical Data'!J87)</f>
        <v/>
      </c>
      <c r="M100" s="661" t="str">
        <f>IF('Historical Data'!K87="","",'Historical Data'!K87)</f>
        <v/>
      </c>
      <c r="N100" s="661" t="str">
        <f>IF('Historical Data'!L87="","",'Historical Data'!L87)</f>
        <v/>
      </c>
      <c r="O100" s="661"/>
      <c r="P100" s="662" t="str">
        <f>IF('Historical Data'!M87="","",'Historical Data'!M87)</f>
        <v/>
      </c>
      <c r="Q100" s="661" t="str">
        <f>IF('Historical Data'!N87="","",'Historical Data'!N87)</f>
        <v/>
      </c>
      <c r="R100" s="661" t="str">
        <f>IF('Historical Data'!O87="","",'Historical Data'!O87)</f>
        <v/>
      </c>
      <c r="T100" s="661" t="str">
        <f>IF('Historical Data'!W87="","",'Historical Data'!W87)</f>
        <v/>
      </c>
      <c r="U100" s="661" t="str">
        <f>IF('Historical Data'!X87="","",'Historical Data'!X87)</f>
        <v/>
      </c>
      <c r="V100" s="661" t="str">
        <f>IF('Historical Data'!Y87="","",'Historical Data'!Y87)</f>
        <v/>
      </c>
      <c r="W100" s="661"/>
      <c r="X100" s="662" t="str">
        <f>IF('Historical Data'!Z87="","",'Historical Data'!Z87)</f>
        <v/>
      </c>
      <c r="Y100" s="661" t="str">
        <f>IF('Historical Data'!AA87="","",'Historical Data'!AA87)</f>
        <v/>
      </c>
      <c r="Z100" s="661" t="str">
        <f>IF('Historical Data'!AB87="","",'Historical Data'!AB87)</f>
        <v/>
      </c>
      <c r="AB100" s="661" t="str">
        <f>IF('Historical Data'!V87="","",'Historical Data'!V87)</f>
        <v/>
      </c>
      <c r="AC100" s="661" t="str">
        <f>IF('Historical Data'!W87="","",'Historical Data'!W87)</f>
        <v/>
      </c>
      <c r="AD100" s="661" t="str">
        <f>IF('Historical Data'!X87="","",'Historical Data'!X87)</f>
        <v/>
      </c>
      <c r="AE100" s="662" t="str">
        <f>IF('Historical Data'!Y87="","",'Historical Data'!Y87)</f>
        <v/>
      </c>
      <c r="AF100" s="661" t="str">
        <f>IF('Historical Data'!Z87="","",'Historical Data'!Z87)</f>
        <v/>
      </c>
      <c r="AG100" s="661" t="str">
        <f>IF('Historical Data'!AA87="","",'Historical Data'!AA87)</f>
        <v/>
      </c>
    </row>
    <row r="101" spans="2:33">
      <c r="B101" s="660" t="str">
        <f>IF('Historical Data'!B88="","",'Historical Data'!B88)</f>
        <v/>
      </c>
      <c r="D101" s="661" t="str">
        <f>IF('Historical Data'!D88="","",'Historical Data'!D88)</f>
        <v/>
      </c>
      <c r="E101" s="661" t="str">
        <f>IF('Historical Data'!E88="","",'Historical Data'!E88)</f>
        <v/>
      </c>
      <c r="F101" s="661" t="str">
        <f>IF('Historical Data'!F88="","",'Historical Data'!F88)</f>
        <v/>
      </c>
      <c r="G101" s="661"/>
      <c r="H101" s="662" t="str">
        <f>IF('Historical Data'!G88="","",'Historical Data'!G88)</f>
        <v/>
      </c>
      <c r="I101" s="661" t="str">
        <f>IF('Historical Data'!H88="","",'Historical Data'!H88)</f>
        <v/>
      </c>
      <c r="J101" s="661" t="str">
        <f>IF('Historical Data'!I88="","",'Historical Data'!I88)</f>
        <v/>
      </c>
      <c r="L101" s="661" t="str">
        <f>IF('Historical Data'!J88="","",'Historical Data'!J88)</f>
        <v/>
      </c>
      <c r="M101" s="661" t="str">
        <f>IF('Historical Data'!K88="","",'Historical Data'!K88)</f>
        <v/>
      </c>
      <c r="N101" s="661" t="str">
        <f>IF('Historical Data'!L88="","",'Historical Data'!L88)</f>
        <v/>
      </c>
      <c r="O101" s="661"/>
      <c r="P101" s="662" t="str">
        <f>IF('Historical Data'!M88="","",'Historical Data'!M88)</f>
        <v/>
      </c>
      <c r="Q101" s="661" t="str">
        <f>IF('Historical Data'!N88="","",'Historical Data'!N88)</f>
        <v/>
      </c>
      <c r="R101" s="661" t="str">
        <f>IF('Historical Data'!O88="","",'Historical Data'!O88)</f>
        <v/>
      </c>
      <c r="T101" s="661" t="str">
        <f>IF('Historical Data'!W88="","",'Historical Data'!W88)</f>
        <v/>
      </c>
      <c r="U101" s="661" t="str">
        <f>IF('Historical Data'!X88="","",'Historical Data'!X88)</f>
        <v/>
      </c>
      <c r="V101" s="661" t="str">
        <f>IF('Historical Data'!Y88="","",'Historical Data'!Y88)</f>
        <v/>
      </c>
      <c r="W101" s="661"/>
      <c r="X101" s="662" t="str">
        <f>IF('Historical Data'!Z88="","",'Historical Data'!Z88)</f>
        <v/>
      </c>
      <c r="Y101" s="661" t="str">
        <f>IF('Historical Data'!AA88="","",'Historical Data'!AA88)</f>
        <v/>
      </c>
      <c r="Z101" s="661" t="str">
        <f>IF('Historical Data'!AB88="","",'Historical Data'!AB88)</f>
        <v/>
      </c>
      <c r="AB101" s="661" t="str">
        <f>IF('Historical Data'!V88="","",'Historical Data'!V88)</f>
        <v/>
      </c>
      <c r="AC101" s="661" t="str">
        <f>IF('Historical Data'!W88="","",'Historical Data'!W88)</f>
        <v/>
      </c>
      <c r="AD101" s="661" t="str">
        <f>IF('Historical Data'!X88="","",'Historical Data'!X88)</f>
        <v/>
      </c>
      <c r="AE101" s="662" t="str">
        <f>IF('Historical Data'!Y88="","",'Historical Data'!Y88)</f>
        <v/>
      </c>
      <c r="AF101" s="661" t="str">
        <f>IF('Historical Data'!Z88="","",'Historical Data'!Z88)</f>
        <v/>
      </c>
      <c r="AG101" s="661" t="str">
        <f>IF('Historical Data'!AA88="","",'Historical Data'!AA88)</f>
        <v/>
      </c>
    </row>
    <row r="102" spans="2:33">
      <c r="B102" s="660" t="str">
        <f>IF('Historical Data'!B89="","",'Historical Data'!B89)</f>
        <v/>
      </c>
      <c r="D102" s="661" t="str">
        <f>IF('Historical Data'!D89="","",'Historical Data'!D89)</f>
        <v/>
      </c>
      <c r="E102" s="661" t="str">
        <f>IF('Historical Data'!E89="","",'Historical Data'!E89)</f>
        <v/>
      </c>
      <c r="F102" s="661" t="str">
        <f>IF('Historical Data'!F89="","",'Historical Data'!F89)</f>
        <v/>
      </c>
      <c r="G102" s="661"/>
      <c r="H102" s="662" t="str">
        <f>IF('Historical Data'!G89="","",'Historical Data'!G89)</f>
        <v/>
      </c>
      <c r="I102" s="661" t="str">
        <f>IF('Historical Data'!H89="","",'Historical Data'!H89)</f>
        <v/>
      </c>
      <c r="J102" s="661" t="str">
        <f>IF('Historical Data'!I89="","",'Historical Data'!I89)</f>
        <v/>
      </c>
      <c r="L102" s="661" t="str">
        <f>IF('Historical Data'!J89="","",'Historical Data'!J89)</f>
        <v/>
      </c>
      <c r="M102" s="661" t="str">
        <f>IF('Historical Data'!K89="","",'Historical Data'!K89)</f>
        <v/>
      </c>
      <c r="N102" s="661" t="str">
        <f>IF('Historical Data'!L89="","",'Historical Data'!L89)</f>
        <v/>
      </c>
      <c r="O102" s="661"/>
      <c r="P102" s="662" t="str">
        <f>IF('Historical Data'!M89="","",'Historical Data'!M89)</f>
        <v/>
      </c>
      <c r="Q102" s="661" t="str">
        <f>IF('Historical Data'!N89="","",'Historical Data'!N89)</f>
        <v/>
      </c>
      <c r="R102" s="661" t="str">
        <f>IF('Historical Data'!O89="","",'Historical Data'!O89)</f>
        <v/>
      </c>
      <c r="T102" s="661" t="str">
        <f>IF('Historical Data'!W89="","",'Historical Data'!W89)</f>
        <v/>
      </c>
      <c r="U102" s="661" t="str">
        <f>IF('Historical Data'!X89="","",'Historical Data'!X89)</f>
        <v/>
      </c>
      <c r="V102" s="661" t="str">
        <f>IF('Historical Data'!Y89="","",'Historical Data'!Y89)</f>
        <v/>
      </c>
      <c r="W102" s="661"/>
      <c r="X102" s="662" t="str">
        <f>IF('Historical Data'!Z89="","",'Historical Data'!Z89)</f>
        <v/>
      </c>
      <c r="Y102" s="661" t="str">
        <f>IF('Historical Data'!AA89="","",'Historical Data'!AA89)</f>
        <v/>
      </c>
      <c r="Z102" s="661" t="str">
        <f>IF('Historical Data'!AB89="","",'Historical Data'!AB89)</f>
        <v/>
      </c>
      <c r="AB102" s="661" t="str">
        <f>IF('Historical Data'!V89="","",'Historical Data'!V89)</f>
        <v/>
      </c>
      <c r="AC102" s="661" t="str">
        <f>IF('Historical Data'!W89="","",'Historical Data'!W89)</f>
        <v/>
      </c>
      <c r="AD102" s="661" t="str">
        <f>IF('Historical Data'!X89="","",'Historical Data'!X89)</f>
        <v/>
      </c>
      <c r="AE102" s="662" t="str">
        <f>IF('Historical Data'!Y89="","",'Historical Data'!Y89)</f>
        <v/>
      </c>
      <c r="AF102" s="661" t="str">
        <f>IF('Historical Data'!Z89="","",'Historical Data'!Z89)</f>
        <v/>
      </c>
      <c r="AG102" s="661" t="str">
        <f>IF('Historical Data'!AA89="","",'Historical Data'!AA89)</f>
        <v/>
      </c>
    </row>
    <row r="103" spans="2:33">
      <c r="B103" s="660" t="str">
        <f>IF('Historical Data'!B90="","",'Historical Data'!B90)</f>
        <v/>
      </c>
      <c r="D103" s="661" t="str">
        <f>IF('Historical Data'!D90="","",'Historical Data'!D90)</f>
        <v/>
      </c>
      <c r="E103" s="661" t="str">
        <f>IF('Historical Data'!E90="","",'Historical Data'!E90)</f>
        <v/>
      </c>
      <c r="F103" s="661" t="str">
        <f>IF('Historical Data'!F90="","",'Historical Data'!F90)</f>
        <v/>
      </c>
      <c r="G103" s="661"/>
      <c r="H103" s="662" t="str">
        <f>IF('Historical Data'!G90="","",'Historical Data'!G90)</f>
        <v/>
      </c>
      <c r="I103" s="661" t="str">
        <f>IF('Historical Data'!H90="","",'Historical Data'!H90)</f>
        <v/>
      </c>
      <c r="J103" s="661" t="str">
        <f>IF('Historical Data'!I90="","",'Historical Data'!I90)</f>
        <v/>
      </c>
      <c r="L103" s="661" t="str">
        <f>IF('Historical Data'!J90="","",'Historical Data'!J90)</f>
        <v/>
      </c>
      <c r="M103" s="661" t="str">
        <f>IF('Historical Data'!K90="","",'Historical Data'!K90)</f>
        <v/>
      </c>
      <c r="N103" s="661" t="str">
        <f>IF('Historical Data'!L90="","",'Historical Data'!L90)</f>
        <v/>
      </c>
      <c r="O103" s="661"/>
      <c r="P103" s="662" t="str">
        <f>IF('Historical Data'!M90="","",'Historical Data'!M90)</f>
        <v/>
      </c>
      <c r="Q103" s="661" t="str">
        <f>IF('Historical Data'!N90="","",'Historical Data'!N90)</f>
        <v/>
      </c>
      <c r="R103" s="661" t="str">
        <f>IF('Historical Data'!O90="","",'Historical Data'!O90)</f>
        <v/>
      </c>
      <c r="T103" s="661" t="str">
        <f>IF('Historical Data'!W90="","",'Historical Data'!W90)</f>
        <v/>
      </c>
      <c r="U103" s="661" t="str">
        <f>IF('Historical Data'!X90="","",'Historical Data'!X90)</f>
        <v/>
      </c>
      <c r="V103" s="661" t="str">
        <f>IF('Historical Data'!Y90="","",'Historical Data'!Y90)</f>
        <v/>
      </c>
      <c r="W103" s="661"/>
      <c r="X103" s="662" t="str">
        <f>IF('Historical Data'!Z90="","",'Historical Data'!Z90)</f>
        <v/>
      </c>
      <c r="Y103" s="661" t="str">
        <f>IF('Historical Data'!AA90="","",'Historical Data'!AA90)</f>
        <v/>
      </c>
      <c r="Z103" s="661" t="str">
        <f>IF('Historical Data'!AB90="","",'Historical Data'!AB90)</f>
        <v/>
      </c>
      <c r="AB103" s="661" t="str">
        <f>IF('Historical Data'!V90="","",'Historical Data'!V90)</f>
        <v/>
      </c>
      <c r="AC103" s="661" t="str">
        <f>IF('Historical Data'!W90="","",'Historical Data'!W90)</f>
        <v/>
      </c>
      <c r="AD103" s="661" t="str">
        <f>IF('Historical Data'!X90="","",'Historical Data'!X90)</f>
        <v/>
      </c>
      <c r="AE103" s="662" t="str">
        <f>IF('Historical Data'!Y90="","",'Historical Data'!Y90)</f>
        <v/>
      </c>
      <c r="AF103" s="661" t="str">
        <f>IF('Historical Data'!Z90="","",'Historical Data'!Z90)</f>
        <v/>
      </c>
      <c r="AG103" s="661" t="str">
        <f>IF('Historical Data'!AA90="","",'Historical Data'!AA90)</f>
        <v/>
      </c>
    </row>
    <row r="104" spans="2:33">
      <c r="B104" s="660" t="str">
        <f>IF('Historical Data'!B91="","",'Historical Data'!B91)</f>
        <v/>
      </c>
      <c r="D104" s="661" t="str">
        <f>IF('Historical Data'!D91="","",'Historical Data'!D91)</f>
        <v/>
      </c>
      <c r="E104" s="661" t="str">
        <f>IF('Historical Data'!E91="","",'Historical Data'!E91)</f>
        <v/>
      </c>
      <c r="F104" s="661" t="str">
        <f>IF('Historical Data'!F91="","",'Historical Data'!F91)</f>
        <v/>
      </c>
      <c r="G104" s="661"/>
      <c r="H104" s="662" t="str">
        <f>IF('Historical Data'!G91="","",'Historical Data'!G91)</f>
        <v/>
      </c>
      <c r="I104" s="661" t="str">
        <f>IF('Historical Data'!H91="","",'Historical Data'!H91)</f>
        <v/>
      </c>
      <c r="J104" s="661" t="str">
        <f>IF('Historical Data'!I91="","",'Historical Data'!I91)</f>
        <v/>
      </c>
      <c r="L104" s="661" t="str">
        <f>IF('Historical Data'!J91="","",'Historical Data'!J91)</f>
        <v/>
      </c>
      <c r="M104" s="661" t="str">
        <f>IF('Historical Data'!K91="","",'Historical Data'!K91)</f>
        <v/>
      </c>
      <c r="N104" s="661" t="str">
        <f>IF('Historical Data'!L91="","",'Historical Data'!L91)</f>
        <v/>
      </c>
      <c r="O104" s="661"/>
      <c r="P104" s="662" t="str">
        <f>IF('Historical Data'!M91="","",'Historical Data'!M91)</f>
        <v/>
      </c>
      <c r="Q104" s="661" t="str">
        <f>IF('Historical Data'!N91="","",'Historical Data'!N91)</f>
        <v/>
      </c>
      <c r="R104" s="661" t="str">
        <f>IF('Historical Data'!O91="","",'Historical Data'!O91)</f>
        <v/>
      </c>
      <c r="T104" s="661" t="str">
        <f>IF('Historical Data'!W91="","",'Historical Data'!W91)</f>
        <v/>
      </c>
      <c r="U104" s="661" t="str">
        <f>IF('Historical Data'!X91="","",'Historical Data'!X91)</f>
        <v/>
      </c>
      <c r="V104" s="661" t="str">
        <f>IF('Historical Data'!Y91="","",'Historical Data'!Y91)</f>
        <v/>
      </c>
      <c r="W104" s="661"/>
      <c r="X104" s="662" t="str">
        <f>IF('Historical Data'!Z91="","",'Historical Data'!Z91)</f>
        <v/>
      </c>
      <c r="Y104" s="661" t="str">
        <f>IF('Historical Data'!AA91="","",'Historical Data'!AA91)</f>
        <v/>
      </c>
      <c r="Z104" s="661" t="str">
        <f>IF('Historical Data'!AB91="","",'Historical Data'!AB91)</f>
        <v/>
      </c>
      <c r="AB104" s="661" t="str">
        <f>IF('Historical Data'!V91="","",'Historical Data'!V91)</f>
        <v/>
      </c>
      <c r="AC104" s="661" t="str">
        <f>IF('Historical Data'!W91="","",'Historical Data'!W91)</f>
        <v/>
      </c>
      <c r="AD104" s="661" t="str">
        <f>IF('Historical Data'!X91="","",'Historical Data'!X91)</f>
        <v/>
      </c>
      <c r="AE104" s="662" t="str">
        <f>IF('Historical Data'!Y91="","",'Historical Data'!Y91)</f>
        <v/>
      </c>
      <c r="AF104" s="661" t="str">
        <f>IF('Historical Data'!Z91="","",'Historical Data'!Z91)</f>
        <v/>
      </c>
      <c r="AG104" s="661" t="str">
        <f>IF('Historical Data'!AA91="","",'Historical Data'!AA91)</f>
        <v/>
      </c>
    </row>
    <row r="105" spans="2:33">
      <c r="B105" s="660" t="str">
        <f>IF('Historical Data'!B92="","",'Historical Data'!B92)</f>
        <v/>
      </c>
      <c r="D105" s="661" t="str">
        <f>IF('Historical Data'!D92="","",'Historical Data'!D92)</f>
        <v/>
      </c>
      <c r="E105" s="661" t="str">
        <f>IF('Historical Data'!E92="","",'Historical Data'!E92)</f>
        <v/>
      </c>
      <c r="F105" s="661" t="str">
        <f>IF('Historical Data'!F92="","",'Historical Data'!F92)</f>
        <v/>
      </c>
      <c r="G105" s="661"/>
      <c r="H105" s="662" t="str">
        <f>IF('Historical Data'!G92="","",'Historical Data'!G92)</f>
        <v/>
      </c>
      <c r="I105" s="661" t="str">
        <f>IF('Historical Data'!H92="","",'Historical Data'!H92)</f>
        <v/>
      </c>
      <c r="J105" s="661" t="str">
        <f>IF('Historical Data'!I92="","",'Historical Data'!I92)</f>
        <v/>
      </c>
      <c r="L105" s="661" t="str">
        <f>IF('Historical Data'!J92="","",'Historical Data'!J92)</f>
        <v/>
      </c>
      <c r="M105" s="661" t="str">
        <f>IF('Historical Data'!K92="","",'Historical Data'!K92)</f>
        <v/>
      </c>
      <c r="N105" s="661" t="str">
        <f>IF('Historical Data'!L92="","",'Historical Data'!L92)</f>
        <v/>
      </c>
      <c r="O105" s="661"/>
      <c r="P105" s="662" t="str">
        <f>IF('Historical Data'!M92="","",'Historical Data'!M92)</f>
        <v/>
      </c>
      <c r="Q105" s="661" t="str">
        <f>IF('Historical Data'!N92="","",'Historical Data'!N92)</f>
        <v/>
      </c>
      <c r="R105" s="661" t="str">
        <f>IF('Historical Data'!O92="","",'Historical Data'!O92)</f>
        <v/>
      </c>
      <c r="T105" s="661" t="str">
        <f>IF('Historical Data'!W92="","",'Historical Data'!W92)</f>
        <v/>
      </c>
      <c r="U105" s="661" t="str">
        <f>IF('Historical Data'!X92="","",'Historical Data'!X92)</f>
        <v/>
      </c>
      <c r="V105" s="661" t="str">
        <f>IF('Historical Data'!Y92="","",'Historical Data'!Y92)</f>
        <v/>
      </c>
      <c r="W105" s="661"/>
      <c r="X105" s="662" t="str">
        <f>IF('Historical Data'!Z92="","",'Historical Data'!Z92)</f>
        <v/>
      </c>
      <c r="Y105" s="661" t="str">
        <f>IF('Historical Data'!AA92="","",'Historical Data'!AA92)</f>
        <v/>
      </c>
      <c r="Z105" s="661" t="str">
        <f>IF('Historical Data'!AB92="","",'Historical Data'!AB92)</f>
        <v/>
      </c>
      <c r="AB105" s="661" t="str">
        <f>IF('Historical Data'!V92="","",'Historical Data'!V92)</f>
        <v/>
      </c>
      <c r="AC105" s="661" t="str">
        <f>IF('Historical Data'!W92="","",'Historical Data'!W92)</f>
        <v/>
      </c>
      <c r="AD105" s="661" t="str">
        <f>IF('Historical Data'!X92="","",'Historical Data'!X92)</f>
        <v/>
      </c>
      <c r="AE105" s="662" t="str">
        <f>IF('Historical Data'!Y92="","",'Historical Data'!Y92)</f>
        <v/>
      </c>
      <c r="AF105" s="661" t="str">
        <f>IF('Historical Data'!Z92="","",'Historical Data'!Z92)</f>
        <v/>
      </c>
      <c r="AG105" s="661" t="str">
        <f>IF('Historical Data'!AA92="","",'Historical Data'!AA92)</f>
        <v/>
      </c>
    </row>
    <row r="106" spans="2:33">
      <c r="B106" s="660" t="str">
        <f>IF('Historical Data'!B93="","",'Historical Data'!B93)</f>
        <v/>
      </c>
      <c r="D106" s="661" t="str">
        <f>IF('Historical Data'!D93="","",'Historical Data'!D93)</f>
        <v/>
      </c>
      <c r="E106" s="661" t="str">
        <f>IF('Historical Data'!E93="","",'Historical Data'!E93)</f>
        <v/>
      </c>
      <c r="F106" s="661" t="str">
        <f>IF('Historical Data'!F93="","",'Historical Data'!F93)</f>
        <v/>
      </c>
      <c r="G106" s="661"/>
      <c r="H106" s="662" t="str">
        <f>IF('Historical Data'!G93="","",'Historical Data'!G93)</f>
        <v/>
      </c>
      <c r="I106" s="661" t="str">
        <f>IF('Historical Data'!H93="","",'Historical Data'!H93)</f>
        <v/>
      </c>
      <c r="J106" s="661" t="str">
        <f>IF('Historical Data'!I93="","",'Historical Data'!I93)</f>
        <v/>
      </c>
      <c r="L106" s="661" t="str">
        <f>IF('Historical Data'!J93="","",'Historical Data'!J93)</f>
        <v/>
      </c>
      <c r="M106" s="661" t="str">
        <f>IF('Historical Data'!K93="","",'Historical Data'!K93)</f>
        <v/>
      </c>
      <c r="N106" s="661" t="str">
        <f>IF('Historical Data'!L93="","",'Historical Data'!L93)</f>
        <v/>
      </c>
      <c r="O106" s="661"/>
      <c r="P106" s="662" t="str">
        <f>IF('Historical Data'!M93="","",'Historical Data'!M93)</f>
        <v/>
      </c>
      <c r="Q106" s="661" t="str">
        <f>IF('Historical Data'!N93="","",'Historical Data'!N93)</f>
        <v/>
      </c>
      <c r="R106" s="661" t="str">
        <f>IF('Historical Data'!O93="","",'Historical Data'!O93)</f>
        <v/>
      </c>
      <c r="T106" s="661" t="str">
        <f>IF('Historical Data'!W93="","",'Historical Data'!W93)</f>
        <v/>
      </c>
      <c r="U106" s="661" t="str">
        <f>IF('Historical Data'!X93="","",'Historical Data'!X93)</f>
        <v/>
      </c>
      <c r="V106" s="661" t="str">
        <f>IF('Historical Data'!Y93="","",'Historical Data'!Y93)</f>
        <v/>
      </c>
      <c r="W106" s="661"/>
      <c r="X106" s="662" t="str">
        <f>IF('Historical Data'!Z93="","",'Historical Data'!Z93)</f>
        <v/>
      </c>
      <c r="Y106" s="661" t="str">
        <f>IF('Historical Data'!AA93="","",'Historical Data'!AA93)</f>
        <v/>
      </c>
      <c r="Z106" s="661" t="str">
        <f>IF('Historical Data'!AB93="","",'Historical Data'!AB93)</f>
        <v/>
      </c>
      <c r="AB106" s="661" t="str">
        <f>IF('Historical Data'!V93="","",'Historical Data'!V93)</f>
        <v/>
      </c>
      <c r="AC106" s="661" t="str">
        <f>IF('Historical Data'!W93="","",'Historical Data'!W93)</f>
        <v/>
      </c>
      <c r="AD106" s="661" t="str">
        <f>IF('Historical Data'!X93="","",'Historical Data'!X93)</f>
        <v/>
      </c>
      <c r="AE106" s="662" t="str">
        <f>IF('Historical Data'!Y93="","",'Historical Data'!Y93)</f>
        <v/>
      </c>
      <c r="AF106" s="661" t="str">
        <f>IF('Historical Data'!Z93="","",'Historical Data'!Z93)</f>
        <v/>
      </c>
      <c r="AG106" s="661" t="str">
        <f>IF('Historical Data'!AA93="","",'Historical Data'!AA93)</f>
        <v/>
      </c>
    </row>
    <row r="107" spans="2:33">
      <c r="B107" s="660" t="str">
        <f>IF('Historical Data'!B94="","",'Historical Data'!B94)</f>
        <v/>
      </c>
      <c r="D107" s="661" t="str">
        <f>IF('Historical Data'!D94="","",'Historical Data'!D94)</f>
        <v/>
      </c>
      <c r="E107" s="661" t="str">
        <f>IF('Historical Data'!E94="","",'Historical Data'!E94)</f>
        <v/>
      </c>
      <c r="F107" s="661" t="str">
        <f>IF('Historical Data'!F94="","",'Historical Data'!F94)</f>
        <v/>
      </c>
      <c r="G107" s="661"/>
      <c r="H107" s="662" t="str">
        <f>IF('Historical Data'!G94="","",'Historical Data'!G94)</f>
        <v/>
      </c>
      <c r="I107" s="661" t="str">
        <f>IF('Historical Data'!H94="","",'Historical Data'!H94)</f>
        <v/>
      </c>
      <c r="J107" s="661" t="str">
        <f>IF('Historical Data'!I94="","",'Historical Data'!I94)</f>
        <v/>
      </c>
      <c r="L107" s="661" t="str">
        <f>IF('Historical Data'!J94="","",'Historical Data'!J94)</f>
        <v/>
      </c>
      <c r="M107" s="661" t="str">
        <f>IF('Historical Data'!K94="","",'Historical Data'!K94)</f>
        <v/>
      </c>
      <c r="N107" s="661" t="str">
        <f>IF('Historical Data'!L94="","",'Historical Data'!L94)</f>
        <v/>
      </c>
      <c r="O107" s="661"/>
      <c r="P107" s="662" t="str">
        <f>IF('Historical Data'!M94="","",'Historical Data'!M94)</f>
        <v/>
      </c>
      <c r="Q107" s="661" t="str">
        <f>IF('Historical Data'!N94="","",'Historical Data'!N94)</f>
        <v/>
      </c>
      <c r="R107" s="661" t="str">
        <f>IF('Historical Data'!O94="","",'Historical Data'!O94)</f>
        <v/>
      </c>
      <c r="T107" s="661" t="str">
        <f>IF('Historical Data'!W94="","",'Historical Data'!W94)</f>
        <v/>
      </c>
      <c r="U107" s="661" t="str">
        <f>IF('Historical Data'!X94="","",'Historical Data'!X94)</f>
        <v/>
      </c>
      <c r="V107" s="661" t="str">
        <f>IF('Historical Data'!Y94="","",'Historical Data'!Y94)</f>
        <v/>
      </c>
      <c r="W107" s="661"/>
      <c r="X107" s="662" t="str">
        <f>IF('Historical Data'!Z94="","",'Historical Data'!Z94)</f>
        <v/>
      </c>
      <c r="Y107" s="661" t="str">
        <f>IF('Historical Data'!AA94="","",'Historical Data'!AA94)</f>
        <v/>
      </c>
      <c r="Z107" s="661" t="str">
        <f>IF('Historical Data'!AB94="","",'Historical Data'!AB94)</f>
        <v/>
      </c>
      <c r="AB107" s="661" t="str">
        <f>IF('Historical Data'!V94="","",'Historical Data'!V94)</f>
        <v/>
      </c>
      <c r="AC107" s="661" t="str">
        <f>IF('Historical Data'!W94="","",'Historical Data'!W94)</f>
        <v/>
      </c>
      <c r="AD107" s="661" t="str">
        <f>IF('Historical Data'!X94="","",'Historical Data'!X94)</f>
        <v/>
      </c>
      <c r="AE107" s="662" t="str">
        <f>IF('Historical Data'!Y94="","",'Historical Data'!Y94)</f>
        <v/>
      </c>
      <c r="AF107" s="661" t="str">
        <f>IF('Historical Data'!Z94="","",'Historical Data'!Z94)</f>
        <v/>
      </c>
      <c r="AG107" s="661" t="str">
        <f>IF('Historical Data'!AA94="","",'Historical Data'!AA94)</f>
        <v/>
      </c>
    </row>
    <row r="108" spans="2:33">
      <c r="B108" s="660" t="str">
        <f>IF('Historical Data'!B95="","",'Historical Data'!B95)</f>
        <v/>
      </c>
      <c r="D108" s="661" t="str">
        <f>IF('Historical Data'!D95="","",'Historical Data'!D95)</f>
        <v/>
      </c>
      <c r="E108" s="661" t="str">
        <f>IF('Historical Data'!E95="","",'Historical Data'!E95)</f>
        <v/>
      </c>
      <c r="F108" s="661" t="str">
        <f>IF('Historical Data'!F95="","",'Historical Data'!F95)</f>
        <v/>
      </c>
      <c r="G108" s="661"/>
      <c r="H108" s="662" t="str">
        <f>IF('Historical Data'!G95="","",'Historical Data'!G95)</f>
        <v/>
      </c>
      <c r="I108" s="661" t="str">
        <f>IF('Historical Data'!H95="","",'Historical Data'!H95)</f>
        <v/>
      </c>
      <c r="J108" s="661" t="str">
        <f>IF('Historical Data'!I95="","",'Historical Data'!I95)</f>
        <v/>
      </c>
      <c r="L108" s="661" t="str">
        <f>IF('Historical Data'!J95="","",'Historical Data'!J95)</f>
        <v/>
      </c>
      <c r="M108" s="661" t="str">
        <f>IF('Historical Data'!K95="","",'Historical Data'!K95)</f>
        <v/>
      </c>
      <c r="N108" s="661" t="str">
        <f>IF('Historical Data'!L95="","",'Historical Data'!L95)</f>
        <v/>
      </c>
      <c r="O108" s="661"/>
      <c r="P108" s="662" t="str">
        <f>IF('Historical Data'!M95="","",'Historical Data'!M95)</f>
        <v/>
      </c>
      <c r="Q108" s="661" t="str">
        <f>IF('Historical Data'!N95="","",'Historical Data'!N95)</f>
        <v/>
      </c>
      <c r="R108" s="661" t="str">
        <f>IF('Historical Data'!O95="","",'Historical Data'!O95)</f>
        <v/>
      </c>
      <c r="T108" s="661" t="str">
        <f>IF('Historical Data'!W95="","",'Historical Data'!W95)</f>
        <v/>
      </c>
      <c r="U108" s="661" t="str">
        <f>IF('Historical Data'!X95="","",'Historical Data'!X95)</f>
        <v/>
      </c>
      <c r="V108" s="661" t="str">
        <f>IF('Historical Data'!Y95="","",'Historical Data'!Y95)</f>
        <v/>
      </c>
      <c r="W108" s="661"/>
      <c r="X108" s="662" t="str">
        <f>IF('Historical Data'!Z95="","",'Historical Data'!Z95)</f>
        <v/>
      </c>
      <c r="Y108" s="661" t="str">
        <f>IF('Historical Data'!AA95="","",'Historical Data'!AA95)</f>
        <v/>
      </c>
      <c r="Z108" s="661" t="str">
        <f>IF('Historical Data'!AB95="","",'Historical Data'!AB95)</f>
        <v/>
      </c>
      <c r="AB108" s="661" t="str">
        <f>IF('Historical Data'!V95="","",'Historical Data'!V95)</f>
        <v/>
      </c>
      <c r="AC108" s="661" t="str">
        <f>IF('Historical Data'!W95="","",'Historical Data'!W95)</f>
        <v/>
      </c>
      <c r="AD108" s="661" t="str">
        <f>IF('Historical Data'!X95="","",'Historical Data'!X95)</f>
        <v/>
      </c>
      <c r="AE108" s="662" t="str">
        <f>IF('Historical Data'!Y95="","",'Historical Data'!Y95)</f>
        <v/>
      </c>
      <c r="AF108" s="661" t="str">
        <f>IF('Historical Data'!Z95="","",'Historical Data'!Z95)</f>
        <v/>
      </c>
      <c r="AG108" s="661" t="str">
        <f>IF('Historical Data'!AA95="","",'Historical Data'!AA95)</f>
        <v/>
      </c>
    </row>
    <row r="109" spans="2:33">
      <c r="B109" s="660" t="str">
        <f>IF('Historical Data'!B96="","",'Historical Data'!B96)</f>
        <v/>
      </c>
      <c r="D109" s="661" t="str">
        <f>IF('Historical Data'!D96="","",'Historical Data'!D96)</f>
        <v/>
      </c>
      <c r="E109" s="661" t="str">
        <f>IF('Historical Data'!E96="","",'Historical Data'!E96)</f>
        <v/>
      </c>
      <c r="F109" s="661" t="str">
        <f>IF('Historical Data'!F96="","",'Historical Data'!F96)</f>
        <v/>
      </c>
      <c r="G109" s="661"/>
      <c r="H109" s="662" t="str">
        <f>IF('Historical Data'!G96="","",'Historical Data'!G96)</f>
        <v/>
      </c>
      <c r="I109" s="661" t="str">
        <f>IF('Historical Data'!H96="","",'Historical Data'!H96)</f>
        <v/>
      </c>
      <c r="J109" s="661" t="str">
        <f>IF('Historical Data'!I96="","",'Historical Data'!I96)</f>
        <v/>
      </c>
      <c r="L109" s="661" t="str">
        <f>IF('Historical Data'!J96="","",'Historical Data'!J96)</f>
        <v/>
      </c>
      <c r="M109" s="661" t="str">
        <f>IF('Historical Data'!K96="","",'Historical Data'!K96)</f>
        <v/>
      </c>
      <c r="N109" s="661" t="str">
        <f>IF('Historical Data'!L96="","",'Historical Data'!L96)</f>
        <v/>
      </c>
      <c r="O109" s="661"/>
      <c r="P109" s="662" t="str">
        <f>IF('Historical Data'!M96="","",'Historical Data'!M96)</f>
        <v/>
      </c>
      <c r="Q109" s="661" t="str">
        <f>IF('Historical Data'!N96="","",'Historical Data'!N96)</f>
        <v/>
      </c>
      <c r="R109" s="661" t="str">
        <f>IF('Historical Data'!O96="","",'Historical Data'!O96)</f>
        <v/>
      </c>
      <c r="T109" s="661" t="str">
        <f>IF('Historical Data'!W96="","",'Historical Data'!W96)</f>
        <v/>
      </c>
      <c r="U109" s="661" t="str">
        <f>IF('Historical Data'!X96="","",'Historical Data'!X96)</f>
        <v/>
      </c>
      <c r="V109" s="661" t="str">
        <f>IF('Historical Data'!Y96="","",'Historical Data'!Y96)</f>
        <v/>
      </c>
      <c r="W109" s="661"/>
      <c r="X109" s="662" t="str">
        <f>IF('Historical Data'!Z96="","",'Historical Data'!Z96)</f>
        <v/>
      </c>
      <c r="Y109" s="661" t="str">
        <f>IF('Historical Data'!AA96="","",'Historical Data'!AA96)</f>
        <v/>
      </c>
      <c r="Z109" s="661" t="str">
        <f>IF('Historical Data'!AB96="","",'Historical Data'!AB96)</f>
        <v/>
      </c>
      <c r="AB109" s="661" t="str">
        <f>IF('Historical Data'!V96="","",'Historical Data'!V96)</f>
        <v/>
      </c>
      <c r="AC109" s="661" t="str">
        <f>IF('Historical Data'!W96="","",'Historical Data'!W96)</f>
        <v/>
      </c>
      <c r="AD109" s="661" t="str">
        <f>IF('Historical Data'!X96="","",'Historical Data'!X96)</f>
        <v/>
      </c>
      <c r="AE109" s="662" t="str">
        <f>IF('Historical Data'!Y96="","",'Historical Data'!Y96)</f>
        <v/>
      </c>
      <c r="AF109" s="661" t="str">
        <f>IF('Historical Data'!Z96="","",'Historical Data'!Z96)</f>
        <v/>
      </c>
      <c r="AG109" s="661" t="str">
        <f>IF('Historical Data'!AA96="","",'Historical Data'!AA96)</f>
        <v/>
      </c>
    </row>
    <row r="110" spans="2:33">
      <c r="B110" s="660" t="str">
        <f>IF('Historical Data'!B97="","",'Historical Data'!B97)</f>
        <v/>
      </c>
      <c r="D110" s="661" t="str">
        <f>IF('Historical Data'!D97="","",'Historical Data'!D97)</f>
        <v/>
      </c>
      <c r="E110" s="661" t="str">
        <f>IF('Historical Data'!E97="","",'Historical Data'!E97)</f>
        <v/>
      </c>
      <c r="F110" s="661" t="str">
        <f>IF('Historical Data'!F97="","",'Historical Data'!F97)</f>
        <v/>
      </c>
      <c r="G110" s="661"/>
      <c r="H110" s="662" t="str">
        <f>IF('Historical Data'!G97="","",'Historical Data'!G97)</f>
        <v/>
      </c>
      <c r="I110" s="661" t="str">
        <f>IF('Historical Data'!H97="","",'Historical Data'!H97)</f>
        <v/>
      </c>
      <c r="J110" s="661" t="str">
        <f>IF('Historical Data'!I97="","",'Historical Data'!I97)</f>
        <v/>
      </c>
      <c r="L110" s="661" t="str">
        <f>IF('Historical Data'!J97="","",'Historical Data'!J97)</f>
        <v/>
      </c>
      <c r="M110" s="661" t="str">
        <f>IF('Historical Data'!K97="","",'Historical Data'!K97)</f>
        <v/>
      </c>
      <c r="N110" s="661" t="str">
        <f>IF('Historical Data'!L97="","",'Historical Data'!L97)</f>
        <v/>
      </c>
      <c r="O110" s="661"/>
      <c r="P110" s="662" t="str">
        <f>IF('Historical Data'!M97="","",'Historical Data'!M97)</f>
        <v/>
      </c>
      <c r="Q110" s="661" t="str">
        <f>IF('Historical Data'!N97="","",'Historical Data'!N97)</f>
        <v/>
      </c>
      <c r="R110" s="661" t="str">
        <f>IF('Historical Data'!O97="","",'Historical Data'!O97)</f>
        <v/>
      </c>
      <c r="T110" s="661" t="str">
        <f>IF('Historical Data'!W97="","",'Historical Data'!W97)</f>
        <v/>
      </c>
      <c r="U110" s="661" t="str">
        <f>IF('Historical Data'!X97="","",'Historical Data'!X97)</f>
        <v/>
      </c>
      <c r="V110" s="661" t="str">
        <f>IF('Historical Data'!Y97="","",'Historical Data'!Y97)</f>
        <v/>
      </c>
      <c r="W110" s="661"/>
      <c r="X110" s="662" t="str">
        <f>IF('Historical Data'!Z97="","",'Historical Data'!Z97)</f>
        <v/>
      </c>
      <c r="Y110" s="661" t="str">
        <f>IF('Historical Data'!AA97="","",'Historical Data'!AA97)</f>
        <v/>
      </c>
      <c r="Z110" s="661" t="str">
        <f>IF('Historical Data'!AB97="","",'Historical Data'!AB97)</f>
        <v/>
      </c>
      <c r="AB110" s="661" t="str">
        <f>IF('Historical Data'!V97="","",'Historical Data'!V97)</f>
        <v/>
      </c>
      <c r="AC110" s="661" t="str">
        <f>IF('Historical Data'!W97="","",'Historical Data'!W97)</f>
        <v/>
      </c>
      <c r="AD110" s="661" t="str">
        <f>IF('Historical Data'!X97="","",'Historical Data'!X97)</f>
        <v/>
      </c>
      <c r="AE110" s="662" t="str">
        <f>IF('Historical Data'!Y97="","",'Historical Data'!Y97)</f>
        <v/>
      </c>
      <c r="AF110" s="661" t="str">
        <f>IF('Historical Data'!Z97="","",'Historical Data'!Z97)</f>
        <v/>
      </c>
      <c r="AG110" s="661" t="str">
        <f>IF('Historical Data'!AA97="","",'Historical Data'!AA97)</f>
        <v/>
      </c>
    </row>
    <row r="111" spans="2:33">
      <c r="B111" s="660" t="str">
        <f>IF('Historical Data'!B98="","",'Historical Data'!B98)</f>
        <v/>
      </c>
      <c r="D111" s="661" t="str">
        <f>IF('Historical Data'!D98="","",'Historical Data'!D98)</f>
        <v/>
      </c>
      <c r="E111" s="661" t="str">
        <f>IF('Historical Data'!E98="","",'Historical Data'!E98)</f>
        <v/>
      </c>
      <c r="F111" s="661" t="str">
        <f>IF('Historical Data'!F98="","",'Historical Data'!F98)</f>
        <v/>
      </c>
      <c r="G111" s="661"/>
      <c r="H111" s="662" t="str">
        <f>IF('Historical Data'!G98="","",'Historical Data'!G98)</f>
        <v/>
      </c>
      <c r="I111" s="661" t="str">
        <f>IF('Historical Data'!H98="","",'Historical Data'!H98)</f>
        <v/>
      </c>
      <c r="J111" s="661" t="str">
        <f>IF('Historical Data'!I98="","",'Historical Data'!I98)</f>
        <v/>
      </c>
      <c r="L111" s="661" t="str">
        <f>IF('Historical Data'!J98="","",'Historical Data'!J98)</f>
        <v/>
      </c>
      <c r="M111" s="661" t="str">
        <f>IF('Historical Data'!K98="","",'Historical Data'!K98)</f>
        <v/>
      </c>
      <c r="N111" s="661" t="str">
        <f>IF('Historical Data'!L98="","",'Historical Data'!L98)</f>
        <v/>
      </c>
      <c r="O111" s="661"/>
      <c r="P111" s="662" t="str">
        <f>IF('Historical Data'!M98="","",'Historical Data'!M98)</f>
        <v/>
      </c>
      <c r="Q111" s="661" t="str">
        <f>IF('Historical Data'!N98="","",'Historical Data'!N98)</f>
        <v/>
      </c>
      <c r="R111" s="661" t="str">
        <f>IF('Historical Data'!O98="","",'Historical Data'!O98)</f>
        <v/>
      </c>
      <c r="T111" s="661" t="str">
        <f>IF('Historical Data'!W98="","",'Historical Data'!W98)</f>
        <v/>
      </c>
      <c r="U111" s="661" t="str">
        <f>IF('Historical Data'!X98="","",'Historical Data'!X98)</f>
        <v/>
      </c>
      <c r="V111" s="661" t="str">
        <f>IF('Historical Data'!Y98="","",'Historical Data'!Y98)</f>
        <v/>
      </c>
      <c r="W111" s="661"/>
      <c r="X111" s="662" t="str">
        <f>IF('Historical Data'!Z98="","",'Historical Data'!Z98)</f>
        <v/>
      </c>
      <c r="Y111" s="661" t="str">
        <f>IF('Historical Data'!AA98="","",'Historical Data'!AA98)</f>
        <v/>
      </c>
      <c r="Z111" s="661" t="str">
        <f>IF('Historical Data'!AB98="","",'Historical Data'!AB98)</f>
        <v/>
      </c>
      <c r="AB111" s="661" t="str">
        <f>IF('Historical Data'!V98="","",'Historical Data'!V98)</f>
        <v/>
      </c>
      <c r="AC111" s="661" t="str">
        <f>IF('Historical Data'!W98="","",'Historical Data'!W98)</f>
        <v/>
      </c>
      <c r="AD111" s="661" t="str">
        <f>IF('Historical Data'!X98="","",'Historical Data'!X98)</f>
        <v/>
      </c>
      <c r="AE111" s="662" t="str">
        <f>IF('Historical Data'!Y98="","",'Historical Data'!Y98)</f>
        <v/>
      </c>
      <c r="AF111" s="661" t="str">
        <f>IF('Historical Data'!Z98="","",'Historical Data'!Z98)</f>
        <v/>
      </c>
      <c r="AG111" s="661" t="str">
        <f>IF('Historical Data'!AA98="","",'Historical Data'!AA98)</f>
        <v/>
      </c>
    </row>
    <row r="112" spans="2:33">
      <c r="B112" s="660" t="str">
        <f>IF('Historical Data'!B99="","",'Historical Data'!B99)</f>
        <v/>
      </c>
      <c r="D112" s="661" t="str">
        <f>IF('Historical Data'!D99="","",'Historical Data'!D99)</f>
        <v/>
      </c>
      <c r="E112" s="661" t="str">
        <f>IF('Historical Data'!E99="","",'Historical Data'!E99)</f>
        <v/>
      </c>
      <c r="F112" s="661" t="str">
        <f>IF('Historical Data'!F99="","",'Historical Data'!F99)</f>
        <v/>
      </c>
      <c r="G112" s="661"/>
      <c r="H112" s="662" t="str">
        <f>IF('Historical Data'!G99="","",'Historical Data'!G99)</f>
        <v/>
      </c>
      <c r="I112" s="661" t="str">
        <f>IF('Historical Data'!H99="","",'Historical Data'!H99)</f>
        <v/>
      </c>
      <c r="J112" s="661" t="str">
        <f>IF('Historical Data'!I99="","",'Historical Data'!I99)</f>
        <v/>
      </c>
      <c r="L112" s="661" t="str">
        <f>IF('Historical Data'!J99="","",'Historical Data'!J99)</f>
        <v/>
      </c>
      <c r="M112" s="661" t="str">
        <f>IF('Historical Data'!K99="","",'Historical Data'!K99)</f>
        <v/>
      </c>
      <c r="N112" s="661" t="str">
        <f>IF('Historical Data'!L99="","",'Historical Data'!L99)</f>
        <v/>
      </c>
      <c r="O112" s="661"/>
      <c r="P112" s="662" t="str">
        <f>IF('Historical Data'!M99="","",'Historical Data'!M99)</f>
        <v/>
      </c>
      <c r="Q112" s="661" t="str">
        <f>IF('Historical Data'!N99="","",'Historical Data'!N99)</f>
        <v/>
      </c>
      <c r="R112" s="661" t="str">
        <f>IF('Historical Data'!O99="","",'Historical Data'!O99)</f>
        <v/>
      </c>
      <c r="T112" s="661" t="str">
        <f>IF('Historical Data'!W99="","",'Historical Data'!W99)</f>
        <v/>
      </c>
      <c r="U112" s="661" t="str">
        <f>IF('Historical Data'!X99="","",'Historical Data'!X99)</f>
        <v/>
      </c>
      <c r="V112" s="661" t="str">
        <f>IF('Historical Data'!Y99="","",'Historical Data'!Y99)</f>
        <v/>
      </c>
      <c r="W112" s="661"/>
      <c r="X112" s="662" t="str">
        <f>IF('Historical Data'!Z99="","",'Historical Data'!Z99)</f>
        <v/>
      </c>
      <c r="Y112" s="661" t="str">
        <f>IF('Historical Data'!AA99="","",'Historical Data'!AA99)</f>
        <v/>
      </c>
      <c r="Z112" s="661" t="str">
        <f>IF('Historical Data'!AB99="","",'Historical Data'!AB99)</f>
        <v/>
      </c>
      <c r="AB112" s="661" t="str">
        <f>IF('Historical Data'!V99="","",'Historical Data'!V99)</f>
        <v/>
      </c>
      <c r="AC112" s="661" t="str">
        <f>IF('Historical Data'!W99="","",'Historical Data'!W99)</f>
        <v/>
      </c>
      <c r="AD112" s="661" t="str">
        <f>IF('Historical Data'!X99="","",'Historical Data'!X99)</f>
        <v/>
      </c>
      <c r="AE112" s="662" t="str">
        <f>IF('Historical Data'!Y99="","",'Historical Data'!Y99)</f>
        <v/>
      </c>
      <c r="AF112" s="661" t="str">
        <f>IF('Historical Data'!Z99="","",'Historical Data'!Z99)</f>
        <v/>
      </c>
      <c r="AG112" s="661" t="str">
        <f>IF('Historical Data'!AA99="","",'Historical Data'!AA99)</f>
        <v/>
      </c>
    </row>
    <row r="113" spans="2:33">
      <c r="B113" s="660" t="str">
        <f>IF('Historical Data'!B100="","",'Historical Data'!B100)</f>
        <v/>
      </c>
      <c r="D113" s="661" t="str">
        <f>IF('Historical Data'!D100="","",'Historical Data'!D100)</f>
        <v/>
      </c>
      <c r="E113" s="661" t="str">
        <f>IF('Historical Data'!E100="","",'Historical Data'!E100)</f>
        <v/>
      </c>
      <c r="F113" s="661" t="str">
        <f>IF('Historical Data'!F100="","",'Historical Data'!F100)</f>
        <v/>
      </c>
      <c r="G113" s="661"/>
      <c r="H113" s="662" t="str">
        <f>IF('Historical Data'!G100="","",'Historical Data'!G100)</f>
        <v/>
      </c>
      <c r="I113" s="661" t="str">
        <f>IF('Historical Data'!H100="","",'Historical Data'!H100)</f>
        <v/>
      </c>
      <c r="J113" s="661" t="str">
        <f>IF('Historical Data'!I100="","",'Historical Data'!I100)</f>
        <v/>
      </c>
      <c r="L113" s="661" t="str">
        <f>IF('Historical Data'!J100="","",'Historical Data'!J100)</f>
        <v/>
      </c>
      <c r="M113" s="661" t="str">
        <f>IF('Historical Data'!K100="","",'Historical Data'!K100)</f>
        <v/>
      </c>
      <c r="N113" s="661" t="str">
        <f>IF('Historical Data'!L100="","",'Historical Data'!L100)</f>
        <v/>
      </c>
      <c r="O113" s="661"/>
      <c r="P113" s="662" t="str">
        <f>IF('Historical Data'!M100="","",'Historical Data'!M100)</f>
        <v/>
      </c>
      <c r="Q113" s="661" t="str">
        <f>IF('Historical Data'!N100="","",'Historical Data'!N100)</f>
        <v/>
      </c>
      <c r="R113" s="661" t="str">
        <f>IF('Historical Data'!O100="","",'Historical Data'!O100)</f>
        <v/>
      </c>
      <c r="T113" s="661" t="str">
        <f>IF('Historical Data'!W100="","",'Historical Data'!W100)</f>
        <v/>
      </c>
      <c r="U113" s="661" t="str">
        <f>IF('Historical Data'!X100="","",'Historical Data'!X100)</f>
        <v/>
      </c>
      <c r="V113" s="661" t="str">
        <f>IF('Historical Data'!Y100="","",'Historical Data'!Y100)</f>
        <v/>
      </c>
      <c r="W113" s="661"/>
      <c r="X113" s="662" t="str">
        <f>IF('Historical Data'!Z100="","",'Historical Data'!Z100)</f>
        <v/>
      </c>
      <c r="Y113" s="661" t="str">
        <f>IF('Historical Data'!AA100="","",'Historical Data'!AA100)</f>
        <v/>
      </c>
      <c r="Z113" s="661" t="str">
        <f>IF('Historical Data'!AB100="","",'Historical Data'!AB100)</f>
        <v/>
      </c>
      <c r="AB113" s="661" t="str">
        <f>IF('Historical Data'!V100="","",'Historical Data'!V100)</f>
        <v/>
      </c>
      <c r="AC113" s="661" t="str">
        <f>IF('Historical Data'!W100="","",'Historical Data'!W100)</f>
        <v/>
      </c>
      <c r="AD113" s="661" t="str">
        <f>IF('Historical Data'!X100="","",'Historical Data'!X100)</f>
        <v/>
      </c>
      <c r="AE113" s="662" t="str">
        <f>IF('Historical Data'!Y100="","",'Historical Data'!Y100)</f>
        <v/>
      </c>
      <c r="AF113" s="661" t="str">
        <f>IF('Historical Data'!Z100="","",'Historical Data'!Z100)</f>
        <v/>
      </c>
      <c r="AG113" s="661" t="str">
        <f>IF('Historical Data'!AA100="","",'Historical Data'!AA100)</f>
        <v/>
      </c>
    </row>
    <row r="114" spans="2:33">
      <c r="B114" s="660" t="str">
        <f>IF('Historical Data'!B101="","",'Historical Data'!B101)</f>
        <v/>
      </c>
      <c r="D114" s="661" t="str">
        <f>IF('Historical Data'!D101="","",'Historical Data'!D101)</f>
        <v/>
      </c>
      <c r="E114" s="661" t="str">
        <f>IF('Historical Data'!E101="","",'Historical Data'!E101)</f>
        <v/>
      </c>
      <c r="F114" s="661" t="str">
        <f>IF('Historical Data'!F101="","",'Historical Data'!F101)</f>
        <v/>
      </c>
      <c r="G114" s="661"/>
      <c r="H114" s="662" t="str">
        <f>IF('Historical Data'!G101="","",'Historical Data'!G101)</f>
        <v/>
      </c>
      <c r="I114" s="661" t="str">
        <f>IF('Historical Data'!H101="","",'Historical Data'!H101)</f>
        <v/>
      </c>
      <c r="J114" s="661" t="str">
        <f>IF('Historical Data'!I101="","",'Historical Data'!I101)</f>
        <v/>
      </c>
      <c r="L114" s="661" t="str">
        <f>IF('Historical Data'!J101="","",'Historical Data'!J101)</f>
        <v/>
      </c>
      <c r="M114" s="661" t="str">
        <f>IF('Historical Data'!K101="","",'Historical Data'!K101)</f>
        <v/>
      </c>
      <c r="N114" s="661" t="str">
        <f>IF('Historical Data'!L101="","",'Historical Data'!L101)</f>
        <v/>
      </c>
      <c r="O114" s="661"/>
      <c r="P114" s="662" t="str">
        <f>IF('Historical Data'!M101="","",'Historical Data'!M101)</f>
        <v/>
      </c>
      <c r="Q114" s="661" t="str">
        <f>IF('Historical Data'!N101="","",'Historical Data'!N101)</f>
        <v/>
      </c>
      <c r="R114" s="661" t="str">
        <f>IF('Historical Data'!O101="","",'Historical Data'!O101)</f>
        <v/>
      </c>
      <c r="T114" s="661" t="str">
        <f>IF('Historical Data'!W101="","",'Historical Data'!W101)</f>
        <v/>
      </c>
      <c r="U114" s="661" t="str">
        <f>IF('Historical Data'!X101="","",'Historical Data'!X101)</f>
        <v/>
      </c>
      <c r="V114" s="661" t="str">
        <f>IF('Historical Data'!Y101="","",'Historical Data'!Y101)</f>
        <v/>
      </c>
      <c r="W114" s="661"/>
      <c r="X114" s="662" t="str">
        <f>IF('Historical Data'!Z101="","",'Historical Data'!Z101)</f>
        <v/>
      </c>
      <c r="Y114" s="661" t="str">
        <f>IF('Historical Data'!AA101="","",'Historical Data'!AA101)</f>
        <v/>
      </c>
      <c r="Z114" s="661" t="str">
        <f>IF('Historical Data'!AB101="","",'Historical Data'!AB101)</f>
        <v/>
      </c>
      <c r="AB114" s="661" t="str">
        <f>IF('Historical Data'!V101="","",'Historical Data'!V101)</f>
        <v/>
      </c>
      <c r="AC114" s="661" t="str">
        <f>IF('Historical Data'!W101="","",'Historical Data'!W101)</f>
        <v/>
      </c>
      <c r="AD114" s="661" t="str">
        <f>IF('Historical Data'!X101="","",'Historical Data'!X101)</f>
        <v/>
      </c>
      <c r="AE114" s="662" t="str">
        <f>IF('Historical Data'!Y101="","",'Historical Data'!Y101)</f>
        <v/>
      </c>
      <c r="AF114" s="661" t="str">
        <f>IF('Historical Data'!Z101="","",'Historical Data'!Z101)</f>
        <v/>
      </c>
      <c r="AG114" s="661" t="str">
        <f>IF('Historical Data'!AA101="","",'Historical Data'!AA101)</f>
        <v/>
      </c>
    </row>
    <row r="115" spans="2:33">
      <c r="B115" s="660" t="str">
        <f>IF('Historical Data'!B102="","",'Historical Data'!B102)</f>
        <v/>
      </c>
      <c r="D115" s="661" t="str">
        <f>IF('Historical Data'!D102="","",'Historical Data'!D102)</f>
        <v/>
      </c>
      <c r="E115" s="661" t="str">
        <f>IF('Historical Data'!E102="","",'Historical Data'!E102)</f>
        <v/>
      </c>
      <c r="F115" s="661" t="str">
        <f>IF('Historical Data'!F102="","",'Historical Data'!F102)</f>
        <v/>
      </c>
      <c r="G115" s="661"/>
      <c r="H115" s="662" t="str">
        <f>IF('Historical Data'!G102="","",'Historical Data'!G102)</f>
        <v/>
      </c>
      <c r="I115" s="661" t="str">
        <f>IF('Historical Data'!H102="","",'Historical Data'!H102)</f>
        <v/>
      </c>
      <c r="J115" s="661" t="str">
        <f>IF('Historical Data'!I102="","",'Historical Data'!I102)</f>
        <v/>
      </c>
      <c r="L115" s="661" t="str">
        <f>IF('Historical Data'!J102="","",'Historical Data'!J102)</f>
        <v/>
      </c>
      <c r="M115" s="661" t="str">
        <f>IF('Historical Data'!K102="","",'Historical Data'!K102)</f>
        <v/>
      </c>
      <c r="N115" s="661" t="str">
        <f>IF('Historical Data'!L102="","",'Historical Data'!L102)</f>
        <v/>
      </c>
      <c r="O115" s="661"/>
      <c r="P115" s="662" t="str">
        <f>IF('Historical Data'!M102="","",'Historical Data'!M102)</f>
        <v/>
      </c>
      <c r="Q115" s="661" t="str">
        <f>IF('Historical Data'!N102="","",'Historical Data'!N102)</f>
        <v/>
      </c>
      <c r="R115" s="661" t="str">
        <f>IF('Historical Data'!O102="","",'Historical Data'!O102)</f>
        <v/>
      </c>
      <c r="T115" s="661" t="str">
        <f>IF('Historical Data'!W102="","",'Historical Data'!W102)</f>
        <v/>
      </c>
      <c r="U115" s="661" t="str">
        <f>IF('Historical Data'!X102="","",'Historical Data'!X102)</f>
        <v/>
      </c>
      <c r="V115" s="661" t="str">
        <f>IF('Historical Data'!Y102="","",'Historical Data'!Y102)</f>
        <v/>
      </c>
      <c r="W115" s="661"/>
      <c r="X115" s="662" t="str">
        <f>IF('Historical Data'!Z102="","",'Historical Data'!Z102)</f>
        <v/>
      </c>
      <c r="Y115" s="661" t="str">
        <f>IF('Historical Data'!AA102="","",'Historical Data'!AA102)</f>
        <v/>
      </c>
      <c r="Z115" s="661" t="str">
        <f>IF('Historical Data'!AB102="","",'Historical Data'!AB102)</f>
        <v/>
      </c>
      <c r="AB115" s="661" t="str">
        <f>IF('Historical Data'!V102="","",'Historical Data'!V102)</f>
        <v/>
      </c>
      <c r="AC115" s="661" t="str">
        <f>IF('Historical Data'!W102="","",'Historical Data'!W102)</f>
        <v/>
      </c>
      <c r="AD115" s="661" t="str">
        <f>IF('Historical Data'!X102="","",'Historical Data'!X102)</f>
        <v/>
      </c>
      <c r="AE115" s="662" t="str">
        <f>IF('Historical Data'!Y102="","",'Historical Data'!Y102)</f>
        <v/>
      </c>
      <c r="AF115" s="661" t="str">
        <f>IF('Historical Data'!Z102="","",'Historical Data'!Z102)</f>
        <v/>
      </c>
      <c r="AG115" s="661" t="str">
        <f>IF('Historical Data'!AA102="","",'Historical Data'!AA102)</f>
        <v/>
      </c>
    </row>
    <row r="116" spans="2:33">
      <c r="B116" s="660" t="str">
        <f>IF('Historical Data'!B103="","",'Historical Data'!B103)</f>
        <v/>
      </c>
      <c r="D116" s="661" t="str">
        <f>IF('Historical Data'!D103="","",'Historical Data'!D103)</f>
        <v/>
      </c>
      <c r="E116" s="661" t="str">
        <f>IF('Historical Data'!E103="","",'Historical Data'!E103)</f>
        <v/>
      </c>
      <c r="F116" s="661" t="str">
        <f>IF('Historical Data'!F103="","",'Historical Data'!F103)</f>
        <v/>
      </c>
      <c r="G116" s="661"/>
      <c r="H116" s="662" t="str">
        <f>IF('Historical Data'!G103="","",'Historical Data'!G103)</f>
        <v/>
      </c>
      <c r="I116" s="661" t="str">
        <f>IF('Historical Data'!H103="","",'Historical Data'!H103)</f>
        <v/>
      </c>
      <c r="J116" s="661" t="str">
        <f>IF('Historical Data'!I103="","",'Historical Data'!I103)</f>
        <v/>
      </c>
      <c r="L116" s="661" t="str">
        <f>IF('Historical Data'!J103="","",'Historical Data'!J103)</f>
        <v/>
      </c>
      <c r="M116" s="661" t="str">
        <f>IF('Historical Data'!K103="","",'Historical Data'!K103)</f>
        <v/>
      </c>
      <c r="N116" s="661" t="str">
        <f>IF('Historical Data'!L103="","",'Historical Data'!L103)</f>
        <v/>
      </c>
      <c r="O116" s="661"/>
      <c r="P116" s="662" t="str">
        <f>IF('Historical Data'!M103="","",'Historical Data'!M103)</f>
        <v/>
      </c>
      <c r="Q116" s="661" t="str">
        <f>IF('Historical Data'!N103="","",'Historical Data'!N103)</f>
        <v/>
      </c>
      <c r="R116" s="661" t="str">
        <f>IF('Historical Data'!O103="","",'Historical Data'!O103)</f>
        <v/>
      </c>
      <c r="T116" s="661" t="str">
        <f>IF('Historical Data'!W103="","",'Historical Data'!W103)</f>
        <v/>
      </c>
      <c r="U116" s="661" t="str">
        <f>IF('Historical Data'!X103="","",'Historical Data'!X103)</f>
        <v/>
      </c>
      <c r="V116" s="661" t="str">
        <f>IF('Historical Data'!Y103="","",'Historical Data'!Y103)</f>
        <v/>
      </c>
      <c r="W116" s="661"/>
      <c r="X116" s="662" t="str">
        <f>IF('Historical Data'!Z103="","",'Historical Data'!Z103)</f>
        <v/>
      </c>
      <c r="Y116" s="661" t="str">
        <f>IF('Historical Data'!AA103="","",'Historical Data'!AA103)</f>
        <v/>
      </c>
      <c r="Z116" s="661" t="str">
        <f>IF('Historical Data'!AB103="","",'Historical Data'!AB103)</f>
        <v/>
      </c>
      <c r="AB116" s="661" t="str">
        <f>IF('Historical Data'!V103="","",'Historical Data'!V103)</f>
        <v/>
      </c>
      <c r="AC116" s="661" t="str">
        <f>IF('Historical Data'!W103="","",'Historical Data'!W103)</f>
        <v/>
      </c>
      <c r="AD116" s="661" t="str">
        <f>IF('Historical Data'!X103="","",'Historical Data'!X103)</f>
        <v/>
      </c>
      <c r="AE116" s="662" t="str">
        <f>IF('Historical Data'!Y103="","",'Historical Data'!Y103)</f>
        <v/>
      </c>
      <c r="AF116" s="661" t="str">
        <f>IF('Historical Data'!Z103="","",'Historical Data'!Z103)</f>
        <v/>
      </c>
      <c r="AG116" s="661" t="str">
        <f>IF('Historical Data'!AA103="","",'Historical Data'!AA103)</f>
        <v/>
      </c>
    </row>
    <row r="117" spans="2:33">
      <c r="B117" s="660" t="str">
        <f>IF('Historical Data'!B104="","",'Historical Data'!B104)</f>
        <v/>
      </c>
      <c r="D117" s="661" t="str">
        <f>IF('Historical Data'!D104="","",'Historical Data'!D104)</f>
        <v/>
      </c>
      <c r="E117" s="661" t="str">
        <f>IF('Historical Data'!E104="","",'Historical Data'!E104)</f>
        <v/>
      </c>
      <c r="F117" s="661" t="str">
        <f>IF('Historical Data'!F104="","",'Historical Data'!F104)</f>
        <v/>
      </c>
      <c r="G117" s="661"/>
      <c r="H117" s="662" t="str">
        <f>IF('Historical Data'!G104="","",'Historical Data'!G104)</f>
        <v/>
      </c>
      <c r="I117" s="661" t="str">
        <f>IF('Historical Data'!H104="","",'Historical Data'!H104)</f>
        <v/>
      </c>
      <c r="J117" s="661" t="str">
        <f>IF('Historical Data'!I104="","",'Historical Data'!I104)</f>
        <v/>
      </c>
      <c r="L117" s="661" t="str">
        <f>IF('Historical Data'!J104="","",'Historical Data'!J104)</f>
        <v/>
      </c>
      <c r="M117" s="661" t="str">
        <f>IF('Historical Data'!K104="","",'Historical Data'!K104)</f>
        <v/>
      </c>
      <c r="N117" s="661" t="str">
        <f>IF('Historical Data'!L104="","",'Historical Data'!L104)</f>
        <v/>
      </c>
      <c r="O117" s="661"/>
      <c r="P117" s="662" t="str">
        <f>IF('Historical Data'!M104="","",'Historical Data'!M104)</f>
        <v/>
      </c>
      <c r="Q117" s="661" t="str">
        <f>IF('Historical Data'!N104="","",'Historical Data'!N104)</f>
        <v/>
      </c>
      <c r="R117" s="661" t="str">
        <f>IF('Historical Data'!O104="","",'Historical Data'!O104)</f>
        <v/>
      </c>
      <c r="T117" s="661" t="str">
        <f>IF('Historical Data'!W104="","",'Historical Data'!W104)</f>
        <v/>
      </c>
      <c r="U117" s="661" t="str">
        <f>IF('Historical Data'!X104="","",'Historical Data'!X104)</f>
        <v/>
      </c>
      <c r="V117" s="661" t="str">
        <f>IF('Historical Data'!Y104="","",'Historical Data'!Y104)</f>
        <v/>
      </c>
      <c r="W117" s="661"/>
      <c r="X117" s="662" t="str">
        <f>IF('Historical Data'!Z104="","",'Historical Data'!Z104)</f>
        <v/>
      </c>
      <c r="Y117" s="661" t="str">
        <f>IF('Historical Data'!AA104="","",'Historical Data'!AA104)</f>
        <v/>
      </c>
      <c r="Z117" s="661" t="str">
        <f>IF('Historical Data'!AB104="","",'Historical Data'!AB104)</f>
        <v/>
      </c>
      <c r="AB117" s="661" t="str">
        <f>IF('Historical Data'!V104="","",'Historical Data'!V104)</f>
        <v/>
      </c>
      <c r="AC117" s="661" t="str">
        <f>IF('Historical Data'!W104="","",'Historical Data'!W104)</f>
        <v/>
      </c>
      <c r="AD117" s="661" t="str">
        <f>IF('Historical Data'!X104="","",'Historical Data'!X104)</f>
        <v/>
      </c>
      <c r="AE117" s="662" t="str">
        <f>IF('Historical Data'!Y104="","",'Historical Data'!Y104)</f>
        <v/>
      </c>
      <c r="AF117" s="661" t="str">
        <f>IF('Historical Data'!Z104="","",'Historical Data'!Z104)</f>
        <v/>
      </c>
      <c r="AG117" s="661" t="str">
        <f>IF('Historical Data'!AA104="","",'Historical Data'!AA104)</f>
        <v/>
      </c>
    </row>
    <row r="118" spans="2:33">
      <c r="B118" s="660" t="str">
        <f>IF('Historical Data'!B105="","",'Historical Data'!B105)</f>
        <v/>
      </c>
      <c r="D118" s="661" t="str">
        <f>IF('Historical Data'!D105="","",'Historical Data'!D105)</f>
        <v/>
      </c>
      <c r="E118" s="661" t="str">
        <f>IF('Historical Data'!E105="","",'Historical Data'!E105)</f>
        <v/>
      </c>
      <c r="F118" s="661" t="str">
        <f>IF('Historical Data'!F105="","",'Historical Data'!F105)</f>
        <v/>
      </c>
      <c r="G118" s="661"/>
      <c r="H118" s="662" t="str">
        <f>IF('Historical Data'!G105="","",'Historical Data'!G105)</f>
        <v/>
      </c>
      <c r="I118" s="661" t="str">
        <f>IF('Historical Data'!H105="","",'Historical Data'!H105)</f>
        <v/>
      </c>
      <c r="J118" s="661" t="str">
        <f>IF('Historical Data'!I105="","",'Historical Data'!I105)</f>
        <v/>
      </c>
      <c r="L118" s="661" t="str">
        <f>IF('Historical Data'!J105="","",'Historical Data'!J105)</f>
        <v/>
      </c>
      <c r="M118" s="661" t="str">
        <f>IF('Historical Data'!K105="","",'Historical Data'!K105)</f>
        <v/>
      </c>
      <c r="N118" s="661" t="str">
        <f>IF('Historical Data'!L105="","",'Historical Data'!L105)</f>
        <v/>
      </c>
      <c r="O118" s="661"/>
      <c r="P118" s="662" t="str">
        <f>IF('Historical Data'!M105="","",'Historical Data'!M105)</f>
        <v/>
      </c>
      <c r="Q118" s="661" t="str">
        <f>IF('Historical Data'!N105="","",'Historical Data'!N105)</f>
        <v/>
      </c>
      <c r="R118" s="661" t="str">
        <f>IF('Historical Data'!O105="","",'Historical Data'!O105)</f>
        <v/>
      </c>
      <c r="T118" s="661" t="str">
        <f>IF('Historical Data'!W105="","",'Historical Data'!W105)</f>
        <v/>
      </c>
      <c r="U118" s="661" t="str">
        <f>IF('Historical Data'!X105="","",'Historical Data'!X105)</f>
        <v/>
      </c>
      <c r="V118" s="661" t="str">
        <f>IF('Historical Data'!Y105="","",'Historical Data'!Y105)</f>
        <v/>
      </c>
      <c r="W118" s="661"/>
      <c r="X118" s="662" t="str">
        <f>IF('Historical Data'!Z105="","",'Historical Data'!Z105)</f>
        <v/>
      </c>
      <c r="Y118" s="661" t="str">
        <f>IF('Historical Data'!AA105="","",'Historical Data'!AA105)</f>
        <v/>
      </c>
      <c r="Z118" s="661" t="str">
        <f>IF('Historical Data'!AB105="","",'Historical Data'!AB105)</f>
        <v/>
      </c>
      <c r="AB118" s="661" t="str">
        <f>IF('Historical Data'!V105="","",'Historical Data'!V105)</f>
        <v/>
      </c>
      <c r="AC118" s="661" t="str">
        <f>IF('Historical Data'!W105="","",'Historical Data'!W105)</f>
        <v/>
      </c>
      <c r="AD118" s="661" t="str">
        <f>IF('Historical Data'!X105="","",'Historical Data'!X105)</f>
        <v/>
      </c>
      <c r="AE118" s="662" t="str">
        <f>IF('Historical Data'!Y105="","",'Historical Data'!Y105)</f>
        <v/>
      </c>
      <c r="AF118" s="661" t="str">
        <f>IF('Historical Data'!Z105="","",'Historical Data'!Z105)</f>
        <v/>
      </c>
      <c r="AG118" s="661" t="str">
        <f>IF('Historical Data'!AA105="","",'Historical Data'!AA105)</f>
        <v/>
      </c>
    </row>
    <row r="119" spans="2:33">
      <c r="B119" s="660" t="str">
        <f>IF('Historical Data'!B106="","",'Historical Data'!B106)</f>
        <v/>
      </c>
      <c r="D119" s="661" t="str">
        <f>IF('Historical Data'!D106="","",'Historical Data'!D106)</f>
        <v/>
      </c>
      <c r="E119" s="661" t="str">
        <f>IF('Historical Data'!E106="","",'Historical Data'!E106)</f>
        <v/>
      </c>
      <c r="F119" s="661" t="str">
        <f>IF('Historical Data'!F106="","",'Historical Data'!F106)</f>
        <v/>
      </c>
      <c r="G119" s="661"/>
      <c r="H119" s="662" t="str">
        <f>IF('Historical Data'!G106="","",'Historical Data'!G106)</f>
        <v/>
      </c>
      <c r="I119" s="661" t="str">
        <f>IF('Historical Data'!H106="","",'Historical Data'!H106)</f>
        <v/>
      </c>
      <c r="J119" s="661" t="str">
        <f>IF('Historical Data'!I106="","",'Historical Data'!I106)</f>
        <v/>
      </c>
      <c r="L119" s="661" t="str">
        <f>IF('Historical Data'!J106="","",'Historical Data'!J106)</f>
        <v/>
      </c>
      <c r="M119" s="661" t="str">
        <f>IF('Historical Data'!K106="","",'Historical Data'!K106)</f>
        <v/>
      </c>
      <c r="N119" s="661" t="str">
        <f>IF('Historical Data'!L106="","",'Historical Data'!L106)</f>
        <v/>
      </c>
      <c r="O119" s="661"/>
      <c r="P119" s="662" t="str">
        <f>IF('Historical Data'!M106="","",'Historical Data'!M106)</f>
        <v/>
      </c>
      <c r="Q119" s="661" t="str">
        <f>IF('Historical Data'!N106="","",'Historical Data'!N106)</f>
        <v/>
      </c>
      <c r="R119" s="661" t="str">
        <f>IF('Historical Data'!O106="","",'Historical Data'!O106)</f>
        <v/>
      </c>
      <c r="T119" s="661" t="str">
        <f>IF('Historical Data'!W106="","",'Historical Data'!W106)</f>
        <v/>
      </c>
      <c r="U119" s="661" t="str">
        <f>IF('Historical Data'!X106="","",'Historical Data'!X106)</f>
        <v/>
      </c>
      <c r="V119" s="661" t="str">
        <f>IF('Historical Data'!Y106="","",'Historical Data'!Y106)</f>
        <v/>
      </c>
      <c r="W119" s="661"/>
      <c r="X119" s="662" t="str">
        <f>IF('Historical Data'!Z106="","",'Historical Data'!Z106)</f>
        <v/>
      </c>
      <c r="Y119" s="661" t="str">
        <f>IF('Historical Data'!AA106="","",'Historical Data'!AA106)</f>
        <v/>
      </c>
      <c r="Z119" s="661" t="str">
        <f>IF('Historical Data'!AB106="","",'Historical Data'!AB106)</f>
        <v/>
      </c>
      <c r="AB119" s="661" t="str">
        <f>IF('Historical Data'!V106="","",'Historical Data'!V106)</f>
        <v/>
      </c>
      <c r="AC119" s="661" t="str">
        <f>IF('Historical Data'!W106="","",'Historical Data'!W106)</f>
        <v/>
      </c>
      <c r="AD119" s="661" t="str">
        <f>IF('Historical Data'!X106="","",'Historical Data'!X106)</f>
        <v/>
      </c>
      <c r="AE119" s="662" t="str">
        <f>IF('Historical Data'!Y106="","",'Historical Data'!Y106)</f>
        <v/>
      </c>
      <c r="AF119" s="661" t="str">
        <f>IF('Historical Data'!Z106="","",'Historical Data'!Z106)</f>
        <v/>
      </c>
      <c r="AG119" s="661" t="str">
        <f>IF('Historical Data'!AA106="","",'Historical Data'!AA106)</f>
        <v/>
      </c>
    </row>
    <row r="120" spans="2:33">
      <c r="B120" s="660" t="str">
        <f>IF('Historical Data'!B107="","",'Historical Data'!B107)</f>
        <v/>
      </c>
      <c r="D120" s="661" t="str">
        <f>IF('Historical Data'!D107="","",'Historical Data'!D107)</f>
        <v/>
      </c>
      <c r="E120" s="661" t="str">
        <f>IF('Historical Data'!E107="","",'Historical Data'!E107)</f>
        <v/>
      </c>
      <c r="F120" s="661" t="str">
        <f>IF('Historical Data'!F107="","",'Historical Data'!F107)</f>
        <v/>
      </c>
      <c r="G120" s="661"/>
      <c r="H120" s="662" t="str">
        <f>IF('Historical Data'!G107="","",'Historical Data'!G107)</f>
        <v/>
      </c>
      <c r="I120" s="661" t="str">
        <f>IF('Historical Data'!H107="","",'Historical Data'!H107)</f>
        <v/>
      </c>
      <c r="J120" s="661" t="str">
        <f>IF('Historical Data'!I107="","",'Historical Data'!I107)</f>
        <v/>
      </c>
      <c r="L120" s="661" t="str">
        <f>IF('Historical Data'!J107="","",'Historical Data'!J107)</f>
        <v/>
      </c>
      <c r="M120" s="661" t="str">
        <f>IF('Historical Data'!K107="","",'Historical Data'!K107)</f>
        <v/>
      </c>
      <c r="N120" s="661" t="str">
        <f>IF('Historical Data'!L107="","",'Historical Data'!L107)</f>
        <v/>
      </c>
      <c r="O120" s="661"/>
      <c r="P120" s="662" t="str">
        <f>IF('Historical Data'!M107="","",'Historical Data'!M107)</f>
        <v/>
      </c>
      <c r="Q120" s="661" t="str">
        <f>IF('Historical Data'!N107="","",'Historical Data'!N107)</f>
        <v/>
      </c>
      <c r="R120" s="661" t="str">
        <f>IF('Historical Data'!O107="","",'Historical Data'!O107)</f>
        <v/>
      </c>
      <c r="T120" s="661" t="str">
        <f>IF('Historical Data'!W107="","",'Historical Data'!W107)</f>
        <v/>
      </c>
      <c r="U120" s="661" t="str">
        <f>IF('Historical Data'!X107="","",'Historical Data'!X107)</f>
        <v/>
      </c>
      <c r="V120" s="661" t="str">
        <f>IF('Historical Data'!Y107="","",'Historical Data'!Y107)</f>
        <v/>
      </c>
      <c r="W120" s="661"/>
      <c r="X120" s="662" t="str">
        <f>IF('Historical Data'!Z107="","",'Historical Data'!Z107)</f>
        <v/>
      </c>
      <c r="Y120" s="661" t="str">
        <f>IF('Historical Data'!AA107="","",'Historical Data'!AA107)</f>
        <v/>
      </c>
      <c r="Z120" s="661" t="str">
        <f>IF('Historical Data'!AB107="","",'Historical Data'!AB107)</f>
        <v/>
      </c>
      <c r="AB120" s="661" t="str">
        <f>IF('Historical Data'!V107="","",'Historical Data'!V107)</f>
        <v/>
      </c>
      <c r="AC120" s="661" t="str">
        <f>IF('Historical Data'!W107="","",'Historical Data'!W107)</f>
        <v/>
      </c>
      <c r="AD120" s="661" t="str">
        <f>IF('Historical Data'!X107="","",'Historical Data'!X107)</f>
        <v/>
      </c>
      <c r="AE120" s="662" t="str">
        <f>IF('Historical Data'!Y107="","",'Historical Data'!Y107)</f>
        <v/>
      </c>
      <c r="AF120" s="661" t="str">
        <f>IF('Historical Data'!Z107="","",'Historical Data'!Z107)</f>
        <v/>
      </c>
      <c r="AG120" s="661" t="str">
        <f>IF('Historical Data'!AA107="","",'Historical Data'!AA107)</f>
        <v/>
      </c>
    </row>
    <row r="121" spans="2:33">
      <c r="B121" s="660" t="str">
        <f>IF('Historical Data'!B108="","",'Historical Data'!B108)</f>
        <v/>
      </c>
      <c r="D121" s="661" t="str">
        <f>IF('Historical Data'!D108="","",'Historical Data'!D108)</f>
        <v/>
      </c>
      <c r="E121" s="661" t="str">
        <f>IF('Historical Data'!E108="","",'Historical Data'!E108)</f>
        <v/>
      </c>
      <c r="F121" s="661" t="str">
        <f>IF('Historical Data'!F108="","",'Historical Data'!F108)</f>
        <v/>
      </c>
      <c r="G121" s="661"/>
      <c r="H121" s="662" t="str">
        <f>IF('Historical Data'!G108="","",'Historical Data'!G108)</f>
        <v/>
      </c>
      <c r="I121" s="661" t="str">
        <f>IF('Historical Data'!H108="","",'Historical Data'!H108)</f>
        <v/>
      </c>
      <c r="J121" s="661" t="str">
        <f>IF('Historical Data'!I108="","",'Historical Data'!I108)</f>
        <v/>
      </c>
      <c r="L121" s="661" t="str">
        <f>IF('Historical Data'!J108="","",'Historical Data'!J108)</f>
        <v/>
      </c>
      <c r="M121" s="661" t="str">
        <f>IF('Historical Data'!K108="","",'Historical Data'!K108)</f>
        <v/>
      </c>
      <c r="N121" s="661" t="str">
        <f>IF('Historical Data'!L108="","",'Historical Data'!L108)</f>
        <v/>
      </c>
      <c r="O121" s="661"/>
      <c r="P121" s="662" t="str">
        <f>IF('Historical Data'!M108="","",'Historical Data'!M108)</f>
        <v/>
      </c>
      <c r="Q121" s="661" t="str">
        <f>IF('Historical Data'!N108="","",'Historical Data'!N108)</f>
        <v/>
      </c>
      <c r="R121" s="661" t="str">
        <f>IF('Historical Data'!O108="","",'Historical Data'!O108)</f>
        <v/>
      </c>
      <c r="T121" s="661" t="str">
        <f>IF('Historical Data'!W108="","",'Historical Data'!W108)</f>
        <v/>
      </c>
      <c r="U121" s="661" t="str">
        <f>IF('Historical Data'!X108="","",'Historical Data'!X108)</f>
        <v/>
      </c>
      <c r="V121" s="661" t="str">
        <f>IF('Historical Data'!Y108="","",'Historical Data'!Y108)</f>
        <v/>
      </c>
      <c r="W121" s="661"/>
      <c r="X121" s="662" t="str">
        <f>IF('Historical Data'!Z108="","",'Historical Data'!Z108)</f>
        <v/>
      </c>
      <c r="Y121" s="661" t="str">
        <f>IF('Historical Data'!AA108="","",'Historical Data'!AA108)</f>
        <v/>
      </c>
      <c r="Z121" s="661" t="str">
        <f>IF('Historical Data'!AB108="","",'Historical Data'!AB108)</f>
        <v/>
      </c>
      <c r="AB121" s="661" t="str">
        <f>IF('Historical Data'!V108="","",'Historical Data'!V108)</f>
        <v/>
      </c>
      <c r="AC121" s="661" t="str">
        <f>IF('Historical Data'!W108="","",'Historical Data'!W108)</f>
        <v/>
      </c>
      <c r="AD121" s="661" t="str">
        <f>IF('Historical Data'!X108="","",'Historical Data'!X108)</f>
        <v/>
      </c>
      <c r="AE121" s="662" t="str">
        <f>IF('Historical Data'!Y108="","",'Historical Data'!Y108)</f>
        <v/>
      </c>
      <c r="AF121" s="661" t="str">
        <f>IF('Historical Data'!Z108="","",'Historical Data'!Z108)</f>
        <v/>
      </c>
      <c r="AG121" s="661" t="str">
        <f>IF('Historical Data'!AA108="","",'Historical Data'!AA108)</f>
        <v/>
      </c>
    </row>
    <row r="122" spans="2:33">
      <c r="B122" s="660" t="str">
        <f>IF('Historical Data'!B109="","",'Historical Data'!B109)</f>
        <v/>
      </c>
      <c r="D122" s="661" t="str">
        <f>IF('Historical Data'!D109="","",'Historical Data'!D109)</f>
        <v/>
      </c>
      <c r="E122" s="661" t="str">
        <f>IF('Historical Data'!E109="","",'Historical Data'!E109)</f>
        <v/>
      </c>
      <c r="F122" s="661" t="str">
        <f>IF('Historical Data'!F109="","",'Historical Data'!F109)</f>
        <v/>
      </c>
      <c r="G122" s="661"/>
      <c r="H122" s="662" t="str">
        <f>IF('Historical Data'!G109="","",'Historical Data'!G109)</f>
        <v/>
      </c>
      <c r="I122" s="661" t="str">
        <f>IF('Historical Data'!H109="","",'Historical Data'!H109)</f>
        <v/>
      </c>
      <c r="J122" s="661" t="str">
        <f>IF('Historical Data'!I109="","",'Historical Data'!I109)</f>
        <v/>
      </c>
      <c r="L122" s="661" t="str">
        <f>IF('Historical Data'!J109="","",'Historical Data'!J109)</f>
        <v/>
      </c>
      <c r="M122" s="661" t="str">
        <f>IF('Historical Data'!K109="","",'Historical Data'!K109)</f>
        <v/>
      </c>
      <c r="N122" s="661" t="str">
        <f>IF('Historical Data'!L109="","",'Historical Data'!L109)</f>
        <v/>
      </c>
      <c r="O122" s="661"/>
      <c r="P122" s="662" t="str">
        <f>IF('Historical Data'!M109="","",'Historical Data'!M109)</f>
        <v/>
      </c>
      <c r="Q122" s="661" t="str">
        <f>IF('Historical Data'!N109="","",'Historical Data'!N109)</f>
        <v/>
      </c>
      <c r="R122" s="661" t="str">
        <f>IF('Historical Data'!O109="","",'Historical Data'!O109)</f>
        <v/>
      </c>
      <c r="T122" s="661" t="str">
        <f>IF('Historical Data'!W109="","",'Historical Data'!W109)</f>
        <v/>
      </c>
      <c r="U122" s="661" t="str">
        <f>IF('Historical Data'!X109="","",'Historical Data'!X109)</f>
        <v/>
      </c>
      <c r="V122" s="661" t="str">
        <f>IF('Historical Data'!Y109="","",'Historical Data'!Y109)</f>
        <v/>
      </c>
      <c r="W122" s="661"/>
      <c r="X122" s="662" t="str">
        <f>IF('Historical Data'!Z109="","",'Historical Data'!Z109)</f>
        <v/>
      </c>
      <c r="Y122" s="661" t="str">
        <f>IF('Historical Data'!AA109="","",'Historical Data'!AA109)</f>
        <v/>
      </c>
      <c r="Z122" s="661" t="str">
        <f>IF('Historical Data'!AB109="","",'Historical Data'!AB109)</f>
        <v/>
      </c>
      <c r="AB122" s="661" t="str">
        <f>IF('Historical Data'!V109="","",'Historical Data'!V109)</f>
        <v/>
      </c>
      <c r="AC122" s="661" t="str">
        <f>IF('Historical Data'!W109="","",'Historical Data'!W109)</f>
        <v/>
      </c>
      <c r="AD122" s="661" t="str">
        <f>IF('Historical Data'!X109="","",'Historical Data'!X109)</f>
        <v/>
      </c>
      <c r="AE122" s="662" t="str">
        <f>IF('Historical Data'!Y109="","",'Historical Data'!Y109)</f>
        <v/>
      </c>
      <c r="AF122" s="661" t="str">
        <f>IF('Historical Data'!Z109="","",'Historical Data'!Z109)</f>
        <v/>
      </c>
      <c r="AG122" s="661" t="str">
        <f>IF('Historical Data'!AA109="","",'Historical Data'!AA109)</f>
        <v/>
      </c>
    </row>
    <row r="123" spans="2:33">
      <c r="B123" s="660" t="str">
        <f>IF('Historical Data'!B110="","",'Historical Data'!B110)</f>
        <v/>
      </c>
      <c r="D123" s="661" t="str">
        <f>IF('Historical Data'!D110="","",'Historical Data'!D110)</f>
        <v/>
      </c>
      <c r="E123" s="661" t="str">
        <f>IF('Historical Data'!E110="","",'Historical Data'!E110)</f>
        <v/>
      </c>
      <c r="F123" s="661" t="str">
        <f>IF('Historical Data'!F110="","",'Historical Data'!F110)</f>
        <v/>
      </c>
      <c r="G123" s="661"/>
      <c r="H123" s="662" t="str">
        <f>IF('Historical Data'!G110="","",'Historical Data'!G110)</f>
        <v/>
      </c>
      <c r="I123" s="661" t="str">
        <f>IF('Historical Data'!H110="","",'Historical Data'!H110)</f>
        <v/>
      </c>
      <c r="J123" s="661" t="str">
        <f>IF('Historical Data'!I110="","",'Historical Data'!I110)</f>
        <v/>
      </c>
      <c r="L123" s="661" t="str">
        <f>IF('Historical Data'!J110="","",'Historical Data'!J110)</f>
        <v/>
      </c>
      <c r="M123" s="661" t="str">
        <f>IF('Historical Data'!K110="","",'Historical Data'!K110)</f>
        <v/>
      </c>
      <c r="N123" s="661" t="str">
        <f>IF('Historical Data'!L110="","",'Historical Data'!L110)</f>
        <v/>
      </c>
      <c r="O123" s="661"/>
      <c r="P123" s="662" t="str">
        <f>IF('Historical Data'!M110="","",'Historical Data'!M110)</f>
        <v/>
      </c>
      <c r="Q123" s="661" t="str">
        <f>IF('Historical Data'!N110="","",'Historical Data'!N110)</f>
        <v/>
      </c>
      <c r="R123" s="661" t="str">
        <f>IF('Historical Data'!O110="","",'Historical Data'!O110)</f>
        <v/>
      </c>
      <c r="T123" s="661" t="str">
        <f>IF('Historical Data'!W110="","",'Historical Data'!W110)</f>
        <v/>
      </c>
      <c r="U123" s="661" t="str">
        <f>IF('Historical Data'!X110="","",'Historical Data'!X110)</f>
        <v/>
      </c>
      <c r="V123" s="661" t="str">
        <f>IF('Historical Data'!Y110="","",'Historical Data'!Y110)</f>
        <v/>
      </c>
      <c r="W123" s="661"/>
      <c r="X123" s="662" t="str">
        <f>IF('Historical Data'!Z110="","",'Historical Data'!Z110)</f>
        <v/>
      </c>
      <c r="Y123" s="661" t="str">
        <f>IF('Historical Data'!AA110="","",'Historical Data'!AA110)</f>
        <v/>
      </c>
      <c r="Z123" s="661" t="str">
        <f>IF('Historical Data'!AB110="","",'Historical Data'!AB110)</f>
        <v/>
      </c>
      <c r="AB123" s="661" t="str">
        <f>IF('Historical Data'!V110="","",'Historical Data'!V110)</f>
        <v/>
      </c>
      <c r="AC123" s="661" t="str">
        <f>IF('Historical Data'!W110="","",'Historical Data'!W110)</f>
        <v/>
      </c>
      <c r="AD123" s="661" t="str">
        <f>IF('Historical Data'!X110="","",'Historical Data'!X110)</f>
        <v/>
      </c>
      <c r="AE123" s="662" t="str">
        <f>IF('Historical Data'!Y110="","",'Historical Data'!Y110)</f>
        <v/>
      </c>
      <c r="AF123" s="661" t="str">
        <f>IF('Historical Data'!Z110="","",'Historical Data'!Z110)</f>
        <v/>
      </c>
      <c r="AG123" s="661" t="str">
        <f>IF('Historical Data'!AA110="","",'Historical Data'!AA110)</f>
        <v/>
      </c>
    </row>
    <row r="124" spans="2:33">
      <c r="B124" s="660" t="str">
        <f>IF('Historical Data'!B111="","",'Historical Data'!B111)</f>
        <v/>
      </c>
      <c r="D124" s="661" t="str">
        <f>IF('Historical Data'!D111="","",'Historical Data'!D111)</f>
        <v/>
      </c>
      <c r="E124" s="661" t="str">
        <f>IF('Historical Data'!E111="","",'Historical Data'!E111)</f>
        <v/>
      </c>
      <c r="F124" s="661" t="str">
        <f>IF('Historical Data'!F111="","",'Historical Data'!F111)</f>
        <v/>
      </c>
      <c r="G124" s="661"/>
      <c r="H124" s="662" t="str">
        <f>IF('Historical Data'!G111="","",'Historical Data'!G111)</f>
        <v/>
      </c>
      <c r="I124" s="661" t="str">
        <f>IF('Historical Data'!H111="","",'Historical Data'!H111)</f>
        <v/>
      </c>
      <c r="J124" s="661" t="str">
        <f>IF('Historical Data'!I111="","",'Historical Data'!I111)</f>
        <v/>
      </c>
      <c r="L124" s="661" t="str">
        <f>IF('Historical Data'!J111="","",'Historical Data'!J111)</f>
        <v/>
      </c>
      <c r="M124" s="661" t="str">
        <f>IF('Historical Data'!K111="","",'Historical Data'!K111)</f>
        <v/>
      </c>
      <c r="N124" s="661" t="str">
        <f>IF('Historical Data'!L111="","",'Historical Data'!L111)</f>
        <v/>
      </c>
      <c r="O124" s="661"/>
      <c r="P124" s="662" t="str">
        <f>IF('Historical Data'!M111="","",'Historical Data'!M111)</f>
        <v/>
      </c>
      <c r="Q124" s="661" t="str">
        <f>IF('Historical Data'!N111="","",'Historical Data'!N111)</f>
        <v/>
      </c>
      <c r="R124" s="661" t="str">
        <f>IF('Historical Data'!O111="","",'Historical Data'!O111)</f>
        <v/>
      </c>
      <c r="T124" s="661" t="str">
        <f>IF('Historical Data'!W111="","",'Historical Data'!W111)</f>
        <v/>
      </c>
      <c r="U124" s="661" t="str">
        <f>IF('Historical Data'!X111="","",'Historical Data'!X111)</f>
        <v/>
      </c>
      <c r="V124" s="661" t="str">
        <f>IF('Historical Data'!Y111="","",'Historical Data'!Y111)</f>
        <v/>
      </c>
      <c r="W124" s="661"/>
      <c r="X124" s="662" t="str">
        <f>IF('Historical Data'!Z111="","",'Historical Data'!Z111)</f>
        <v/>
      </c>
      <c r="Y124" s="661" t="str">
        <f>IF('Historical Data'!AA111="","",'Historical Data'!AA111)</f>
        <v/>
      </c>
      <c r="Z124" s="661" t="str">
        <f>IF('Historical Data'!AB111="","",'Historical Data'!AB111)</f>
        <v/>
      </c>
      <c r="AB124" s="661" t="str">
        <f>IF('Historical Data'!V111="","",'Historical Data'!V111)</f>
        <v/>
      </c>
      <c r="AC124" s="661" t="str">
        <f>IF('Historical Data'!W111="","",'Historical Data'!W111)</f>
        <v/>
      </c>
      <c r="AD124" s="661" t="str">
        <f>IF('Historical Data'!X111="","",'Historical Data'!X111)</f>
        <v/>
      </c>
      <c r="AE124" s="662" t="str">
        <f>IF('Historical Data'!Y111="","",'Historical Data'!Y111)</f>
        <v/>
      </c>
      <c r="AF124" s="661" t="str">
        <f>IF('Historical Data'!Z111="","",'Historical Data'!Z111)</f>
        <v/>
      </c>
      <c r="AG124" s="661" t="str">
        <f>IF('Historical Data'!AA111="","",'Historical Data'!AA111)</f>
        <v/>
      </c>
    </row>
    <row r="125" spans="2:33">
      <c r="B125" s="660" t="str">
        <f>IF('Historical Data'!B112="","",'Historical Data'!B112)</f>
        <v/>
      </c>
      <c r="D125" s="661" t="str">
        <f>IF('Historical Data'!D112="","",'Historical Data'!D112)</f>
        <v/>
      </c>
      <c r="E125" s="661" t="str">
        <f>IF('Historical Data'!E112="","",'Historical Data'!E112)</f>
        <v/>
      </c>
      <c r="F125" s="661" t="str">
        <f>IF('Historical Data'!F112="","",'Historical Data'!F112)</f>
        <v/>
      </c>
      <c r="G125" s="661"/>
      <c r="H125" s="662" t="str">
        <f>IF('Historical Data'!G112="","",'Historical Data'!G112)</f>
        <v/>
      </c>
      <c r="I125" s="661" t="str">
        <f>IF('Historical Data'!H112="","",'Historical Data'!H112)</f>
        <v/>
      </c>
      <c r="J125" s="661" t="str">
        <f>IF('Historical Data'!I112="","",'Historical Data'!I112)</f>
        <v/>
      </c>
      <c r="L125" s="661" t="str">
        <f>IF('Historical Data'!J112="","",'Historical Data'!J112)</f>
        <v/>
      </c>
      <c r="M125" s="661" t="str">
        <f>IF('Historical Data'!K112="","",'Historical Data'!K112)</f>
        <v/>
      </c>
      <c r="N125" s="661" t="str">
        <f>IF('Historical Data'!L112="","",'Historical Data'!L112)</f>
        <v/>
      </c>
      <c r="O125" s="661"/>
      <c r="P125" s="662" t="str">
        <f>IF('Historical Data'!M112="","",'Historical Data'!M112)</f>
        <v/>
      </c>
      <c r="Q125" s="661" t="str">
        <f>IF('Historical Data'!N112="","",'Historical Data'!N112)</f>
        <v/>
      </c>
      <c r="R125" s="661" t="str">
        <f>IF('Historical Data'!O112="","",'Historical Data'!O112)</f>
        <v/>
      </c>
      <c r="T125" s="661" t="str">
        <f>IF('Historical Data'!W112="","",'Historical Data'!W112)</f>
        <v/>
      </c>
      <c r="U125" s="661" t="str">
        <f>IF('Historical Data'!X112="","",'Historical Data'!X112)</f>
        <v/>
      </c>
      <c r="V125" s="661" t="str">
        <f>IF('Historical Data'!Y112="","",'Historical Data'!Y112)</f>
        <v/>
      </c>
      <c r="W125" s="661"/>
      <c r="X125" s="662" t="str">
        <f>IF('Historical Data'!Z112="","",'Historical Data'!Z112)</f>
        <v/>
      </c>
      <c r="Y125" s="661" t="str">
        <f>IF('Historical Data'!AA112="","",'Historical Data'!AA112)</f>
        <v/>
      </c>
      <c r="Z125" s="661" t="str">
        <f>IF('Historical Data'!AB112="","",'Historical Data'!AB112)</f>
        <v/>
      </c>
      <c r="AB125" s="661" t="str">
        <f>IF('Historical Data'!V112="","",'Historical Data'!V112)</f>
        <v/>
      </c>
      <c r="AC125" s="661" t="str">
        <f>IF('Historical Data'!W112="","",'Historical Data'!W112)</f>
        <v/>
      </c>
      <c r="AD125" s="661" t="str">
        <f>IF('Historical Data'!X112="","",'Historical Data'!X112)</f>
        <v/>
      </c>
      <c r="AE125" s="662" t="str">
        <f>IF('Historical Data'!Y112="","",'Historical Data'!Y112)</f>
        <v/>
      </c>
      <c r="AF125" s="661" t="str">
        <f>IF('Historical Data'!Z112="","",'Historical Data'!Z112)</f>
        <v/>
      </c>
      <c r="AG125" s="661" t="str">
        <f>IF('Historical Data'!AA112="","",'Historical Data'!AA112)</f>
        <v/>
      </c>
    </row>
    <row r="126" spans="2:33">
      <c r="B126" s="660" t="str">
        <f>IF('Historical Data'!B113="","",'Historical Data'!B113)</f>
        <v/>
      </c>
      <c r="D126" s="661" t="str">
        <f>IF('Historical Data'!D113="","",'Historical Data'!D113)</f>
        <v/>
      </c>
      <c r="E126" s="661" t="str">
        <f>IF('Historical Data'!E113="","",'Historical Data'!E113)</f>
        <v/>
      </c>
      <c r="F126" s="661" t="str">
        <f>IF('Historical Data'!F113="","",'Historical Data'!F113)</f>
        <v/>
      </c>
      <c r="G126" s="661"/>
      <c r="H126" s="662" t="str">
        <f>IF('Historical Data'!G113="","",'Historical Data'!G113)</f>
        <v/>
      </c>
      <c r="I126" s="661" t="str">
        <f>IF('Historical Data'!H113="","",'Historical Data'!H113)</f>
        <v/>
      </c>
      <c r="J126" s="661" t="str">
        <f>IF('Historical Data'!I113="","",'Historical Data'!I113)</f>
        <v/>
      </c>
      <c r="L126" s="661" t="str">
        <f>IF('Historical Data'!J113="","",'Historical Data'!J113)</f>
        <v/>
      </c>
      <c r="M126" s="661" t="str">
        <f>IF('Historical Data'!K113="","",'Historical Data'!K113)</f>
        <v/>
      </c>
      <c r="N126" s="661" t="str">
        <f>IF('Historical Data'!L113="","",'Historical Data'!L113)</f>
        <v/>
      </c>
      <c r="O126" s="661"/>
      <c r="P126" s="662" t="str">
        <f>IF('Historical Data'!M113="","",'Historical Data'!M113)</f>
        <v/>
      </c>
      <c r="Q126" s="661" t="str">
        <f>IF('Historical Data'!N113="","",'Historical Data'!N113)</f>
        <v/>
      </c>
      <c r="R126" s="661" t="str">
        <f>IF('Historical Data'!O113="","",'Historical Data'!O113)</f>
        <v/>
      </c>
      <c r="T126" s="661" t="str">
        <f>IF('Historical Data'!W113="","",'Historical Data'!W113)</f>
        <v/>
      </c>
      <c r="U126" s="661" t="str">
        <f>IF('Historical Data'!X113="","",'Historical Data'!X113)</f>
        <v/>
      </c>
      <c r="V126" s="661" t="str">
        <f>IF('Historical Data'!Y113="","",'Historical Data'!Y113)</f>
        <v/>
      </c>
      <c r="W126" s="661"/>
      <c r="X126" s="662" t="str">
        <f>IF('Historical Data'!Z113="","",'Historical Data'!Z113)</f>
        <v/>
      </c>
      <c r="Y126" s="661" t="str">
        <f>IF('Historical Data'!AA113="","",'Historical Data'!AA113)</f>
        <v/>
      </c>
      <c r="Z126" s="661" t="str">
        <f>IF('Historical Data'!AB113="","",'Historical Data'!AB113)</f>
        <v/>
      </c>
      <c r="AB126" s="661" t="str">
        <f>IF('Historical Data'!V113="","",'Historical Data'!V113)</f>
        <v/>
      </c>
      <c r="AC126" s="661" t="str">
        <f>IF('Historical Data'!W113="","",'Historical Data'!W113)</f>
        <v/>
      </c>
      <c r="AD126" s="661" t="str">
        <f>IF('Historical Data'!X113="","",'Historical Data'!X113)</f>
        <v/>
      </c>
      <c r="AE126" s="662" t="str">
        <f>IF('Historical Data'!Y113="","",'Historical Data'!Y113)</f>
        <v/>
      </c>
      <c r="AF126" s="661" t="str">
        <f>IF('Historical Data'!Z113="","",'Historical Data'!Z113)</f>
        <v/>
      </c>
      <c r="AG126" s="661" t="str">
        <f>IF('Historical Data'!AA113="","",'Historical Data'!AA113)</f>
        <v/>
      </c>
    </row>
    <row r="127" spans="2:33">
      <c r="B127" s="660" t="str">
        <f>IF('Historical Data'!B114="","",'Historical Data'!B114)</f>
        <v/>
      </c>
      <c r="D127" s="661" t="str">
        <f>IF('Historical Data'!D114="","",'Historical Data'!D114)</f>
        <v/>
      </c>
      <c r="E127" s="661" t="str">
        <f>IF('Historical Data'!E114="","",'Historical Data'!E114)</f>
        <v/>
      </c>
      <c r="F127" s="661" t="str">
        <f>IF('Historical Data'!F114="","",'Historical Data'!F114)</f>
        <v/>
      </c>
      <c r="G127" s="661"/>
      <c r="H127" s="662" t="str">
        <f>IF('Historical Data'!G114="","",'Historical Data'!G114)</f>
        <v/>
      </c>
      <c r="I127" s="661" t="str">
        <f>IF('Historical Data'!H114="","",'Historical Data'!H114)</f>
        <v/>
      </c>
      <c r="J127" s="661" t="str">
        <f>IF('Historical Data'!I114="","",'Historical Data'!I114)</f>
        <v/>
      </c>
      <c r="L127" s="661" t="str">
        <f>IF('Historical Data'!J114="","",'Historical Data'!J114)</f>
        <v/>
      </c>
      <c r="M127" s="661" t="str">
        <f>IF('Historical Data'!K114="","",'Historical Data'!K114)</f>
        <v/>
      </c>
      <c r="N127" s="661" t="str">
        <f>IF('Historical Data'!L114="","",'Historical Data'!L114)</f>
        <v/>
      </c>
      <c r="O127" s="661"/>
      <c r="P127" s="662" t="str">
        <f>IF('Historical Data'!M114="","",'Historical Data'!M114)</f>
        <v/>
      </c>
      <c r="Q127" s="661" t="str">
        <f>IF('Historical Data'!N114="","",'Historical Data'!N114)</f>
        <v/>
      </c>
      <c r="R127" s="661" t="str">
        <f>IF('Historical Data'!O114="","",'Historical Data'!O114)</f>
        <v/>
      </c>
      <c r="T127" s="661" t="str">
        <f>IF('Historical Data'!W114="","",'Historical Data'!W114)</f>
        <v/>
      </c>
      <c r="U127" s="661" t="str">
        <f>IF('Historical Data'!X114="","",'Historical Data'!X114)</f>
        <v/>
      </c>
      <c r="V127" s="661" t="str">
        <f>IF('Historical Data'!Y114="","",'Historical Data'!Y114)</f>
        <v/>
      </c>
      <c r="W127" s="661"/>
      <c r="X127" s="662" t="str">
        <f>IF('Historical Data'!Z114="","",'Historical Data'!Z114)</f>
        <v/>
      </c>
      <c r="Y127" s="661" t="str">
        <f>IF('Historical Data'!AA114="","",'Historical Data'!AA114)</f>
        <v/>
      </c>
      <c r="Z127" s="661" t="str">
        <f>IF('Historical Data'!AB114="","",'Historical Data'!AB114)</f>
        <v/>
      </c>
      <c r="AB127" s="661" t="str">
        <f>IF('Historical Data'!V114="","",'Historical Data'!V114)</f>
        <v/>
      </c>
      <c r="AC127" s="661" t="str">
        <f>IF('Historical Data'!W114="","",'Historical Data'!W114)</f>
        <v/>
      </c>
      <c r="AD127" s="661" t="str">
        <f>IF('Historical Data'!X114="","",'Historical Data'!X114)</f>
        <v/>
      </c>
      <c r="AE127" s="662" t="str">
        <f>IF('Historical Data'!Y114="","",'Historical Data'!Y114)</f>
        <v/>
      </c>
      <c r="AF127" s="661" t="str">
        <f>IF('Historical Data'!Z114="","",'Historical Data'!Z114)</f>
        <v/>
      </c>
      <c r="AG127" s="661" t="str">
        <f>IF('Historical Data'!AA114="","",'Historical Data'!AA114)</f>
        <v/>
      </c>
    </row>
    <row r="128" spans="2:33">
      <c r="B128" s="660" t="str">
        <f>IF('Historical Data'!B115="","",'Historical Data'!B115)</f>
        <v/>
      </c>
      <c r="D128" s="661" t="str">
        <f>IF('Historical Data'!D115="","",'Historical Data'!D115)</f>
        <v/>
      </c>
      <c r="E128" s="661" t="str">
        <f>IF('Historical Data'!E115="","",'Historical Data'!E115)</f>
        <v/>
      </c>
      <c r="F128" s="661" t="str">
        <f>IF('Historical Data'!F115="","",'Historical Data'!F115)</f>
        <v/>
      </c>
      <c r="G128" s="661"/>
      <c r="H128" s="662" t="str">
        <f>IF('Historical Data'!G115="","",'Historical Data'!G115)</f>
        <v/>
      </c>
      <c r="I128" s="661" t="str">
        <f>IF('Historical Data'!H115="","",'Historical Data'!H115)</f>
        <v/>
      </c>
      <c r="J128" s="661" t="str">
        <f>IF('Historical Data'!I115="","",'Historical Data'!I115)</f>
        <v/>
      </c>
      <c r="L128" s="661" t="str">
        <f>IF('Historical Data'!J115="","",'Historical Data'!J115)</f>
        <v/>
      </c>
      <c r="M128" s="661" t="str">
        <f>IF('Historical Data'!K115="","",'Historical Data'!K115)</f>
        <v/>
      </c>
      <c r="N128" s="661" t="str">
        <f>IF('Historical Data'!L115="","",'Historical Data'!L115)</f>
        <v/>
      </c>
      <c r="O128" s="661"/>
      <c r="P128" s="662" t="str">
        <f>IF('Historical Data'!M115="","",'Historical Data'!M115)</f>
        <v/>
      </c>
      <c r="Q128" s="661" t="str">
        <f>IF('Historical Data'!N115="","",'Historical Data'!N115)</f>
        <v/>
      </c>
      <c r="R128" s="661" t="str">
        <f>IF('Historical Data'!O115="","",'Historical Data'!O115)</f>
        <v/>
      </c>
      <c r="T128" s="661" t="str">
        <f>IF('Historical Data'!W115="","",'Historical Data'!W115)</f>
        <v/>
      </c>
      <c r="U128" s="661" t="str">
        <f>IF('Historical Data'!X115="","",'Historical Data'!X115)</f>
        <v/>
      </c>
      <c r="V128" s="661" t="str">
        <f>IF('Historical Data'!Y115="","",'Historical Data'!Y115)</f>
        <v/>
      </c>
      <c r="W128" s="661"/>
      <c r="X128" s="662" t="str">
        <f>IF('Historical Data'!Z115="","",'Historical Data'!Z115)</f>
        <v/>
      </c>
      <c r="Y128" s="661" t="str">
        <f>IF('Historical Data'!AA115="","",'Historical Data'!AA115)</f>
        <v/>
      </c>
      <c r="Z128" s="661" t="str">
        <f>IF('Historical Data'!AB115="","",'Historical Data'!AB115)</f>
        <v/>
      </c>
      <c r="AB128" s="661" t="str">
        <f>IF('Historical Data'!V115="","",'Historical Data'!V115)</f>
        <v/>
      </c>
      <c r="AC128" s="661" t="str">
        <f>IF('Historical Data'!W115="","",'Historical Data'!W115)</f>
        <v/>
      </c>
      <c r="AD128" s="661" t="str">
        <f>IF('Historical Data'!X115="","",'Historical Data'!X115)</f>
        <v/>
      </c>
      <c r="AE128" s="662" t="str">
        <f>IF('Historical Data'!Y115="","",'Historical Data'!Y115)</f>
        <v/>
      </c>
      <c r="AF128" s="661" t="str">
        <f>IF('Historical Data'!Z115="","",'Historical Data'!Z115)</f>
        <v/>
      </c>
      <c r="AG128" s="661" t="str">
        <f>IF('Historical Data'!AA115="","",'Historical Data'!AA115)</f>
        <v/>
      </c>
    </row>
    <row r="129" spans="2:33">
      <c r="B129" s="660" t="str">
        <f>IF('Historical Data'!B116="","",'Historical Data'!B116)</f>
        <v/>
      </c>
      <c r="D129" s="661" t="str">
        <f>IF('Historical Data'!D116="","",'Historical Data'!D116)</f>
        <v/>
      </c>
      <c r="E129" s="661" t="str">
        <f>IF('Historical Data'!E116="","",'Historical Data'!E116)</f>
        <v/>
      </c>
      <c r="F129" s="661" t="str">
        <f>IF('Historical Data'!F116="","",'Historical Data'!F116)</f>
        <v/>
      </c>
      <c r="G129" s="661"/>
      <c r="H129" s="662" t="str">
        <f>IF('Historical Data'!G116="","",'Historical Data'!G116)</f>
        <v/>
      </c>
      <c r="I129" s="661" t="str">
        <f>IF('Historical Data'!H116="","",'Historical Data'!H116)</f>
        <v/>
      </c>
      <c r="J129" s="661" t="str">
        <f>IF('Historical Data'!I116="","",'Historical Data'!I116)</f>
        <v/>
      </c>
      <c r="L129" s="661" t="str">
        <f>IF('Historical Data'!J116="","",'Historical Data'!J116)</f>
        <v/>
      </c>
      <c r="M129" s="661" t="str">
        <f>IF('Historical Data'!K116="","",'Historical Data'!K116)</f>
        <v/>
      </c>
      <c r="N129" s="661" t="str">
        <f>IF('Historical Data'!L116="","",'Historical Data'!L116)</f>
        <v/>
      </c>
      <c r="O129" s="661"/>
      <c r="P129" s="662" t="str">
        <f>IF('Historical Data'!M116="","",'Historical Data'!M116)</f>
        <v/>
      </c>
      <c r="Q129" s="661" t="str">
        <f>IF('Historical Data'!N116="","",'Historical Data'!N116)</f>
        <v/>
      </c>
      <c r="R129" s="661" t="str">
        <f>IF('Historical Data'!O116="","",'Historical Data'!O116)</f>
        <v/>
      </c>
      <c r="T129" s="661" t="str">
        <f>IF('Historical Data'!W116="","",'Historical Data'!W116)</f>
        <v/>
      </c>
      <c r="U129" s="661" t="str">
        <f>IF('Historical Data'!X116="","",'Historical Data'!X116)</f>
        <v/>
      </c>
      <c r="V129" s="661" t="str">
        <f>IF('Historical Data'!Y116="","",'Historical Data'!Y116)</f>
        <v/>
      </c>
      <c r="W129" s="661"/>
      <c r="X129" s="662" t="str">
        <f>IF('Historical Data'!Z116="","",'Historical Data'!Z116)</f>
        <v/>
      </c>
      <c r="Y129" s="661" t="str">
        <f>IF('Historical Data'!AA116="","",'Historical Data'!AA116)</f>
        <v/>
      </c>
      <c r="Z129" s="661" t="str">
        <f>IF('Historical Data'!AB116="","",'Historical Data'!AB116)</f>
        <v/>
      </c>
      <c r="AB129" s="661" t="str">
        <f>IF('Historical Data'!V116="","",'Historical Data'!V116)</f>
        <v/>
      </c>
      <c r="AC129" s="661" t="str">
        <f>IF('Historical Data'!W116="","",'Historical Data'!W116)</f>
        <v/>
      </c>
      <c r="AD129" s="661" t="str">
        <f>IF('Historical Data'!X116="","",'Historical Data'!X116)</f>
        <v/>
      </c>
      <c r="AE129" s="662" t="str">
        <f>IF('Historical Data'!Y116="","",'Historical Data'!Y116)</f>
        <v/>
      </c>
      <c r="AF129" s="661" t="str">
        <f>IF('Historical Data'!Z116="","",'Historical Data'!Z116)</f>
        <v/>
      </c>
      <c r="AG129" s="661" t="str">
        <f>IF('Historical Data'!AA116="","",'Historical Data'!AA116)</f>
        <v/>
      </c>
    </row>
    <row r="130" spans="2:33">
      <c r="B130" s="660" t="str">
        <f>IF('Historical Data'!B117="","",'Historical Data'!B117)</f>
        <v/>
      </c>
      <c r="D130" s="661" t="str">
        <f>IF('Historical Data'!D117="","",'Historical Data'!D117)</f>
        <v/>
      </c>
      <c r="E130" s="661" t="str">
        <f>IF('Historical Data'!E117="","",'Historical Data'!E117)</f>
        <v/>
      </c>
      <c r="F130" s="661" t="str">
        <f>IF('Historical Data'!F117="","",'Historical Data'!F117)</f>
        <v/>
      </c>
      <c r="G130" s="661"/>
      <c r="H130" s="662" t="str">
        <f>IF('Historical Data'!G117="","",'Historical Data'!G117)</f>
        <v/>
      </c>
      <c r="I130" s="661" t="str">
        <f>IF('Historical Data'!H117="","",'Historical Data'!H117)</f>
        <v/>
      </c>
      <c r="J130" s="661" t="str">
        <f>IF('Historical Data'!I117="","",'Historical Data'!I117)</f>
        <v/>
      </c>
      <c r="L130" s="661" t="str">
        <f>IF('Historical Data'!J117="","",'Historical Data'!J117)</f>
        <v/>
      </c>
      <c r="M130" s="661" t="str">
        <f>IF('Historical Data'!K117="","",'Historical Data'!K117)</f>
        <v/>
      </c>
      <c r="N130" s="661" t="str">
        <f>IF('Historical Data'!L117="","",'Historical Data'!L117)</f>
        <v/>
      </c>
      <c r="O130" s="661"/>
      <c r="P130" s="662" t="str">
        <f>IF('Historical Data'!M117="","",'Historical Data'!M117)</f>
        <v/>
      </c>
      <c r="Q130" s="661" t="str">
        <f>IF('Historical Data'!N117="","",'Historical Data'!N117)</f>
        <v/>
      </c>
      <c r="R130" s="661" t="str">
        <f>IF('Historical Data'!O117="","",'Historical Data'!O117)</f>
        <v/>
      </c>
      <c r="T130" s="661" t="str">
        <f>IF('Historical Data'!W117="","",'Historical Data'!W117)</f>
        <v/>
      </c>
      <c r="U130" s="661" t="str">
        <f>IF('Historical Data'!X117="","",'Historical Data'!X117)</f>
        <v/>
      </c>
      <c r="V130" s="661" t="str">
        <f>IF('Historical Data'!Y117="","",'Historical Data'!Y117)</f>
        <v/>
      </c>
      <c r="W130" s="661"/>
      <c r="X130" s="662" t="str">
        <f>IF('Historical Data'!Z117="","",'Historical Data'!Z117)</f>
        <v/>
      </c>
      <c r="Y130" s="661" t="str">
        <f>IF('Historical Data'!AA117="","",'Historical Data'!AA117)</f>
        <v/>
      </c>
      <c r="Z130" s="661" t="str">
        <f>IF('Historical Data'!AB117="","",'Historical Data'!AB117)</f>
        <v/>
      </c>
      <c r="AB130" s="661" t="str">
        <f>IF('Historical Data'!V117="","",'Historical Data'!V117)</f>
        <v/>
      </c>
      <c r="AC130" s="661" t="str">
        <f>IF('Historical Data'!W117="","",'Historical Data'!W117)</f>
        <v/>
      </c>
      <c r="AD130" s="661" t="str">
        <f>IF('Historical Data'!X117="","",'Historical Data'!X117)</f>
        <v/>
      </c>
      <c r="AE130" s="662" t="str">
        <f>IF('Historical Data'!Y117="","",'Historical Data'!Y117)</f>
        <v/>
      </c>
      <c r="AF130" s="661" t="str">
        <f>IF('Historical Data'!Z117="","",'Historical Data'!Z117)</f>
        <v/>
      </c>
      <c r="AG130" s="661" t="str">
        <f>IF('Historical Data'!AA117="","",'Historical Data'!AA117)</f>
        <v/>
      </c>
    </row>
    <row r="131" spans="2:33">
      <c r="B131" s="660" t="str">
        <f>IF('Historical Data'!B118="","",'Historical Data'!B118)</f>
        <v/>
      </c>
      <c r="D131" s="661" t="str">
        <f>IF('Historical Data'!D118="","",'Historical Data'!D118)</f>
        <v/>
      </c>
      <c r="E131" s="661" t="str">
        <f>IF('Historical Data'!E118="","",'Historical Data'!E118)</f>
        <v/>
      </c>
      <c r="F131" s="661" t="str">
        <f>IF('Historical Data'!F118="","",'Historical Data'!F118)</f>
        <v/>
      </c>
      <c r="G131" s="661"/>
      <c r="H131" s="662" t="str">
        <f>IF('Historical Data'!G118="","",'Historical Data'!G118)</f>
        <v/>
      </c>
      <c r="I131" s="661" t="str">
        <f>IF('Historical Data'!H118="","",'Historical Data'!H118)</f>
        <v/>
      </c>
      <c r="J131" s="661" t="str">
        <f>IF('Historical Data'!I118="","",'Historical Data'!I118)</f>
        <v/>
      </c>
      <c r="L131" s="661" t="str">
        <f>IF('Historical Data'!J118="","",'Historical Data'!J118)</f>
        <v/>
      </c>
      <c r="M131" s="661" t="str">
        <f>IF('Historical Data'!K118="","",'Historical Data'!K118)</f>
        <v/>
      </c>
      <c r="N131" s="661" t="str">
        <f>IF('Historical Data'!L118="","",'Historical Data'!L118)</f>
        <v/>
      </c>
      <c r="O131" s="661"/>
      <c r="P131" s="662" t="str">
        <f>IF('Historical Data'!M118="","",'Historical Data'!M118)</f>
        <v/>
      </c>
      <c r="Q131" s="661" t="str">
        <f>IF('Historical Data'!N118="","",'Historical Data'!N118)</f>
        <v/>
      </c>
      <c r="R131" s="661" t="str">
        <f>IF('Historical Data'!O118="","",'Historical Data'!O118)</f>
        <v/>
      </c>
      <c r="T131" s="661" t="str">
        <f>IF('Historical Data'!W118="","",'Historical Data'!W118)</f>
        <v/>
      </c>
      <c r="U131" s="661" t="str">
        <f>IF('Historical Data'!X118="","",'Historical Data'!X118)</f>
        <v/>
      </c>
      <c r="V131" s="661" t="str">
        <f>IF('Historical Data'!Y118="","",'Historical Data'!Y118)</f>
        <v/>
      </c>
      <c r="W131" s="661"/>
      <c r="X131" s="662" t="str">
        <f>IF('Historical Data'!Z118="","",'Historical Data'!Z118)</f>
        <v/>
      </c>
      <c r="Y131" s="661" t="str">
        <f>IF('Historical Data'!AA118="","",'Historical Data'!AA118)</f>
        <v/>
      </c>
      <c r="Z131" s="661" t="str">
        <f>IF('Historical Data'!AB118="","",'Historical Data'!AB118)</f>
        <v/>
      </c>
      <c r="AB131" s="661" t="str">
        <f>IF('Historical Data'!V118="","",'Historical Data'!V118)</f>
        <v/>
      </c>
      <c r="AC131" s="661" t="str">
        <f>IF('Historical Data'!W118="","",'Historical Data'!W118)</f>
        <v/>
      </c>
      <c r="AD131" s="661" t="str">
        <f>IF('Historical Data'!X118="","",'Historical Data'!X118)</f>
        <v/>
      </c>
      <c r="AE131" s="662" t="str">
        <f>IF('Historical Data'!Y118="","",'Historical Data'!Y118)</f>
        <v/>
      </c>
      <c r="AF131" s="661" t="str">
        <f>IF('Historical Data'!Z118="","",'Historical Data'!Z118)</f>
        <v/>
      </c>
      <c r="AG131" s="661" t="str">
        <f>IF('Historical Data'!AA118="","",'Historical Data'!AA118)</f>
        <v/>
      </c>
    </row>
    <row r="132" spans="2:33">
      <c r="B132" s="660" t="str">
        <f>IF('Historical Data'!B119="","",'Historical Data'!B119)</f>
        <v/>
      </c>
      <c r="D132" s="661" t="str">
        <f>IF('Historical Data'!D119="","",'Historical Data'!D119)</f>
        <v/>
      </c>
      <c r="E132" s="661" t="str">
        <f>IF('Historical Data'!E119="","",'Historical Data'!E119)</f>
        <v/>
      </c>
      <c r="F132" s="661" t="str">
        <f>IF('Historical Data'!F119="","",'Historical Data'!F119)</f>
        <v/>
      </c>
      <c r="G132" s="661"/>
      <c r="H132" s="662" t="str">
        <f>IF('Historical Data'!G119="","",'Historical Data'!G119)</f>
        <v/>
      </c>
      <c r="I132" s="661" t="str">
        <f>IF('Historical Data'!H119="","",'Historical Data'!H119)</f>
        <v/>
      </c>
      <c r="J132" s="661" t="str">
        <f>IF('Historical Data'!I119="","",'Historical Data'!I119)</f>
        <v/>
      </c>
      <c r="L132" s="661" t="str">
        <f>IF('Historical Data'!J119="","",'Historical Data'!J119)</f>
        <v/>
      </c>
      <c r="M132" s="661" t="str">
        <f>IF('Historical Data'!K119="","",'Historical Data'!K119)</f>
        <v/>
      </c>
      <c r="N132" s="661" t="str">
        <f>IF('Historical Data'!L119="","",'Historical Data'!L119)</f>
        <v/>
      </c>
      <c r="O132" s="661"/>
      <c r="P132" s="662" t="str">
        <f>IF('Historical Data'!M119="","",'Historical Data'!M119)</f>
        <v/>
      </c>
      <c r="Q132" s="661" t="str">
        <f>IF('Historical Data'!N119="","",'Historical Data'!N119)</f>
        <v/>
      </c>
      <c r="R132" s="661" t="str">
        <f>IF('Historical Data'!O119="","",'Historical Data'!O119)</f>
        <v/>
      </c>
      <c r="T132" s="661" t="str">
        <f>IF('Historical Data'!W119="","",'Historical Data'!W119)</f>
        <v/>
      </c>
      <c r="U132" s="661" t="str">
        <f>IF('Historical Data'!X119="","",'Historical Data'!X119)</f>
        <v/>
      </c>
      <c r="V132" s="661" t="str">
        <f>IF('Historical Data'!Y119="","",'Historical Data'!Y119)</f>
        <v/>
      </c>
      <c r="W132" s="661"/>
      <c r="X132" s="662" t="str">
        <f>IF('Historical Data'!Z119="","",'Historical Data'!Z119)</f>
        <v/>
      </c>
      <c r="Y132" s="661" t="str">
        <f>IF('Historical Data'!AA119="","",'Historical Data'!AA119)</f>
        <v/>
      </c>
      <c r="Z132" s="661" t="str">
        <f>IF('Historical Data'!AB119="","",'Historical Data'!AB119)</f>
        <v/>
      </c>
      <c r="AB132" s="661" t="str">
        <f>IF('Historical Data'!V119="","",'Historical Data'!V119)</f>
        <v/>
      </c>
      <c r="AC132" s="661" t="str">
        <f>IF('Historical Data'!W119="","",'Historical Data'!W119)</f>
        <v/>
      </c>
      <c r="AD132" s="661" t="str">
        <f>IF('Historical Data'!X119="","",'Historical Data'!X119)</f>
        <v/>
      </c>
      <c r="AE132" s="662" t="str">
        <f>IF('Historical Data'!Y119="","",'Historical Data'!Y119)</f>
        <v/>
      </c>
      <c r="AF132" s="661" t="str">
        <f>IF('Historical Data'!Z119="","",'Historical Data'!Z119)</f>
        <v/>
      </c>
      <c r="AG132" s="661" t="str">
        <f>IF('Historical Data'!AA119="","",'Historical Data'!AA119)</f>
        <v/>
      </c>
    </row>
    <row r="133" spans="2:33">
      <c r="B133" s="660" t="str">
        <f>IF('Historical Data'!B120="","",'Historical Data'!B120)</f>
        <v/>
      </c>
      <c r="D133" s="661" t="str">
        <f>IF('Historical Data'!D120="","",'Historical Data'!D120)</f>
        <v/>
      </c>
      <c r="E133" s="661" t="str">
        <f>IF('Historical Data'!E120="","",'Historical Data'!E120)</f>
        <v/>
      </c>
      <c r="F133" s="661" t="str">
        <f>IF('Historical Data'!F120="","",'Historical Data'!F120)</f>
        <v/>
      </c>
      <c r="G133" s="661"/>
      <c r="H133" s="662" t="str">
        <f>IF('Historical Data'!G120="","",'Historical Data'!G120)</f>
        <v/>
      </c>
      <c r="I133" s="661" t="str">
        <f>IF('Historical Data'!H120="","",'Historical Data'!H120)</f>
        <v/>
      </c>
      <c r="J133" s="661" t="str">
        <f>IF('Historical Data'!I120="","",'Historical Data'!I120)</f>
        <v/>
      </c>
      <c r="L133" s="661" t="str">
        <f>IF('Historical Data'!J120="","",'Historical Data'!J120)</f>
        <v/>
      </c>
      <c r="M133" s="661" t="str">
        <f>IF('Historical Data'!K120="","",'Historical Data'!K120)</f>
        <v/>
      </c>
      <c r="N133" s="661" t="str">
        <f>IF('Historical Data'!L120="","",'Historical Data'!L120)</f>
        <v/>
      </c>
      <c r="O133" s="661"/>
      <c r="P133" s="662" t="str">
        <f>IF('Historical Data'!M120="","",'Historical Data'!M120)</f>
        <v/>
      </c>
      <c r="Q133" s="661" t="str">
        <f>IF('Historical Data'!N120="","",'Historical Data'!N120)</f>
        <v/>
      </c>
      <c r="R133" s="661" t="str">
        <f>IF('Historical Data'!O120="","",'Historical Data'!O120)</f>
        <v/>
      </c>
      <c r="T133" s="661" t="str">
        <f>IF('Historical Data'!W120="","",'Historical Data'!W120)</f>
        <v/>
      </c>
      <c r="U133" s="661" t="str">
        <f>IF('Historical Data'!X120="","",'Historical Data'!X120)</f>
        <v/>
      </c>
      <c r="V133" s="661" t="str">
        <f>IF('Historical Data'!Y120="","",'Historical Data'!Y120)</f>
        <v/>
      </c>
      <c r="W133" s="661"/>
      <c r="X133" s="662" t="str">
        <f>IF('Historical Data'!Z120="","",'Historical Data'!Z120)</f>
        <v/>
      </c>
      <c r="Y133" s="661" t="str">
        <f>IF('Historical Data'!AA120="","",'Historical Data'!AA120)</f>
        <v/>
      </c>
      <c r="Z133" s="661" t="str">
        <f>IF('Historical Data'!AB120="","",'Historical Data'!AB120)</f>
        <v/>
      </c>
      <c r="AB133" s="661" t="str">
        <f>IF('Historical Data'!V120="","",'Historical Data'!V120)</f>
        <v/>
      </c>
      <c r="AC133" s="661" t="str">
        <f>IF('Historical Data'!W120="","",'Historical Data'!W120)</f>
        <v/>
      </c>
      <c r="AD133" s="661" t="str">
        <f>IF('Historical Data'!X120="","",'Historical Data'!X120)</f>
        <v/>
      </c>
      <c r="AE133" s="662" t="str">
        <f>IF('Historical Data'!Y120="","",'Historical Data'!Y120)</f>
        <v/>
      </c>
      <c r="AF133" s="661" t="str">
        <f>IF('Historical Data'!Z120="","",'Historical Data'!Z120)</f>
        <v/>
      </c>
      <c r="AG133" s="661" t="str">
        <f>IF('Historical Data'!AA120="","",'Historical Data'!AA120)</f>
        <v/>
      </c>
    </row>
    <row r="134" spans="2:33">
      <c r="B134" s="660" t="str">
        <f>IF('Historical Data'!B121="","",'Historical Data'!B121)</f>
        <v/>
      </c>
      <c r="D134" s="661" t="str">
        <f>IF('Historical Data'!D121="","",'Historical Data'!D121)</f>
        <v/>
      </c>
      <c r="E134" s="661" t="str">
        <f>IF('Historical Data'!E121="","",'Historical Data'!E121)</f>
        <v/>
      </c>
      <c r="F134" s="661" t="str">
        <f>IF('Historical Data'!F121="","",'Historical Data'!F121)</f>
        <v/>
      </c>
      <c r="G134" s="661"/>
      <c r="H134" s="662" t="str">
        <f>IF('Historical Data'!G121="","",'Historical Data'!G121)</f>
        <v/>
      </c>
      <c r="I134" s="661" t="str">
        <f>IF('Historical Data'!H121="","",'Historical Data'!H121)</f>
        <v/>
      </c>
      <c r="J134" s="661" t="str">
        <f>IF('Historical Data'!I121="","",'Historical Data'!I121)</f>
        <v/>
      </c>
      <c r="L134" s="661" t="str">
        <f>IF('Historical Data'!J121="","",'Historical Data'!J121)</f>
        <v/>
      </c>
      <c r="M134" s="661" t="str">
        <f>IF('Historical Data'!K121="","",'Historical Data'!K121)</f>
        <v/>
      </c>
      <c r="N134" s="661" t="str">
        <f>IF('Historical Data'!L121="","",'Historical Data'!L121)</f>
        <v/>
      </c>
      <c r="O134" s="661"/>
      <c r="P134" s="662" t="str">
        <f>IF('Historical Data'!M121="","",'Historical Data'!M121)</f>
        <v/>
      </c>
      <c r="Q134" s="661" t="str">
        <f>IF('Historical Data'!N121="","",'Historical Data'!N121)</f>
        <v/>
      </c>
      <c r="R134" s="661" t="str">
        <f>IF('Historical Data'!O121="","",'Historical Data'!O121)</f>
        <v/>
      </c>
      <c r="T134" s="661" t="str">
        <f>IF('Historical Data'!W121="","",'Historical Data'!W121)</f>
        <v/>
      </c>
      <c r="U134" s="661" t="str">
        <f>IF('Historical Data'!X121="","",'Historical Data'!X121)</f>
        <v/>
      </c>
      <c r="V134" s="661" t="str">
        <f>IF('Historical Data'!Y121="","",'Historical Data'!Y121)</f>
        <v/>
      </c>
      <c r="W134" s="661"/>
      <c r="X134" s="662" t="str">
        <f>IF('Historical Data'!Z121="","",'Historical Data'!Z121)</f>
        <v/>
      </c>
      <c r="Y134" s="661" t="str">
        <f>IF('Historical Data'!AA121="","",'Historical Data'!AA121)</f>
        <v/>
      </c>
      <c r="Z134" s="661" t="str">
        <f>IF('Historical Data'!AB121="","",'Historical Data'!AB121)</f>
        <v/>
      </c>
      <c r="AB134" s="661" t="str">
        <f>IF('Historical Data'!V121="","",'Historical Data'!V121)</f>
        <v/>
      </c>
      <c r="AC134" s="661" t="str">
        <f>IF('Historical Data'!W121="","",'Historical Data'!W121)</f>
        <v/>
      </c>
      <c r="AD134" s="661" t="str">
        <f>IF('Historical Data'!X121="","",'Historical Data'!X121)</f>
        <v/>
      </c>
      <c r="AE134" s="662" t="str">
        <f>IF('Historical Data'!Y121="","",'Historical Data'!Y121)</f>
        <v/>
      </c>
      <c r="AF134" s="661" t="str">
        <f>IF('Historical Data'!Z121="","",'Historical Data'!Z121)</f>
        <v/>
      </c>
      <c r="AG134" s="661" t="str">
        <f>IF('Historical Data'!AA121="","",'Historical Data'!AA121)</f>
        <v/>
      </c>
    </row>
    <row r="135" spans="2:33">
      <c r="B135" s="660" t="str">
        <f>IF('Historical Data'!B122="","",'Historical Data'!B122)</f>
        <v/>
      </c>
      <c r="D135" s="661" t="str">
        <f>IF('Historical Data'!D122="","",'Historical Data'!D122)</f>
        <v/>
      </c>
      <c r="E135" s="661" t="str">
        <f>IF('Historical Data'!E122="","",'Historical Data'!E122)</f>
        <v/>
      </c>
      <c r="F135" s="661" t="str">
        <f>IF('Historical Data'!F122="","",'Historical Data'!F122)</f>
        <v/>
      </c>
      <c r="G135" s="661"/>
      <c r="H135" s="662" t="str">
        <f>IF('Historical Data'!G122="","",'Historical Data'!G122)</f>
        <v/>
      </c>
      <c r="I135" s="661" t="str">
        <f>IF('Historical Data'!H122="","",'Historical Data'!H122)</f>
        <v/>
      </c>
      <c r="J135" s="661" t="str">
        <f>IF('Historical Data'!I122="","",'Historical Data'!I122)</f>
        <v/>
      </c>
      <c r="L135" s="661" t="str">
        <f>IF('Historical Data'!J122="","",'Historical Data'!J122)</f>
        <v/>
      </c>
      <c r="M135" s="661" t="str">
        <f>IF('Historical Data'!K122="","",'Historical Data'!K122)</f>
        <v/>
      </c>
      <c r="N135" s="661" t="str">
        <f>IF('Historical Data'!L122="","",'Historical Data'!L122)</f>
        <v/>
      </c>
      <c r="O135" s="661"/>
      <c r="P135" s="662" t="str">
        <f>IF('Historical Data'!M122="","",'Historical Data'!M122)</f>
        <v/>
      </c>
      <c r="Q135" s="661" t="str">
        <f>IF('Historical Data'!N122="","",'Historical Data'!N122)</f>
        <v/>
      </c>
      <c r="R135" s="661" t="str">
        <f>IF('Historical Data'!O122="","",'Historical Data'!O122)</f>
        <v/>
      </c>
      <c r="T135" s="661" t="str">
        <f>IF('Historical Data'!W122="","",'Historical Data'!W122)</f>
        <v/>
      </c>
      <c r="U135" s="661" t="str">
        <f>IF('Historical Data'!X122="","",'Historical Data'!X122)</f>
        <v/>
      </c>
      <c r="V135" s="661" t="str">
        <f>IF('Historical Data'!Y122="","",'Historical Data'!Y122)</f>
        <v/>
      </c>
      <c r="W135" s="661"/>
      <c r="X135" s="662" t="str">
        <f>IF('Historical Data'!Z122="","",'Historical Data'!Z122)</f>
        <v/>
      </c>
      <c r="Y135" s="661" t="str">
        <f>IF('Historical Data'!AA122="","",'Historical Data'!AA122)</f>
        <v/>
      </c>
      <c r="Z135" s="661" t="str">
        <f>IF('Historical Data'!AB122="","",'Historical Data'!AB122)</f>
        <v/>
      </c>
      <c r="AB135" s="661" t="str">
        <f>IF('Historical Data'!V122="","",'Historical Data'!V122)</f>
        <v/>
      </c>
      <c r="AC135" s="661" t="str">
        <f>IF('Historical Data'!W122="","",'Historical Data'!W122)</f>
        <v/>
      </c>
      <c r="AD135" s="661" t="str">
        <f>IF('Historical Data'!X122="","",'Historical Data'!X122)</f>
        <v/>
      </c>
      <c r="AE135" s="662" t="str">
        <f>IF('Historical Data'!Y122="","",'Historical Data'!Y122)</f>
        <v/>
      </c>
      <c r="AF135" s="661" t="str">
        <f>IF('Historical Data'!Z122="","",'Historical Data'!Z122)</f>
        <v/>
      </c>
      <c r="AG135" s="661" t="str">
        <f>IF('Historical Data'!AA122="","",'Historical Data'!AA122)</f>
        <v/>
      </c>
    </row>
    <row r="136" spans="2:33">
      <c r="B136" s="660" t="str">
        <f>IF('Historical Data'!B123="","",'Historical Data'!B123)</f>
        <v/>
      </c>
      <c r="D136" s="661" t="str">
        <f>IF('Historical Data'!D123="","",'Historical Data'!D123)</f>
        <v/>
      </c>
      <c r="E136" s="661" t="str">
        <f>IF('Historical Data'!E123="","",'Historical Data'!E123)</f>
        <v/>
      </c>
      <c r="F136" s="661" t="str">
        <f>IF('Historical Data'!F123="","",'Historical Data'!F123)</f>
        <v/>
      </c>
      <c r="G136" s="661"/>
      <c r="H136" s="662" t="str">
        <f>IF('Historical Data'!G123="","",'Historical Data'!G123)</f>
        <v/>
      </c>
      <c r="I136" s="661" t="str">
        <f>IF('Historical Data'!H123="","",'Historical Data'!H123)</f>
        <v/>
      </c>
      <c r="J136" s="661" t="str">
        <f>IF('Historical Data'!I123="","",'Historical Data'!I123)</f>
        <v/>
      </c>
      <c r="L136" s="661" t="str">
        <f>IF('Historical Data'!J123="","",'Historical Data'!J123)</f>
        <v/>
      </c>
      <c r="M136" s="661" t="str">
        <f>IF('Historical Data'!K123="","",'Historical Data'!K123)</f>
        <v/>
      </c>
      <c r="N136" s="661" t="str">
        <f>IF('Historical Data'!L123="","",'Historical Data'!L123)</f>
        <v/>
      </c>
      <c r="O136" s="661"/>
      <c r="P136" s="662" t="str">
        <f>IF('Historical Data'!M123="","",'Historical Data'!M123)</f>
        <v/>
      </c>
      <c r="Q136" s="661" t="str">
        <f>IF('Historical Data'!N123="","",'Historical Data'!N123)</f>
        <v/>
      </c>
      <c r="R136" s="661" t="str">
        <f>IF('Historical Data'!O123="","",'Historical Data'!O123)</f>
        <v/>
      </c>
      <c r="T136" s="661" t="str">
        <f>IF('Historical Data'!W123="","",'Historical Data'!W123)</f>
        <v/>
      </c>
      <c r="U136" s="661" t="str">
        <f>IF('Historical Data'!X123="","",'Historical Data'!X123)</f>
        <v/>
      </c>
      <c r="V136" s="661" t="str">
        <f>IF('Historical Data'!Y123="","",'Historical Data'!Y123)</f>
        <v/>
      </c>
      <c r="W136" s="661"/>
      <c r="X136" s="662" t="str">
        <f>IF('Historical Data'!Z123="","",'Historical Data'!Z123)</f>
        <v/>
      </c>
      <c r="Y136" s="661" t="str">
        <f>IF('Historical Data'!AA123="","",'Historical Data'!AA123)</f>
        <v/>
      </c>
      <c r="Z136" s="661" t="str">
        <f>IF('Historical Data'!AB123="","",'Historical Data'!AB123)</f>
        <v/>
      </c>
      <c r="AB136" s="661" t="str">
        <f>IF('Historical Data'!V123="","",'Historical Data'!V123)</f>
        <v/>
      </c>
      <c r="AC136" s="661" t="str">
        <f>IF('Historical Data'!W123="","",'Historical Data'!W123)</f>
        <v/>
      </c>
      <c r="AD136" s="661" t="str">
        <f>IF('Historical Data'!X123="","",'Historical Data'!X123)</f>
        <v/>
      </c>
      <c r="AE136" s="662" t="str">
        <f>IF('Historical Data'!Y123="","",'Historical Data'!Y123)</f>
        <v/>
      </c>
      <c r="AF136" s="661" t="str">
        <f>IF('Historical Data'!Z123="","",'Historical Data'!Z123)</f>
        <v/>
      </c>
      <c r="AG136" s="661" t="str">
        <f>IF('Historical Data'!AA123="","",'Historical Data'!AA123)</f>
        <v/>
      </c>
    </row>
    <row r="137" spans="2:33">
      <c r="B137" s="660" t="str">
        <f>IF('Historical Data'!B124="","",'Historical Data'!B124)</f>
        <v/>
      </c>
      <c r="D137" s="661" t="str">
        <f>IF('Historical Data'!D124="","",'Historical Data'!D124)</f>
        <v/>
      </c>
      <c r="E137" s="661" t="str">
        <f>IF('Historical Data'!E124="","",'Historical Data'!E124)</f>
        <v/>
      </c>
      <c r="F137" s="661" t="str">
        <f>IF('Historical Data'!F124="","",'Historical Data'!F124)</f>
        <v/>
      </c>
      <c r="G137" s="661"/>
      <c r="H137" s="662" t="str">
        <f>IF('Historical Data'!G124="","",'Historical Data'!G124)</f>
        <v/>
      </c>
      <c r="I137" s="661" t="str">
        <f>IF('Historical Data'!H124="","",'Historical Data'!H124)</f>
        <v/>
      </c>
      <c r="J137" s="661" t="str">
        <f>IF('Historical Data'!I124="","",'Historical Data'!I124)</f>
        <v/>
      </c>
      <c r="L137" s="661" t="str">
        <f>IF('Historical Data'!J124="","",'Historical Data'!J124)</f>
        <v/>
      </c>
      <c r="M137" s="661" t="str">
        <f>IF('Historical Data'!K124="","",'Historical Data'!K124)</f>
        <v/>
      </c>
      <c r="N137" s="661" t="str">
        <f>IF('Historical Data'!L124="","",'Historical Data'!L124)</f>
        <v/>
      </c>
      <c r="O137" s="661"/>
      <c r="P137" s="662" t="str">
        <f>IF('Historical Data'!M124="","",'Historical Data'!M124)</f>
        <v/>
      </c>
      <c r="Q137" s="661" t="str">
        <f>IF('Historical Data'!N124="","",'Historical Data'!N124)</f>
        <v/>
      </c>
      <c r="R137" s="661" t="str">
        <f>IF('Historical Data'!O124="","",'Historical Data'!O124)</f>
        <v/>
      </c>
      <c r="T137" s="661" t="str">
        <f>IF('Historical Data'!W124="","",'Historical Data'!W124)</f>
        <v/>
      </c>
      <c r="U137" s="661" t="str">
        <f>IF('Historical Data'!X124="","",'Historical Data'!X124)</f>
        <v/>
      </c>
      <c r="V137" s="661" t="str">
        <f>IF('Historical Data'!Y124="","",'Historical Data'!Y124)</f>
        <v/>
      </c>
      <c r="W137" s="661"/>
      <c r="X137" s="662" t="str">
        <f>IF('Historical Data'!Z124="","",'Historical Data'!Z124)</f>
        <v/>
      </c>
      <c r="Y137" s="661" t="str">
        <f>IF('Historical Data'!AA124="","",'Historical Data'!AA124)</f>
        <v/>
      </c>
      <c r="Z137" s="661" t="str">
        <f>IF('Historical Data'!AB124="","",'Historical Data'!AB124)</f>
        <v/>
      </c>
      <c r="AB137" s="661" t="str">
        <f>IF('Historical Data'!V124="","",'Historical Data'!V124)</f>
        <v/>
      </c>
      <c r="AC137" s="661" t="str">
        <f>IF('Historical Data'!W124="","",'Historical Data'!W124)</f>
        <v/>
      </c>
      <c r="AD137" s="661" t="str">
        <f>IF('Historical Data'!X124="","",'Historical Data'!X124)</f>
        <v/>
      </c>
      <c r="AE137" s="662" t="str">
        <f>IF('Historical Data'!Y124="","",'Historical Data'!Y124)</f>
        <v/>
      </c>
      <c r="AF137" s="661" t="str">
        <f>IF('Historical Data'!Z124="","",'Historical Data'!Z124)</f>
        <v/>
      </c>
      <c r="AG137" s="661" t="str">
        <f>IF('Historical Data'!AA124="","",'Historical Data'!AA124)</f>
        <v/>
      </c>
    </row>
    <row r="138" spans="2:33">
      <c r="B138" s="660" t="str">
        <f>IF('Historical Data'!B125="","",'Historical Data'!B125)</f>
        <v/>
      </c>
      <c r="D138" s="661" t="str">
        <f>IF('Historical Data'!D125="","",'Historical Data'!D125)</f>
        <v/>
      </c>
      <c r="E138" s="661" t="str">
        <f>IF('Historical Data'!E125="","",'Historical Data'!E125)</f>
        <v/>
      </c>
      <c r="F138" s="661" t="str">
        <f>IF('Historical Data'!F125="","",'Historical Data'!F125)</f>
        <v/>
      </c>
      <c r="G138" s="661"/>
      <c r="H138" s="662" t="str">
        <f>IF('Historical Data'!G125="","",'Historical Data'!G125)</f>
        <v/>
      </c>
      <c r="I138" s="661" t="str">
        <f>IF('Historical Data'!H125="","",'Historical Data'!H125)</f>
        <v/>
      </c>
      <c r="J138" s="661" t="str">
        <f>IF('Historical Data'!I125="","",'Historical Data'!I125)</f>
        <v/>
      </c>
      <c r="L138" s="661" t="str">
        <f>IF('Historical Data'!J125="","",'Historical Data'!J125)</f>
        <v/>
      </c>
      <c r="M138" s="661" t="str">
        <f>IF('Historical Data'!K125="","",'Historical Data'!K125)</f>
        <v/>
      </c>
      <c r="N138" s="661" t="str">
        <f>IF('Historical Data'!L125="","",'Historical Data'!L125)</f>
        <v/>
      </c>
      <c r="O138" s="661"/>
      <c r="P138" s="662" t="str">
        <f>IF('Historical Data'!M125="","",'Historical Data'!M125)</f>
        <v/>
      </c>
      <c r="Q138" s="661" t="str">
        <f>IF('Historical Data'!N125="","",'Historical Data'!N125)</f>
        <v/>
      </c>
      <c r="R138" s="661" t="str">
        <f>IF('Historical Data'!O125="","",'Historical Data'!O125)</f>
        <v/>
      </c>
      <c r="T138" s="661" t="str">
        <f>IF('Historical Data'!W125="","",'Historical Data'!W125)</f>
        <v/>
      </c>
      <c r="U138" s="661" t="str">
        <f>IF('Historical Data'!X125="","",'Historical Data'!X125)</f>
        <v/>
      </c>
      <c r="V138" s="661" t="str">
        <f>IF('Historical Data'!Y125="","",'Historical Data'!Y125)</f>
        <v/>
      </c>
      <c r="W138" s="661"/>
      <c r="X138" s="662" t="str">
        <f>IF('Historical Data'!Z125="","",'Historical Data'!Z125)</f>
        <v/>
      </c>
      <c r="Y138" s="661" t="str">
        <f>IF('Historical Data'!AA125="","",'Historical Data'!AA125)</f>
        <v/>
      </c>
      <c r="Z138" s="661" t="str">
        <f>IF('Historical Data'!AB125="","",'Historical Data'!AB125)</f>
        <v/>
      </c>
      <c r="AB138" s="661" t="str">
        <f>IF('Historical Data'!V125="","",'Historical Data'!V125)</f>
        <v/>
      </c>
      <c r="AC138" s="661" t="str">
        <f>IF('Historical Data'!W125="","",'Historical Data'!W125)</f>
        <v/>
      </c>
      <c r="AD138" s="661" t="str">
        <f>IF('Historical Data'!X125="","",'Historical Data'!X125)</f>
        <v/>
      </c>
      <c r="AE138" s="662" t="str">
        <f>IF('Historical Data'!Y125="","",'Historical Data'!Y125)</f>
        <v/>
      </c>
      <c r="AF138" s="661" t="str">
        <f>IF('Historical Data'!Z125="","",'Historical Data'!Z125)</f>
        <v/>
      </c>
      <c r="AG138" s="661" t="str">
        <f>IF('Historical Data'!AA125="","",'Historical Data'!AA125)</f>
        <v/>
      </c>
    </row>
    <row r="139" spans="2:33">
      <c r="B139" s="660" t="str">
        <f>IF('Historical Data'!B126="","",'Historical Data'!B126)</f>
        <v/>
      </c>
      <c r="D139" s="661" t="str">
        <f>IF('Historical Data'!D126="","",'Historical Data'!D126)</f>
        <v/>
      </c>
      <c r="E139" s="661" t="str">
        <f>IF('Historical Data'!E126="","",'Historical Data'!E126)</f>
        <v/>
      </c>
      <c r="F139" s="661" t="str">
        <f>IF('Historical Data'!F126="","",'Historical Data'!F126)</f>
        <v/>
      </c>
      <c r="G139" s="661"/>
      <c r="H139" s="662" t="str">
        <f>IF('Historical Data'!G126="","",'Historical Data'!G126)</f>
        <v/>
      </c>
      <c r="I139" s="661" t="str">
        <f>IF('Historical Data'!H126="","",'Historical Data'!H126)</f>
        <v/>
      </c>
      <c r="J139" s="661" t="str">
        <f>IF('Historical Data'!I126="","",'Historical Data'!I126)</f>
        <v/>
      </c>
      <c r="L139" s="661" t="str">
        <f>IF('Historical Data'!J126="","",'Historical Data'!J126)</f>
        <v/>
      </c>
      <c r="M139" s="661" t="str">
        <f>IF('Historical Data'!K126="","",'Historical Data'!K126)</f>
        <v/>
      </c>
      <c r="N139" s="661" t="str">
        <f>IF('Historical Data'!L126="","",'Historical Data'!L126)</f>
        <v/>
      </c>
      <c r="O139" s="661"/>
      <c r="P139" s="662" t="str">
        <f>IF('Historical Data'!M126="","",'Historical Data'!M126)</f>
        <v/>
      </c>
      <c r="Q139" s="661" t="str">
        <f>IF('Historical Data'!N126="","",'Historical Data'!N126)</f>
        <v/>
      </c>
      <c r="R139" s="661" t="str">
        <f>IF('Historical Data'!O126="","",'Historical Data'!O126)</f>
        <v/>
      </c>
      <c r="T139" s="661" t="str">
        <f>IF('Historical Data'!W126="","",'Historical Data'!W126)</f>
        <v/>
      </c>
      <c r="U139" s="661" t="str">
        <f>IF('Historical Data'!X126="","",'Historical Data'!X126)</f>
        <v/>
      </c>
      <c r="V139" s="661" t="str">
        <f>IF('Historical Data'!Y126="","",'Historical Data'!Y126)</f>
        <v/>
      </c>
      <c r="W139" s="661"/>
      <c r="X139" s="662" t="str">
        <f>IF('Historical Data'!Z126="","",'Historical Data'!Z126)</f>
        <v/>
      </c>
      <c r="Y139" s="661" t="str">
        <f>IF('Historical Data'!AA126="","",'Historical Data'!AA126)</f>
        <v/>
      </c>
      <c r="Z139" s="661" t="str">
        <f>IF('Historical Data'!AB126="","",'Historical Data'!AB126)</f>
        <v/>
      </c>
      <c r="AB139" s="661" t="str">
        <f>IF('Historical Data'!V126="","",'Historical Data'!V126)</f>
        <v/>
      </c>
      <c r="AC139" s="661" t="str">
        <f>IF('Historical Data'!W126="","",'Historical Data'!W126)</f>
        <v/>
      </c>
      <c r="AD139" s="661" t="str">
        <f>IF('Historical Data'!X126="","",'Historical Data'!X126)</f>
        <v/>
      </c>
      <c r="AE139" s="662" t="str">
        <f>IF('Historical Data'!Y126="","",'Historical Data'!Y126)</f>
        <v/>
      </c>
      <c r="AF139" s="661" t="str">
        <f>IF('Historical Data'!Z126="","",'Historical Data'!Z126)</f>
        <v/>
      </c>
      <c r="AG139" s="661" t="str">
        <f>IF('Historical Data'!AA126="","",'Historical Data'!AA126)</f>
        <v/>
      </c>
    </row>
    <row r="140" spans="2:33">
      <c r="B140" s="660" t="str">
        <f>IF('Historical Data'!B127="","",'Historical Data'!B127)</f>
        <v/>
      </c>
      <c r="D140" s="661" t="str">
        <f>IF('Historical Data'!D127="","",'Historical Data'!D127)</f>
        <v/>
      </c>
      <c r="E140" s="661" t="str">
        <f>IF('Historical Data'!E127="","",'Historical Data'!E127)</f>
        <v/>
      </c>
      <c r="F140" s="661" t="str">
        <f>IF('Historical Data'!F127="","",'Historical Data'!F127)</f>
        <v/>
      </c>
      <c r="G140" s="661"/>
      <c r="H140" s="662" t="str">
        <f>IF('Historical Data'!G127="","",'Historical Data'!G127)</f>
        <v/>
      </c>
      <c r="I140" s="661" t="str">
        <f>IF('Historical Data'!H127="","",'Historical Data'!H127)</f>
        <v/>
      </c>
      <c r="J140" s="661" t="str">
        <f>IF('Historical Data'!I127="","",'Historical Data'!I127)</f>
        <v/>
      </c>
      <c r="L140" s="661" t="str">
        <f>IF('Historical Data'!J127="","",'Historical Data'!J127)</f>
        <v/>
      </c>
      <c r="M140" s="661" t="str">
        <f>IF('Historical Data'!K127="","",'Historical Data'!K127)</f>
        <v/>
      </c>
      <c r="N140" s="661" t="str">
        <f>IF('Historical Data'!L127="","",'Historical Data'!L127)</f>
        <v/>
      </c>
      <c r="O140" s="661"/>
      <c r="P140" s="662" t="str">
        <f>IF('Historical Data'!M127="","",'Historical Data'!M127)</f>
        <v/>
      </c>
      <c r="Q140" s="661" t="str">
        <f>IF('Historical Data'!N127="","",'Historical Data'!N127)</f>
        <v/>
      </c>
      <c r="R140" s="661" t="str">
        <f>IF('Historical Data'!O127="","",'Historical Data'!O127)</f>
        <v/>
      </c>
      <c r="T140" s="661" t="str">
        <f>IF('Historical Data'!W127="","",'Historical Data'!W127)</f>
        <v/>
      </c>
      <c r="U140" s="661" t="str">
        <f>IF('Historical Data'!X127="","",'Historical Data'!X127)</f>
        <v/>
      </c>
      <c r="V140" s="661" t="str">
        <f>IF('Historical Data'!Y127="","",'Historical Data'!Y127)</f>
        <v/>
      </c>
      <c r="W140" s="661"/>
      <c r="X140" s="662" t="str">
        <f>IF('Historical Data'!Z127="","",'Historical Data'!Z127)</f>
        <v/>
      </c>
      <c r="Y140" s="661" t="str">
        <f>IF('Historical Data'!AA127="","",'Historical Data'!AA127)</f>
        <v/>
      </c>
      <c r="Z140" s="661" t="str">
        <f>IF('Historical Data'!AB127="","",'Historical Data'!AB127)</f>
        <v/>
      </c>
      <c r="AB140" s="661" t="str">
        <f>IF('Historical Data'!V127="","",'Historical Data'!V127)</f>
        <v/>
      </c>
      <c r="AC140" s="661" t="str">
        <f>IF('Historical Data'!W127="","",'Historical Data'!W127)</f>
        <v/>
      </c>
      <c r="AD140" s="661" t="str">
        <f>IF('Historical Data'!X127="","",'Historical Data'!X127)</f>
        <v/>
      </c>
      <c r="AE140" s="662" t="str">
        <f>IF('Historical Data'!Y127="","",'Historical Data'!Y127)</f>
        <v/>
      </c>
      <c r="AF140" s="661" t="str">
        <f>IF('Historical Data'!Z127="","",'Historical Data'!Z127)</f>
        <v/>
      </c>
      <c r="AG140" s="661" t="str">
        <f>IF('Historical Data'!AA127="","",'Historical Data'!AA127)</f>
        <v/>
      </c>
    </row>
    <row r="141" spans="2:33">
      <c r="B141" s="660" t="str">
        <f>IF('Historical Data'!B128="","",'Historical Data'!B128)</f>
        <v/>
      </c>
      <c r="D141" s="661" t="str">
        <f>IF('Historical Data'!D128="","",'Historical Data'!D128)</f>
        <v/>
      </c>
      <c r="E141" s="661" t="str">
        <f>IF('Historical Data'!E128="","",'Historical Data'!E128)</f>
        <v/>
      </c>
      <c r="F141" s="661" t="str">
        <f>IF('Historical Data'!F128="","",'Historical Data'!F128)</f>
        <v/>
      </c>
      <c r="G141" s="661"/>
      <c r="H141" s="662" t="str">
        <f>IF('Historical Data'!G128="","",'Historical Data'!G128)</f>
        <v/>
      </c>
      <c r="I141" s="661" t="str">
        <f>IF('Historical Data'!H128="","",'Historical Data'!H128)</f>
        <v/>
      </c>
      <c r="J141" s="661" t="str">
        <f>IF('Historical Data'!I128="","",'Historical Data'!I128)</f>
        <v/>
      </c>
      <c r="L141" s="661" t="str">
        <f>IF('Historical Data'!J128="","",'Historical Data'!J128)</f>
        <v/>
      </c>
      <c r="M141" s="661" t="str">
        <f>IF('Historical Data'!K128="","",'Historical Data'!K128)</f>
        <v/>
      </c>
      <c r="N141" s="661" t="str">
        <f>IF('Historical Data'!L128="","",'Historical Data'!L128)</f>
        <v/>
      </c>
      <c r="O141" s="661"/>
      <c r="P141" s="662" t="str">
        <f>IF('Historical Data'!M128="","",'Historical Data'!M128)</f>
        <v/>
      </c>
      <c r="Q141" s="661" t="str">
        <f>IF('Historical Data'!N128="","",'Historical Data'!N128)</f>
        <v/>
      </c>
      <c r="R141" s="661" t="str">
        <f>IF('Historical Data'!O128="","",'Historical Data'!O128)</f>
        <v/>
      </c>
      <c r="T141" s="661" t="str">
        <f>IF('Historical Data'!W128="","",'Historical Data'!W128)</f>
        <v/>
      </c>
      <c r="U141" s="661" t="str">
        <f>IF('Historical Data'!X128="","",'Historical Data'!X128)</f>
        <v/>
      </c>
      <c r="V141" s="661" t="str">
        <f>IF('Historical Data'!Y128="","",'Historical Data'!Y128)</f>
        <v/>
      </c>
      <c r="W141" s="661"/>
      <c r="X141" s="662" t="str">
        <f>IF('Historical Data'!Z128="","",'Historical Data'!Z128)</f>
        <v/>
      </c>
      <c r="Y141" s="661" t="str">
        <f>IF('Historical Data'!AA128="","",'Historical Data'!AA128)</f>
        <v/>
      </c>
      <c r="Z141" s="661" t="str">
        <f>IF('Historical Data'!AB128="","",'Historical Data'!AB128)</f>
        <v/>
      </c>
      <c r="AB141" s="661" t="str">
        <f>IF('Historical Data'!V128="","",'Historical Data'!V128)</f>
        <v/>
      </c>
      <c r="AC141" s="661" t="str">
        <f>IF('Historical Data'!W128="","",'Historical Data'!W128)</f>
        <v/>
      </c>
      <c r="AD141" s="661" t="str">
        <f>IF('Historical Data'!X128="","",'Historical Data'!X128)</f>
        <v/>
      </c>
      <c r="AE141" s="662" t="str">
        <f>IF('Historical Data'!Y128="","",'Historical Data'!Y128)</f>
        <v/>
      </c>
      <c r="AF141" s="661" t="str">
        <f>IF('Historical Data'!Z128="","",'Historical Data'!Z128)</f>
        <v/>
      </c>
      <c r="AG141" s="661" t="str">
        <f>IF('Historical Data'!AA128="","",'Historical Data'!AA128)</f>
        <v/>
      </c>
    </row>
    <row r="142" spans="2:33">
      <c r="B142" s="660" t="str">
        <f>IF('Historical Data'!B129="","",'Historical Data'!B129)</f>
        <v/>
      </c>
      <c r="D142" s="661" t="str">
        <f>IF('Historical Data'!D129="","",'Historical Data'!D129)</f>
        <v/>
      </c>
      <c r="E142" s="661" t="str">
        <f>IF('Historical Data'!E129="","",'Historical Data'!E129)</f>
        <v/>
      </c>
      <c r="F142" s="661" t="str">
        <f>IF('Historical Data'!F129="","",'Historical Data'!F129)</f>
        <v/>
      </c>
      <c r="G142" s="661"/>
      <c r="H142" s="662" t="str">
        <f>IF('Historical Data'!G129="","",'Historical Data'!G129)</f>
        <v/>
      </c>
      <c r="I142" s="661" t="str">
        <f>IF('Historical Data'!H129="","",'Historical Data'!H129)</f>
        <v/>
      </c>
      <c r="J142" s="661" t="str">
        <f>IF('Historical Data'!I129="","",'Historical Data'!I129)</f>
        <v/>
      </c>
      <c r="L142" s="661" t="str">
        <f>IF('Historical Data'!J129="","",'Historical Data'!J129)</f>
        <v/>
      </c>
      <c r="M142" s="661" t="str">
        <f>IF('Historical Data'!K129="","",'Historical Data'!K129)</f>
        <v/>
      </c>
      <c r="N142" s="661" t="str">
        <f>IF('Historical Data'!L129="","",'Historical Data'!L129)</f>
        <v/>
      </c>
      <c r="O142" s="661"/>
      <c r="P142" s="662" t="str">
        <f>IF('Historical Data'!M129="","",'Historical Data'!M129)</f>
        <v/>
      </c>
      <c r="Q142" s="661" t="str">
        <f>IF('Historical Data'!N129="","",'Historical Data'!N129)</f>
        <v/>
      </c>
      <c r="R142" s="661" t="str">
        <f>IF('Historical Data'!O129="","",'Historical Data'!O129)</f>
        <v/>
      </c>
      <c r="T142" s="661" t="str">
        <f>IF('Historical Data'!W129="","",'Historical Data'!W129)</f>
        <v/>
      </c>
      <c r="U142" s="661" t="str">
        <f>IF('Historical Data'!X129="","",'Historical Data'!X129)</f>
        <v/>
      </c>
      <c r="V142" s="661" t="str">
        <f>IF('Historical Data'!Y129="","",'Historical Data'!Y129)</f>
        <v/>
      </c>
      <c r="W142" s="661"/>
      <c r="X142" s="662" t="str">
        <f>IF('Historical Data'!Z129="","",'Historical Data'!Z129)</f>
        <v/>
      </c>
      <c r="Y142" s="661" t="str">
        <f>IF('Historical Data'!AA129="","",'Historical Data'!AA129)</f>
        <v/>
      </c>
      <c r="Z142" s="661" t="str">
        <f>IF('Historical Data'!AB129="","",'Historical Data'!AB129)</f>
        <v/>
      </c>
      <c r="AB142" s="661" t="str">
        <f>IF('Historical Data'!V129="","",'Historical Data'!V129)</f>
        <v/>
      </c>
      <c r="AC142" s="661" t="str">
        <f>IF('Historical Data'!W129="","",'Historical Data'!W129)</f>
        <v/>
      </c>
      <c r="AD142" s="661" t="str">
        <f>IF('Historical Data'!X129="","",'Historical Data'!X129)</f>
        <v/>
      </c>
      <c r="AE142" s="662" t="str">
        <f>IF('Historical Data'!Y129="","",'Historical Data'!Y129)</f>
        <v/>
      </c>
      <c r="AF142" s="661" t="str">
        <f>IF('Historical Data'!Z129="","",'Historical Data'!Z129)</f>
        <v/>
      </c>
      <c r="AG142" s="661" t="str">
        <f>IF('Historical Data'!AA129="","",'Historical Data'!AA129)</f>
        <v/>
      </c>
    </row>
    <row r="143" spans="2:33">
      <c r="B143" s="660" t="str">
        <f>IF('Historical Data'!B130="","",'Historical Data'!B130)</f>
        <v/>
      </c>
      <c r="D143" s="661" t="str">
        <f>IF('Historical Data'!D130="","",'Historical Data'!D130)</f>
        <v/>
      </c>
      <c r="E143" s="661" t="str">
        <f>IF('Historical Data'!E130="","",'Historical Data'!E130)</f>
        <v/>
      </c>
      <c r="F143" s="661" t="str">
        <f>IF('Historical Data'!F130="","",'Historical Data'!F130)</f>
        <v/>
      </c>
      <c r="G143" s="661"/>
      <c r="H143" s="662" t="str">
        <f>IF('Historical Data'!G130="","",'Historical Data'!G130)</f>
        <v/>
      </c>
      <c r="I143" s="661" t="str">
        <f>IF('Historical Data'!H130="","",'Historical Data'!H130)</f>
        <v/>
      </c>
      <c r="J143" s="661" t="str">
        <f>IF('Historical Data'!I130="","",'Historical Data'!I130)</f>
        <v/>
      </c>
      <c r="L143" s="661" t="str">
        <f>IF('Historical Data'!J130="","",'Historical Data'!J130)</f>
        <v/>
      </c>
      <c r="M143" s="661" t="str">
        <f>IF('Historical Data'!K130="","",'Historical Data'!K130)</f>
        <v/>
      </c>
      <c r="N143" s="661" t="str">
        <f>IF('Historical Data'!L130="","",'Historical Data'!L130)</f>
        <v/>
      </c>
      <c r="O143" s="661"/>
      <c r="P143" s="662" t="str">
        <f>IF('Historical Data'!M130="","",'Historical Data'!M130)</f>
        <v/>
      </c>
      <c r="Q143" s="661" t="str">
        <f>IF('Historical Data'!N130="","",'Historical Data'!N130)</f>
        <v/>
      </c>
      <c r="R143" s="661" t="str">
        <f>IF('Historical Data'!O130="","",'Historical Data'!O130)</f>
        <v/>
      </c>
      <c r="T143" s="661" t="str">
        <f>IF('Historical Data'!W130="","",'Historical Data'!W130)</f>
        <v/>
      </c>
      <c r="U143" s="661" t="str">
        <f>IF('Historical Data'!X130="","",'Historical Data'!X130)</f>
        <v/>
      </c>
      <c r="V143" s="661" t="str">
        <f>IF('Historical Data'!Y130="","",'Historical Data'!Y130)</f>
        <v/>
      </c>
      <c r="W143" s="661"/>
      <c r="X143" s="662" t="str">
        <f>IF('Historical Data'!Z130="","",'Historical Data'!Z130)</f>
        <v/>
      </c>
      <c r="Y143" s="661" t="str">
        <f>IF('Historical Data'!AA130="","",'Historical Data'!AA130)</f>
        <v/>
      </c>
      <c r="Z143" s="661" t="str">
        <f>IF('Historical Data'!AB130="","",'Historical Data'!AB130)</f>
        <v/>
      </c>
      <c r="AB143" s="661" t="str">
        <f>IF('Historical Data'!V130="","",'Historical Data'!V130)</f>
        <v/>
      </c>
      <c r="AC143" s="661" t="str">
        <f>IF('Historical Data'!W130="","",'Historical Data'!W130)</f>
        <v/>
      </c>
      <c r="AD143" s="661" t="str">
        <f>IF('Historical Data'!X130="","",'Historical Data'!X130)</f>
        <v/>
      </c>
      <c r="AE143" s="662" t="str">
        <f>IF('Historical Data'!Y130="","",'Historical Data'!Y130)</f>
        <v/>
      </c>
      <c r="AF143" s="661" t="str">
        <f>IF('Historical Data'!Z130="","",'Historical Data'!Z130)</f>
        <v/>
      </c>
      <c r="AG143" s="661" t="str">
        <f>IF('Historical Data'!AA130="","",'Historical Data'!AA130)</f>
        <v/>
      </c>
    </row>
    <row r="144" spans="2:33">
      <c r="B144" s="660" t="str">
        <f>IF('Historical Data'!B131="","",'Historical Data'!B131)</f>
        <v/>
      </c>
      <c r="D144" s="661" t="str">
        <f>IF('Historical Data'!D131="","",'Historical Data'!D131)</f>
        <v/>
      </c>
      <c r="E144" s="661" t="str">
        <f>IF('Historical Data'!E131="","",'Historical Data'!E131)</f>
        <v/>
      </c>
      <c r="F144" s="661" t="str">
        <f>IF('Historical Data'!F131="","",'Historical Data'!F131)</f>
        <v/>
      </c>
      <c r="G144" s="661"/>
      <c r="H144" s="662" t="str">
        <f>IF('Historical Data'!G131="","",'Historical Data'!G131)</f>
        <v/>
      </c>
      <c r="I144" s="661" t="str">
        <f>IF('Historical Data'!H131="","",'Historical Data'!H131)</f>
        <v/>
      </c>
      <c r="J144" s="661" t="str">
        <f>IF('Historical Data'!I131="","",'Historical Data'!I131)</f>
        <v/>
      </c>
      <c r="L144" s="661" t="str">
        <f>IF('Historical Data'!J131="","",'Historical Data'!J131)</f>
        <v/>
      </c>
      <c r="M144" s="661" t="str">
        <f>IF('Historical Data'!K131="","",'Historical Data'!K131)</f>
        <v/>
      </c>
      <c r="N144" s="661" t="str">
        <f>IF('Historical Data'!L131="","",'Historical Data'!L131)</f>
        <v/>
      </c>
      <c r="O144" s="661"/>
      <c r="P144" s="662" t="str">
        <f>IF('Historical Data'!M131="","",'Historical Data'!M131)</f>
        <v/>
      </c>
      <c r="Q144" s="661" t="str">
        <f>IF('Historical Data'!N131="","",'Historical Data'!N131)</f>
        <v/>
      </c>
      <c r="R144" s="661" t="str">
        <f>IF('Historical Data'!O131="","",'Historical Data'!O131)</f>
        <v/>
      </c>
      <c r="T144" s="661" t="str">
        <f>IF('Historical Data'!W131="","",'Historical Data'!W131)</f>
        <v/>
      </c>
      <c r="U144" s="661" t="str">
        <f>IF('Historical Data'!X131="","",'Historical Data'!X131)</f>
        <v/>
      </c>
      <c r="V144" s="661" t="str">
        <f>IF('Historical Data'!Y131="","",'Historical Data'!Y131)</f>
        <v/>
      </c>
      <c r="W144" s="661"/>
      <c r="X144" s="662" t="str">
        <f>IF('Historical Data'!Z131="","",'Historical Data'!Z131)</f>
        <v/>
      </c>
      <c r="Y144" s="661" t="str">
        <f>IF('Historical Data'!AA131="","",'Historical Data'!AA131)</f>
        <v/>
      </c>
      <c r="Z144" s="661" t="str">
        <f>IF('Historical Data'!AB131="","",'Historical Data'!AB131)</f>
        <v/>
      </c>
      <c r="AB144" s="661" t="str">
        <f>IF('Historical Data'!V131="","",'Historical Data'!V131)</f>
        <v/>
      </c>
      <c r="AC144" s="661" t="str">
        <f>IF('Historical Data'!W131="","",'Historical Data'!W131)</f>
        <v/>
      </c>
      <c r="AD144" s="661" t="str">
        <f>IF('Historical Data'!X131="","",'Historical Data'!X131)</f>
        <v/>
      </c>
      <c r="AE144" s="662" t="str">
        <f>IF('Historical Data'!Y131="","",'Historical Data'!Y131)</f>
        <v/>
      </c>
      <c r="AF144" s="661" t="str">
        <f>IF('Historical Data'!Z131="","",'Historical Data'!Z131)</f>
        <v/>
      </c>
      <c r="AG144" s="661" t="str">
        <f>IF('Historical Data'!AA131="","",'Historical Data'!AA131)</f>
        <v/>
      </c>
    </row>
    <row r="145" spans="2:33">
      <c r="B145" s="660" t="str">
        <f>IF('Historical Data'!B132="","",'Historical Data'!B132)</f>
        <v/>
      </c>
      <c r="D145" s="661" t="str">
        <f>IF('Historical Data'!D132="","",'Historical Data'!D132)</f>
        <v/>
      </c>
      <c r="E145" s="661" t="str">
        <f>IF('Historical Data'!E132="","",'Historical Data'!E132)</f>
        <v/>
      </c>
      <c r="F145" s="661" t="str">
        <f>IF('Historical Data'!F132="","",'Historical Data'!F132)</f>
        <v/>
      </c>
      <c r="G145" s="661"/>
      <c r="H145" s="662" t="str">
        <f>IF('Historical Data'!G132="","",'Historical Data'!G132)</f>
        <v/>
      </c>
      <c r="I145" s="661" t="str">
        <f>IF('Historical Data'!H132="","",'Historical Data'!H132)</f>
        <v/>
      </c>
      <c r="J145" s="661" t="str">
        <f>IF('Historical Data'!I132="","",'Historical Data'!I132)</f>
        <v/>
      </c>
      <c r="L145" s="661" t="str">
        <f>IF('Historical Data'!J132="","",'Historical Data'!J132)</f>
        <v/>
      </c>
      <c r="M145" s="661" t="str">
        <f>IF('Historical Data'!K132="","",'Historical Data'!K132)</f>
        <v/>
      </c>
      <c r="N145" s="661" t="str">
        <f>IF('Historical Data'!L132="","",'Historical Data'!L132)</f>
        <v/>
      </c>
      <c r="O145" s="661"/>
      <c r="P145" s="662" t="str">
        <f>IF('Historical Data'!M132="","",'Historical Data'!M132)</f>
        <v/>
      </c>
      <c r="Q145" s="661" t="str">
        <f>IF('Historical Data'!N132="","",'Historical Data'!N132)</f>
        <v/>
      </c>
      <c r="R145" s="661" t="str">
        <f>IF('Historical Data'!O132="","",'Historical Data'!O132)</f>
        <v/>
      </c>
      <c r="T145" s="661" t="str">
        <f>IF('Historical Data'!W132="","",'Historical Data'!W132)</f>
        <v/>
      </c>
      <c r="U145" s="661" t="str">
        <f>IF('Historical Data'!X132="","",'Historical Data'!X132)</f>
        <v/>
      </c>
      <c r="V145" s="661" t="str">
        <f>IF('Historical Data'!Y132="","",'Historical Data'!Y132)</f>
        <v/>
      </c>
      <c r="W145" s="661"/>
      <c r="X145" s="662" t="str">
        <f>IF('Historical Data'!Z132="","",'Historical Data'!Z132)</f>
        <v/>
      </c>
      <c r="Y145" s="661" t="str">
        <f>IF('Historical Data'!AA132="","",'Historical Data'!AA132)</f>
        <v/>
      </c>
      <c r="Z145" s="661" t="str">
        <f>IF('Historical Data'!AB132="","",'Historical Data'!AB132)</f>
        <v/>
      </c>
      <c r="AB145" s="661" t="str">
        <f>IF('Historical Data'!V132="","",'Historical Data'!V132)</f>
        <v/>
      </c>
      <c r="AC145" s="661" t="str">
        <f>IF('Historical Data'!W132="","",'Historical Data'!W132)</f>
        <v/>
      </c>
      <c r="AD145" s="661" t="str">
        <f>IF('Historical Data'!X132="","",'Historical Data'!X132)</f>
        <v/>
      </c>
      <c r="AE145" s="662" t="str">
        <f>IF('Historical Data'!Y132="","",'Historical Data'!Y132)</f>
        <v/>
      </c>
      <c r="AF145" s="661" t="str">
        <f>IF('Historical Data'!Z132="","",'Historical Data'!Z132)</f>
        <v/>
      </c>
      <c r="AG145" s="661" t="str">
        <f>IF('Historical Data'!AA132="","",'Historical Data'!AA132)</f>
        <v/>
      </c>
    </row>
    <row r="146" spans="2:33">
      <c r="B146" s="660" t="str">
        <f>IF('Historical Data'!B133="","",'Historical Data'!B133)</f>
        <v/>
      </c>
      <c r="D146" s="661" t="str">
        <f>IF('Historical Data'!D133="","",'Historical Data'!D133)</f>
        <v/>
      </c>
      <c r="E146" s="661" t="str">
        <f>IF('Historical Data'!E133="","",'Historical Data'!E133)</f>
        <v/>
      </c>
      <c r="F146" s="661" t="str">
        <f>IF('Historical Data'!F133="","",'Historical Data'!F133)</f>
        <v/>
      </c>
      <c r="G146" s="661"/>
      <c r="H146" s="662" t="str">
        <f>IF('Historical Data'!G133="","",'Historical Data'!G133)</f>
        <v/>
      </c>
      <c r="I146" s="661" t="str">
        <f>IF('Historical Data'!H133="","",'Historical Data'!H133)</f>
        <v/>
      </c>
      <c r="J146" s="661" t="str">
        <f>IF('Historical Data'!I133="","",'Historical Data'!I133)</f>
        <v/>
      </c>
      <c r="L146" s="661" t="str">
        <f>IF('Historical Data'!J133="","",'Historical Data'!J133)</f>
        <v/>
      </c>
      <c r="M146" s="661" t="str">
        <f>IF('Historical Data'!K133="","",'Historical Data'!K133)</f>
        <v/>
      </c>
      <c r="N146" s="661" t="str">
        <f>IF('Historical Data'!L133="","",'Historical Data'!L133)</f>
        <v/>
      </c>
      <c r="O146" s="661"/>
      <c r="P146" s="662" t="str">
        <f>IF('Historical Data'!M133="","",'Historical Data'!M133)</f>
        <v/>
      </c>
      <c r="Q146" s="661" t="str">
        <f>IF('Historical Data'!N133="","",'Historical Data'!N133)</f>
        <v/>
      </c>
      <c r="R146" s="661" t="str">
        <f>IF('Historical Data'!O133="","",'Historical Data'!O133)</f>
        <v/>
      </c>
      <c r="T146" s="661" t="str">
        <f>IF('Historical Data'!W133="","",'Historical Data'!W133)</f>
        <v/>
      </c>
      <c r="U146" s="661" t="str">
        <f>IF('Historical Data'!X133="","",'Historical Data'!X133)</f>
        <v/>
      </c>
      <c r="V146" s="661" t="str">
        <f>IF('Historical Data'!Y133="","",'Historical Data'!Y133)</f>
        <v/>
      </c>
      <c r="W146" s="661"/>
      <c r="X146" s="662" t="str">
        <f>IF('Historical Data'!Z133="","",'Historical Data'!Z133)</f>
        <v/>
      </c>
      <c r="Y146" s="661" t="str">
        <f>IF('Historical Data'!AA133="","",'Historical Data'!AA133)</f>
        <v/>
      </c>
      <c r="Z146" s="661" t="str">
        <f>IF('Historical Data'!AB133="","",'Historical Data'!AB133)</f>
        <v/>
      </c>
      <c r="AB146" s="661" t="str">
        <f>IF('Historical Data'!V133="","",'Historical Data'!V133)</f>
        <v/>
      </c>
      <c r="AC146" s="661" t="str">
        <f>IF('Historical Data'!W133="","",'Historical Data'!W133)</f>
        <v/>
      </c>
      <c r="AD146" s="661" t="str">
        <f>IF('Historical Data'!X133="","",'Historical Data'!X133)</f>
        <v/>
      </c>
      <c r="AE146" s="662" t="str">
        <f>IF('Historical Data'!Y133="","",'Historical Data'!Y133)</f>
        <v/>
      </c>
      <c r="AF146" s="661" t="str">
        <f>IF('Historical Data'!Z133="","",'Historical Data'!Z133)</f>
        <v/>
      </c>
      <c r="AG146" s="661" t="str">
        <f>IF('Historical Data'!AA133="","",'Historical Data'!AA133)</f>
        <v/>
      </c>
    </row>
    <row r="147" spans="2:33">
      <c r="B147" s="660" t="str">
        <f>IF('Historical Data'!B134="","",'Historical Data'!B134)</f>
        <v/>
      </c>
      <c r="D147" s="661" t="str">
        <f>IF('Historical Data'!D134="","",'Historical Data'!D134)</f>
        <v/>
      </c>
      <c r="E147" s="661" t="str">
        <f>IF('Historical Data'!E134="","",'Historical Data'!E134)</f>
        <v/>
      </c>
      <c r="F147" s="661" t="str">
        <f>IF('Historical Data'!F134="","",'Historical Data'!F134)</f>
        <v/>
      </c>
      <c r="G147" s="661"/>
      <c r="H147" s="662" t="str">
        <f>IF('Historical Data'!G134="","",'Historical Data'!G134)</f>
        <v/>
      </c>
      <c r="I147" s="661" t="str">
        <f>IF('Historical Data'!H134="","",'Historical Data'!H134)</f>
        <v/>
      </c>
      <c r="J147" s="661" t="str">
        <f>IF('Historical Data'!I134="","",'Historical Data'!I134)</f>
        <v/>
      </c>
      <c r="L147" s="661" t="str">
        <f>IF('Historical Data'!J134="","",'Historical Data'!J134)</f>
        <v/>
      </c>
      <c r="M147" s="661" t="str">
        <f>IF('Historical Data'!K134="","",'Historical Data'!K134)</f>
        <v/>
      </c>
      <c r="N147" s="661" t="str">
        <f>IF('Historical Data'!L134="","",'Historical Data'!L134)</f>
        <v/>
      </c>
      <c r="O147" s="661"/>
      <c r="P147" s="662" t="str">
        <f>IF('Historical Data'!M134="","",'Historical Data'!M134)</f>
        <v/>
      </c>
      <c r="Q147" s="661" t="str">
        <f>IF('Historical Data'!N134="","",'Historical Data'!N134)</f>
        <v/>
      </c>
      <c r="R147" s="661" t="str">
        <f>IF('Historical Data'!O134="","",'Historical Data'!O134)</f>
        <v/>
      </c>
      <c r="T147" s="661" t="str">
        <f>IF('Historical Data'!W134="","",'Historical Data'!W134)</f>
        <v/>
      </c>
      <c r="U147" s="661" t="str">
        <f>IF('Historical Data'!X134="","",'Historical Data'!X134)</f>
        <v/>
      </c>
      <c r="V147" s="661" t="str">
        <f>IF('Historical Data'!Y134="","",'Historical Data'!Y134)</f>
        <v/>
      </c>
      <c r="W147" s="661"/>
      <c r="X147" s="662" t="str">
        <f>IF('Historical Data'!Z134="","",'Historical Data'!Z134)</f>
        <v/>
      </c>
      <c r="Y147" s="661" t="str">
        <f>IF('Historical Data'!AA134="","",'Historical Data'!AA134)</f>
        <v/>
      </c>
      <c r="Z147" s="661" t="str">
        <f>IF('Historical Data'!AB134="","",'Historical Data'!AB134)</f>
        <v/>
      </c>
      <c r="AB147" s="661" t="str">
        <f>IF('Historical Data'!V134="","",'Historical Data'!V134)</f>
        <v/>
      </c>
      <c r="AC147" s="661" t="str">
        <f>IF('Historical Data'!W134="","",'Historical Data'!W134)</f>
        <v/>
      </c>
      <c r="AD147" s="661" t="str">
        <f>IF('Historical Data'!X134="","",'Historical Data'!X134)</f>
        <v/>
      </c>
      <c r="AE147" s="662" t="str">
        <f>IF('Historical Data'!Y134="","",'Historical Data'!Y134)</f>
        <v/>
      </c>
      <c r="AF147" s="661" t="str">
        <f>IF('Historical Data'!Z134="","",'Historical Data'!Z134)</f>
        <v/>
      </c>
      <c r="AG147" s="661" t="str">
        <f>IF('Historical Data'!AA134="","",'Historical Data'!AA134)</f>
        <v/>
      </c>
    </row>
    <row r="148" spans="2:33">
      <c r="B148" s="660" t="str">
        <f>IF('Historical Data'!B135="","",'Historical Data'!B135)</f>
        <v/>
      </c>
      <c r="D148" s="661" t="str">
        <f>IF('Historical Data'!D135="","",'Historical Data'!D135)</f>
        <v/>
      </c>
      <c r="E148" s="661" t="str">
        <f>IF('Historical Data'!E135="","",'Historical Data'!E135)</f>
        <v/>
      </c>
      <c r="F148" s="661" t="str">
        <f>IF('Historical Data'!F135="","",'Historical Data'!F135)</f>
        <v/>
      </c>
      <c r="G148" s="661"/>
      <c r="H148" s="662" t="str">
        <f>IF('Historical Data'!G135="","",'Historical Data'!G135)</f>
        <v/>
      </c>
      <c r="I148" s="661" t="str">
        <f>IF('Historical Data'!H135="","",'Historical Data'!H135)</f>
        <v/>
      </c>
      <c r="J148" s="661" t="str">
        <f>IF('Historical Data'!I135="","",'Historical Data'!I135)</f>
        <v/>
      </c>
      <c r="L148" s="661" t="str">
        <f>IF('Historical Data'!J135="","",'Historical Data'!J135)</f>
        <v/>
      </c>
      <c r="M148" s="661" t="str">
        <f>IF('Historical Data'!K135="","",'Historical Data'!K135)</f>
        <v/>
      </c>
      <c r="N148" s="661" t="str">
        <f>IF('Historical Data'!L135="","",'Historical Data'!L135)</f>
        <v/>
      </c>
      <c r="O148" s="661"/>
      <c r="P148" s="662" t="str">
        <f>IF('Historical Data'!M135="","",'Historical Data'!M135)</f>
        <v/>
      </c>
      <c r="Q148" s="661" t="str">
        <f>IF('Historical Data'!N135="","",'Historical Data'!N135)</f>
        <v/>
      </c>
      <c r="R148" s="661" t="str">
        <f>IF('Historical Data'!O135="","",'Historical Data'!O135)</f>
        <v/>
      </c>
      <c r="T148" s="661" t="str">
        <f>IF('Historical Data'!W135="","",'Historical Data'!W135)</f>
        <v/>
      </c>
      <c r="U148" s="661" t="str">
        <f>IF('Historical Data'!X135="","",'Historical Data'!X135)</f>
        <v/>
      </c>
      <c r="V148" s="661" t="str">
        <f>IF('Historical Data'!Y135="","",'Historical Data'!Y135)</f>
        <v/>
      </c>
      <c r="W148" s="661"/>
      <c r="X148" s="662" t="str">
        <f>IF('Historical Data'!Z135="","",'Historical Data'!Z135)</f>
        <v/>
      </c>
      <c r="Y148" s="661" t="str">
        <f>IF('Historical Data'!AA135="","",'Historical Data'!AA135)</f>
        <v/>
      </c>
      <c r="Z148" s="661" t="str">
        <f>IF('Historical Data'!AB135="","",'Historical Data'!AB135)</f>
        <v/>
      </c>
      <c r="AB148" s="661" t="str">
        <f>IF('Historical Data'!V135="","",'Historical Data'!V135)</f>
        <v/>
      </c>
      <c r="AC148" s="661" t="str">
        <f>IF('Historical Data'!W135="","",'Historical Data'!W135)</f>
        <v/>
      </c>
      <c r="AD148" s="661" t="str">
        <f>IF('Historical Data'!X135="","",'Historical Data'!X135)</f>
        <v/>
      </c>
      <c r="AE148" s="662" t="str">
        <f>IF('Historical Data'!Y135="","",'Historical Data'!Y135)</f>
        <v/>
      </c>
      <c r="AF148" s="661" t="str">
        <f>IF('Historical Data'!Z135="","",'Historical Data'!Z135)</f>
        <v/>
      </c>
      <c r="AG148" s="661" t="str">
        <f>IF('Historical Data'!AA135="","",'Historical Data'!AA135)</f>
        <v/>
      </c>
    </row>
    <row r="149" spans="2:33">
      <c r="B149" s="660" t="str">
        <f>IF('Historical Data'!B136="","",'Historical Data'!B136)</f>
        <v/>
      </c>
      <c r="D149" s="661" t="str">
        <f>IF('Historical Data'!D136="","",'Historical Data'!D136)</f>
        <v/>
      </c>
      <c r="E149" s="661" t="str">
        <f>IF('Historical Data'!E136="","",'Historical Data'!E136)</f>
        <v/>
      </c>
      <c r="F149" s="661" t="str">
        <f>IF('Historical Data'!F136="","",'Historical Data'!F136)</f>
        <v/>
      </c>
      <c r="G149" s="661"/>
      <c r="H149" s="662" t="str">
        <f>IF('Historical Data'!G136="","",'Historical Data'!G136)</f>
        <v/>
      </c>
      <c r="I149" s="661" t="str">
        <f>IF('Historical Data'!H136="","",'Historical Data'!H136)</f>
        <v/>
      </c>
      <c r="J149" s="661" t="str">
        <f>IF('Historical Data'!I136="","",'Historical Data'!I136)</f>
        <v/>
      </c>
      <c r="L149" s="661" t="str">
        <f>IF('Historical Data'!J136="","",'Historical Data'!J136)</f>
        <v/>
      </c>
      <c r="M149" s="661" t="str">
        <f>IF('Historical Data'!K136="","",'Historical Data'!K136)</f>
        <v/>
      </c>
      <c r="N149" s="661" t="str">
        <f>IF('Historical Data'!L136="","",'Historical Data'!L136)</f>
        <v/>
      </c>
      <c r="O149" s="661"/>
      <c r="P149" s="662" t="str">
        <f>IF('Historical Data'!M136="","",'Historical Data'!M136)</f>
        <v/>
      </c>
      <c r="Q149" s="661" t="str">
        <f>IF('Historical Data'!N136="","",'Historical Data'!N136)</f>
        <v/>
      </c>
      <c r="R149" s="661" t="str">
        <f>IF('Historical Data'!O136="","",'Historical Data'!O136)</f>
        <v/>
      </c>
      <c r="T149" s="661" t="str">
        <f>IF('Historical Data'!W136="","",'Historical Data'!W136)</f>
        <v/>
      </c>
      <c r="U149" s="661" t="str">
        <f>IF('Historical Data'!X136="","",'Historical Data'!X136)</f>
        <v/>
      </c>
      <c r="V149" s="661" t="str">
        <f>IF('Historical Data'!Y136="","",'Historical Data'!Y136)</f>
        <v/>
      </c>
      <c r="W149" s="661"/>
      <c r="X149" s="662" t="str">
        <f>IF('Historical Data'!Z136="","",'Historical Data'!Z136)</f>
        <v/>
      </c>
      <c r="Y149" s="661" t="str">
        <f>IF('Historical Data'!AA136="","",'Historical Data'!AA136)</f>
        <v/>
      </c>
      <c r="Z149" s="661" t="str">
        <f>IF('Historical Data'!AB136="","",'Historical Data'!AB136)</f>
        <v/>
      </c>
      <c r="AB149" s="661" t="str">
        <f>IF('Historical Data'!V136="","",'Historical Data'!V136)</f>
        <v/>
      </c>
      <c r="AC149" s="661" t="str">
        <f>IF('Historical Data'!W136="","",'Historical Data'!W136)</f>
        <v/>
      </c>
      <c r="AD149" s="661" t="str">
        <f>IF('Historical Data'!X136="","",'Historical Data'!X136)</f>
        <v/>
      </c>
      <c r="AE149" s="662" t="str">
        <f>IF('Historical Data'!Y136="","",'Historical Data'!Y136)</f>
        <v/>
      </c>
      <c r="AF149" s="661" t="str">
        <f>IF('Historical Data'!Z136="","",'Historical Data'!Z136)</f>
        <v/>
      </c>
      <c r="AG149" s="661" t="str">
        <f>IF('Historical Data'!AA136="","",'Historical Data'!AA136)</f>
        <v/>
      </c>
    </row>
    <row r="150" spans="2:33">
      <c r="B150" s="660" t="str">
        <f>IF('Historical Data'!B137="","",'Historical Data'!B137)</f>
        <v/>
      </c>
      <c r="D150" s="661" t="str">
        <f>IF('Historical Data'!D137="","",'Historical Data'!D137)</f>
        <v/>
      </c>
      <c r="E150" s="661" t="str">
        <f>IF('Historical Data'!E137="","",'Historical Data'!E137)</f>
        <v/>
      </c>
      <c r="F150" s="661" t="str">
        <f>IF('Historical Data'!F137="","",'Historical Data'!F137)</f>
        <v/>
      </c>
      <c r="G150" s="661"/>
      <c r="H150" s="662" t="str">
        <f>IF('Historical Data'!G137="","",'Historical Data'!G137)</f>
        <v/>
      </c>
      <c r="I150" s="661" t="str">
        <f>IF('Historical Data'!H137="","",'Historical Data'!H137)</f>
        <v/>
      </c>
      <c r="J150" s="661" t="str">
        <f>IF('Historical Data'!I137="","",'Historical Data'!I137)</f>
        <v/>
      </c>
      <c r="L150" s="661" t="str">
        <f>IF('Historical Data'!J137="","",'Historical Data'!J137)</f>
        <v/>
      </c>
      <c r="M150" s="661" t="str">
        <f>IF('Historical Data'!K137="","",'Historical Data'!K137)</f>
        <v/>
      </c>
      <c r="N150" s="661" t="str">
        <f>IF('Historical Data'!L137="","",'Historical Data'!L137)</f>
        <v/>
      </c>
      <c r="O150" s="661"/>
      <c r="P150" s="662" t="str">
        <f>IF('Historical Data'!M137="","",'Historical Data'!M137)</f>
        <v/>
      </c>
      <c r="Q150" s="661" t="str">
        <f>IF('Historical Data'!N137="","",'Historical Data'!N137)</f>
        <v/>
      </c>
      <c r="R150" s="661" t="str">
        <f>IF('Historical Data'!O137="","",'Historical Data'!O137)</f>
        <v/>
      </c>
      <c r="T150" s="661" t="str">
        <f>IF('Historical Data'!W137="","",'Historical Data'!W137)</f>
        <v/>
      </c>
      <c r="U150" s="661" t="str">
        <f>IF('Historical Data'!X137="","",'Historical Data'!X137)</f>
        <v/>
      </c>
      <c r="V150" s="661" t="str">
        <f>IF('Historical Data'!Y137="","",'Historical Data'!Y137)</f>
        <v/>
      </c>
      <c r="W150" s="661"/>
      <c r="X150" s="662" t="str">
        <f>IF('Historical Data'!Z137="","",'Historical Data'!Z137)</f>
        <v/>
      </c>
      <c r="Y150" s="661" t="str">
        <f>IF('Historical Data'!AA137="","",'Historical Data'!AA137)</f>
        <v/>
      </c>
      <c r="Z150" s="661" t="str">
        <f>IF('Historical Data'!AB137="","",'Historical Data'!AB137)</f>
        <v/>
      </c>
      <c r="AB150" s="661" t="str">
        <f>IF('Historical Data'!V137="","",'Historical Data'!V137)</f>
        <v/>
      </c>
      <c r="AC150" s="661" t="str">
        <f>IF('Historical Data'!W137="","",'Historical Data'!W137)</f>
        <v/>
      </c>
      <c r="AD150" s="661" t="str">
        <f>IF('Historical Data'!X137="","",'Historical Data'!X137)</f>
        <v/>
      </c>
      <c r="AE150" s="662" t="str">
        <f>IF('Historical Data'!Y137="","",'Historical Data'!Y137)</f>
        <v/>
      </c>
      <c r="AF150" s="661" t="str">
        <f>IF('Historical Data'!Z137="","",'Historical Data'!Z137)</f>
        <v/>
      </c>
      <c r="AG150" s="661" t="str">
        <f>IF('Historical Data'!AA137="","",'Historical Data'!AA137)</f>
        <v/>
      </c>
    </row>
    <row r="151" spans="2:33">
      <c r="B151" s="660" t="str">
        <f>IF('Historical Data'!B138="","",'Historical Data'!B138)</f>
        <v/>
      </c>
      <c r="D151" s="661" t="str">
        <f>IF('Historical Data'!D138="","",'Historical Data'!D138)</f>
        <v/>
      </c>
      <c r="E151" s="661" t="str">
        <f>IF('Historical Data'!E138="","",'Historical Data'!E138)</f>
        <v/>
      </c>
      <c r="F151" s="661" t="str">
        <f>IF('Historical Data'!F138="","",'Historical Data'!F138)</f>
        <v/>
      </c>
      <c r="G151" s="661"/>
      <c r="H151" s="662" t="str">
        <f>IF('Historical Data'!G138="","",'Historical Data'!G138)</f>
        <v/>
      </c>
      <c r="I151" s="661" t="str">
        <f>IF('Historical Data'!H138="","",'Historical Data'!H138)</f>
        <v/>
      </c>
      <c r="J151" s="661" t="str">
        <f>IF('Historical Data'!I138="","",'Historical Data'!I138)</f>
        <v/>
      </c>
      <c r="L151" s="661" t="str">
        <f>IF('Historical Data'!J138="","",'Historical Data'!J138)</f>
        <v/>
      </c>
      <c r="M151" s="661" t="str">
        <f>IF('Historical Data'!K138="","",'Historical Data'!K138)</f>
        <v/>
      </c>
      <c r="N151" s="661" t="str">
        <f>IF('Historical Data'!L138="","",'Historical Data'!L138)</f>
        <v/>
      </c>
      <c r="O151" s="661"/>
      <c r="P151" s="662" t="str">
        <f>IF('Historical Data'!M138="","",'Historical Data'!M138)</f>
        <v/>
      </c>
      <c r="Q151" s="661" t="str">
        <f>IF('Historical Data'!N138="","",'Historical Data'!N138)</f>
        <v/>
      </c>
      <c r="R151" s="661" t="str">
        <f>IF('Historical Data'!O138="","",'Historical Data'!O138)</f>
        <v/>
      </c>
      <c r="T151" s="661" t="str">
        <f>IF('Historical Data'!W138="","",'Historical Data'!W138)</f>
        <v/>
      </c>
      <c r="U151" s="661" t="str">
        <f>IF('Historical Data'!X138="","",'Historical Data'!X138)</f>
        <v/>
      </c>
      <c r="V151" s="661" t="str">
        <f>IF('Historical Data'!Y138="","",'Historical Data'!Y138)</f>
        <v/>
      </c>
      <c r="W151" s="661"/>
      <c r="X151" s="662" t="str">
        <f>IF('Historical Data'!Z138="","",'Historical Data'!Z138)</f>
        <v/>
      </c>
      <c r="Y151" s="661" t="str">
        <f>IF('Historical Data'!AA138="","",'Historical Data'!AA138)</f>
        <v/>
      </c>
      <c r="Z151" s="661" t="str">
        <f>IF('Historical Data'!AB138="","",'Historical Data'!AB138)</f>
        <v/>
      </c>
      <c r="AB151" s="661" t="str">
        <f>IF('Historical Data'!V138="","",'Historical Data'!V138)</f>
        <v/>
      </c>
      <c r="AC151" s="661" t="str">
        <f>IF('Historical Data'!W138="","",'Historical Data'!W138)</f>
        <v/>
      </c>
      <c r="AD151" s="661" t="str">
        <f>IF('Historical Data'!X138="","",'Historical Data'!X138)</f>
        <v/>
      </c>
      <c r="AE151" s="662" t="str">
        <f>IF('Historical Data'!Y138="","",'Historical Data'!Y138)</f>
        <v/>
      </c>
      <c r="AF151" s="661" t="str">
        <f>IF('Historical Data'!Z138="","",'Historical Data'!Z138)</f>
        <v/>
      </c>
      <c r="AG151" s="661" t="str">
        <f>IF('Historical Data'!AA138="","",'Historical Data'!AA138)</f>
        <v/>
      </c>
    </row>
    <row r="152" spans="2:33">
      <c r="B152" s="660" t="str">
        <f>IF('Historical Data'!B139="","",'Historical Data'!B139)</f>
        <v/>
      </c>
      <c r="D152" s="661" t="str">
        <f>IF('Historical Data'!D139="","",'Historical Data'!D139)</f>
        <v/>
      </c>
      <c r="E152" s="661" t="str">
        <f>IF('Historical Data'!E139="","",'Historical Data'!E139)</f>
        <v/>
      </c>
      <c r="F152" s="661" t="str">
        <f>IF('Historical Data'!F139="","",'Historical Data'!F139)</f>
        <v/>
      </c>
      <c r="G152" s="661"/>
      <c r="H152" s="662" t="str">
        <f>IF('Historical Data'!G139="","",'Historical Data'!G139)</f>
        <v/>
      </c>
      <c r="I152" s="661" t="str">
        <f>IF('Historical Data'!H139="","",'Historical Data'!H139)</f>
        <v/>
      </c>
      <c r="J152" s="661" t="str">
        <f>IF('Historical Data'!I139="","",'Historical Data'!I139)</f>
        <v/>
      </c>
      <c r="L152" s="661" t="str">
        <f>IF('Historical Data'!J139="","",'Historical Data'!J139)</f>
        <v/>
      </c>
      <c r="M152" s="661" t="str">
        <f>IF('Historical Data'!K139="","",'Historical Data'!K139)</f>
        <v/>
      </c>
      <c r="N152" s="661" t="str">
        <f>IF('Historical Data'!L139="","",'Historical Data'!L139)</f>
        <v/>
      </c>
      <c r="O152" s="661"/>
      <c r="P152" s="662" t="str">
        <f>IF('Historical Data'!M139="","",'Historical Data'!M139)</f>
        <v/>
      </c>
      <c r="Q152" s="661" t="str">
        <f>IF('Historical Data'!N139="","",'Historical Data'!N139)</f>
        <v/>
      </c>
      <c r="R152" s="661" t="str">
        <f>IF('Historical Data'!O139="","",'Historical Data'!O139)</f>
        <v/>
      </c>
      <c r="T152" s="661" t="str">
        <f>IF('Historical Data'!W139="","",'Historical Data'!W139)</f>
        <v/>
      </c>
      <c r="U152" s="661" t="str">
        <f>IF('Historical Data'!X139="","",'Historical Data'!X139)</f>
        <v/>
      </c>
      <c r="V152" s="661" t="str">
        <f>IF('Historical Data'!Y139="","",'Historical Data'!Y139)</f>
        <v/>
      </c>
      <c r="W152" s="661"/>
      <c r="X152" s="662" t="str">
        <f>IF('Historical Data'!Z139="","",'Historical Data'!Z139)</f>
        <v/>
      </c>
      <c r="Y152" s="661" t="str">
        <f>IF('Historical Data'!AA139="","",'Historical Data'!AA139)</f>
        <v/>
      </c>
      <c r="Z152" s="661" t="str">
        <f>IF('Historical Data'!AB139="","",'Historical Data'!AB139)</f>
        <v/>
      </c>
      <c r="AB152" s="661" t="str">
        <f>IF('Historical Data'!V139="","",'Historical Data'!V139)</f>
        <v/>
      </c>
      <c r="AC152" s="661" t="str">
        <f>IF('Historical Data'!W139="","",'Historical Data'!W139)</f>
        <v/>
      </c>
      <c r="AD152" s="661" t="str">
        <f>IF('Historical Data'!X139="","",'Historical Data'!X139)</f>
        <v/>
      </c>
      <c r="AE152" s="662" t="str">
        <f>IF('Historical Data'!Y139="","",'Historical Data'!Y139)</f>
        <v/>
      </c>
      <c r="AF152" s="661" t="str">
        <f>IF('Historical Data'!Z139="","",'Historical Data'!Z139)</f>
        <v/>
      </c>
      <c r="AG152" s="661" t="str">
        <f>IF('Historical Data'!AA139="","",'Historical Data'!AA139)</f>
        <v/>
      </c>
    </row>
    <row r="153" spans="2:33">
      <c r="B153" s="660" t="str">
        <f>IF('Historical Data'!B140="","",'Historical Data'!B140)</f>
        <v/>
      </c>
      <c r="D153" s="661" t="str">
        <f>IF('Historical Data'!D140="","",'Historical Data'!D140)</f>
        <v/>
      </c>
      <c r="E153" s="661" t="str">
        <f>IF('Historical Data'!E140="","",'Historical Data'!E140)</f>
        <v/>
      </c>
      <c r="F153" s="661" t="str">
        <f>IF('Historical Data'!F140="","",'Historical Data'!F140)</f>
        <v/>
      </c>
      <c r="G153" s="661"/>
      <c r="H153" s="662" t="str">
        <f>IF('Historical Data'!G140="","",'Historical Data'!G140)</f>
        <v/>
      </c>
      <c r="I153" s="661" t="str">
        <f>IF('Historical Data'!H140="","",'Historical Data'!H140)</f>
        <v/>
      </c>
      <c r="J153" s="661" t="str">
        <f>IF('Historical Data'!I140="","",'Historical Data'!I140)</f>
        <v/>
      </c>
      <c r="L153" s="661" t="str">
        <f>IF('Historical Data'!J140="","",'Historical Data'!J140)</f>
        <v/>
      </c>
      <c r="M153" s="661" t="str">
        <f>IF('Historical Data'!K140="","",'Historical Data'!K140)</f>
        <v/>
      </c>
      <c r="N153" s="661" t="str">
        <f>IF('Historical Data'!L140="","",'Historical Data'!L140)</f>
        <v/>
      </c>
      <c r="O153" s="661"/>
      <c r="P153" s="662" t="str">
        <f>IF('Historical Data'!M140="","",'Historical Data'!M140)</f>
        <v/>
      </c>
      <c r="Q153" s="661" t="str">
        <f>IF('Historical Data'!N140="","",'Historical Data'!N140)</f>
        <v/>
      </c>
      <c r="R153" s="661" t="str">
        <f>IF('Historical Data'!O140="","",'Historical Data'!O140)</f>
        <v/>
      </c>
      <c r="T153" s="661" t="str">
        <f>IF('Historical Data'!W140="","",'Historical Data'!W140)</f>
        <v/>
      </c>
      <c r="U153" s="661" t="str">
        <f>IF('Historical Data'!X140="","",'Historical Data'!X140)</f>
        <v/>
      </c>
      <c r="V153" s="661" t="str">
        <f>IF('Historical Data'!Y140="","",'Historical Data'!Y140)</f>
        <v/>
      </c>
      <c r="W153" s="661"/>
      <c r="X153" s="662" t="str">
        <f>IF('Historical Data'!Z140="","",'Historical Data'!Z140)</f>
        <v/>
      </c>
      <c r="Y153" s="661" t="str">
        <f>IF('Historical Data'!AA140="","",'Historical Data'!AA140)</f>
        <v/>
      </c>
      <c r="Z153" s="661" t="str">
        <f>IF('Historical Data'!AB140="","",'Historical Data'!AB140)</f>
        <v/>
      </c>
      <c r="AB153" s="661" t="str">
        <f>IF('Historical Data'!V140="","",'Historical Data'!V140)</f>
        <v/>
      </c>
      <c r="AC153" s="661" t="str">
        <f>IF('Historical Data'!W140="","",'Historical Data'!W140)</f>
        <v/>
      </c>
      <c r="AD153" s="661" t="str">
        <f>IF('Historical Data'!X140="","",'Historical Data'!X140)</f>
        <v/>
      </c>
      <c r="AE153" s="662" t="str">
        <f>IF('Historical Data'!Y140="","",'Historical Data'!Y140)</f>
        <v/>
      </c>
      <c r="AF153" s="661" t="str">
        <f>IF('Historical Data'!Z140="","",'Historical Data'!Z140)</f>
        <v/>
      </c>
      <c r="AG153" s="661" t="str">
        <f>IF('Historical Data'!AA140="","",'Historical Data'!AA140)</f>
        <v/>
      </c>
    </row>
    <row r="154" spans="2:33">
      <c r="B154" s="660" t="str">
        <f>IF('Historical Data'!B141="","",'Historical Data'!B141)</f>
        <v/>
      </c>
      <c r="D154" s="661" t="str">
        <f>IF('Historical Data'!D141="","",'Historical Data'!D141)</f>
        <v/>
      </c>
      <c r="E154" s="661" t="str">
        <f>IF('Historical Data'!E141="","",'Historical Data'!E141)</f>
        <v/>
      </c>
      <c r="F154" s="661" t="str">
        <f>IF('Historical Data'!F141="","",'Historical Data'!F141)</f>
        <v/>
      </c>
      <c r="G154" s="661"/>
      <c r="H154" s="662" t="str">
        <f>IF('Historical Data'!G141="","",'Historical Data'!G141)</f>
        <v/>
      </c>
      <c r="I154" s="661" t="str">
        <f>IF('Historical Data'!H141="","",'Historical Data'!H141)</f>
        <v/>
      </c>
      <c r="J154" s="661" t="str">
        <f>IF('Historical Data'!I141="","",'Historical Data'!I141)</f>
        <v/>
      </c>
      <c r="L154" s="661" t="str">
        <f>IF('Historical Data'!J141="","",'Historical Data'!J141)</f>
        <v/>
      </c>
      <c r="M154" s="661" t="str">
        <f>IF('Historical Data'!K141="","",'Historical Data'!K141)</f>
        <v/>
      </c>
      <c r="N154" s="661" t="str">
        <f>IF('Historical Data'!L141="","",'Historical Data'!L141)</f>
        <v/>
      </c>
      <c r="O154" s="661"/>
      <c r="P154" s="662" t="str">
        <f>IF('Historical Data'!M141="","",'Historical Data'!M141)</f>
        <v/>
      </c>
      <c r="Q154" s="661" t="str">
        <f>IF('Historical Data'!N141="","",'Historical Data'!N141)</f>
        <v/>
      </c>
      <c r="R154" s="661" t="str">
        <f>IF('Historical Data'!O141="","",'Historical Data'!O141)</f>
        <v/>
      </c>
      <c r="T154" s="661" t="str">
        <f>IF('Historical Data'!W141="","",'Historical Data'!W141)</f>
        <v/>
      </c>
      <c r="U154" s="661" t="str">
        <f>IF('Historical Data'!X141="","",'Historical Data'!X141)</f>
        <v/>
      </c>
      <c r="V154" s="661" t="str">
        <f>IF('Historical Data'!Y141="","",'Historical Data'!Y141)</f>
        <v/>
      </c>
      <c r="W154" s="661"/>
      <c r="X154" s="662" t="str">
        <f>IF('Historical Data'!Z141="","",'Historical Data'!Z141)</f>
        <v/>
      </c>
      <c r="Y154" s="661" t="str">
        <f>IF('Historical Data'!AA141="","",'Historical Data'!AA141)</f>
        <v/>
      </c>
      <c r="Z154" s="661" t="str">
        <f>IF('Historical Data'!AB141="","",'Historical Data'!AB141)</f>
        <v/>
      </c>
      <c r="AB154" s="661" t="str">
        <f>IF('Historical Data'!V141="","",'Historical Data'!V141)</f>
        <v/>
      </c>
      <c r="AC154" s="661" t="str">
        <f>IF('Historical Data'!W141="","",'Historical Data'!W141)</f>
        <v/>
      </c>
      <c r="AD154" s="661" t="str">
        <f>IF('Historical Data'!X141="","",'Historical Data'!X141)</f>
        <v/>
      </c>
      <c r="AE154" s="662" t="str">
        <f>IF('Historical Data'!Y141="","",'Historical Data'!Y141)</f>
        <v/>
      </c>
      <c r="AF154" s="661" t="str">
        <f>IF('Historical Data'!Z141="","",'Historical Data'!Z141)</f>
        <v/>
      </c>
      <c r="AG154" s="661" t="str">
        <f>IF('Historical Data'!AA141="","",'Historical Data'!AA141)</f>
        <v/>
      </c>
    </row>
    <row r="155" spans="2:33">
      <c r="B155" s="660" t="str">
        <f>IF('Historical Data'!B142="","",'Historical Data'!B142)</f>
        <v/>
      </c>
      <c r="D155" s="661" t="str">
        <f>IF('Historical Data'!D142="","",'Historical Data'!D142)</f>
        <v/>
      </c>
      <c r="E155" s="661" t="str">
        <f>IF('Historical Data'!E142="","",'Historical Data'!E142)</f>
        <v/>
      </c>
      <c r="F155" s="661" t="str">
        <f>IF('Historical Data'!F142="","",'Historical Data'!F142)</f>
        <v/>
      </c>
      <c r="G155" s="661"/>
      <c r="H155" s="662" t="str">
        <f>IF('Historical Data'!G142="","",'Historical Data'!G142)</f>
        <v/>
      </c>
      <c r="I155" s="661" t="str">
        <f>IF('Historical Data'!H142="","",'Historical Data'!H142)</f>
        <v/>
      </c>
      <c r="J155" s="661" t="str">
        <f>IF('Historical Data'!I142="","",'Historical Data'!I142)</f>
        <v/>
      </c>
      <c r="L155" s="661" t="str">
        <f>IF('Historical Data'!J142="","",'Historical Data'!J142)</f>
        <v/>
      </c>
      <c r="M155" s="661" t="str">
        <f>IF('Historical Data'!K142="","",'Historical Data'!K142)</f>
        <v/>
      </c>
      <c r="N155" s="661" t="str">
        <f>IF('Historical Data'!L142="","",'Historical Data'!L142)</f>
        <v/>
      </c>
      <c r="O155" s="661"/>
      <c r="P155" s="662" t="str">
        <f>IF('Historical Data'!M142="","",'Historical Data'!M142)</f>
        <v/>
      </c>
      <c r="Q155" s="661" t="str">
        <f>IF('Historical Data'!N142="","",'Historical Data'!N142)</f>
        <v/>
      </c>
      <c r="R155" s="661" t="str">
        <f>IF('Historical Data'!O142="","",'Historical Data'!O142)</f>
        <v/>
      </c>
      <c r="T155" s="661" t="str">
        <f>IF('Historical Data'!W142="","",'Historical Data'!W142)</f>
        <v/>
      </c>
      <c r="U155" s="661" t="str">
        <f>IF('Historical Data'!X142="","",'Historical Data'!X142)</f>
        <v/>
      </c>
      <c r="V155" s="661" t="str">
        <f>IF('Historical Data'!Y142="","",'Historical Data'!Y142)</f>
        <v/>
      </c>
      <c r="W155" s="661"/>
      <c r="X155" s="662" t="str">
        <f>IF('Historical Data'!Z142="","",'Historical Data'!Z142)</f>
        <v/>
      </c>
      <c r="Y155" s="661" t="str">
        <f>IF('Historical Data'!AA142="","",'Historical Data'!AA142)</f>
        <v/>
      </c>
      <c r="Z155" s="661" t="str">
        <f>IF('Historical Data'!AB142="","",'Historical Data'!AB142)</f>
        <v/>
      </c>
      <c r="AB155" s="661" t="str">
        <f>IF('Historical Data'!V142="","",'Historical Data'!V142)</f>
        <v/>
      </c>
      <c r="AC155" s="661" t="str">
        <f>IF('Historical Data'!W142="","",'Historical Data'!W142)</f>
        <v/>
      </c>
      <c r="AD155" s="661" t="str">
        <f>IF('Historical Data'!X142="","",'Historical Data'!X142)</f>
        <v/>
      </c>
      <c r="AE155" s="662" t="str">
        <f>IF('Historical Data'!Y142="","",'Historical Data'!Y142)</f>
        <v/>
      </c>
      <c r="AF155" s="661" t="str">
        <f>IF('Historical Data'!Z142="","",'Historical Data'!Z142)</f>
        <v/>
      </c>
      <c r="AG155" s="661" t="str">
        <f>IF('Historical Data'!AA142="","",'Historical Data'!AA142)</f>
        <v/>
      </c>
    </row>
    <row r="156" spans="2:33">
      <c r="B156" s="660" t="str">
        <f>IF('Historical Data'!B143="","",'Historical Data'!B143)</f>
        <v/>
      </c>
      <c r="D156" s="661" t="str">
        <f>IF('Historical Data'!D143="","",'Historical Data'!D143)</f>
        <v/>
      </c>
      <c r="E156" s="661" t="str">
        <f>IF('Historical Data'!E143="","",'Historical Data'!E143)</f>
        <v/>
      </c>
      <c r="F156" s="661" t="str">
        <f>IF('Historical Data'!F143="","",'Historical Data'!F143)</f>
        <v/>
      </c>
      <c r="G156" s="661"/>
      <c r="H156" s="662" t="str">
        <f>IF('Historical Data'!G143="","",'Historical Data'!G143)</f>
        <v/>
      </c>
      <c r="I156" s="661" t="str">
        <f>IF('Historical Data'!H143="","",'Historical Data'!H143)</f>
        <v/>
      </c>
      <c r="J156" s="661" t="str">
        <f>IF('Historical Data'!I143="","",'Historical Data'!I143)</f>
        <v/>
      </c>
      <c r="L156" s="661" t="str">
        <f>IF('Historical Data'!J143="","",'Historical Data'!J143)</f>
        <v/>
      </c>
      <c r="M156" s="661" t="str">
        <f>IF('Historical Data'!K143="","",'Historical Data'!K143)</f>
        <v/>
      </c>
      <c r="N156" s="661" t="str">
        <f>IF('Historical Data'!L143="","",'Historical Data'!L143)</f>
        <v/>
      </c>
      <c r="O156" s="661"/>
      <c r="P156" s="662" t="str">
        <f>IF('Historical Data'!M143="","",'Historical Data'!M143)</f>
        <v/>
      </c>
      <c r="Q156" s="661" t="str">
        <f>IF('Historical Data'!N143="","",'Historical Data'!N143)</f>
        <v/>
      </c>
      <c r="R156" s="661" t="str">
        <f>IF('Historical Data'!O143="","",'Historical Data'!O143)</f>
        <v/>
      </c>
      <c r="T156" s="661" t="str">
        <f>IF('Historical Data'!W143="","",'Historical Data'!W143)</f>
        <v/>
      </c>
      <c r="U156" s="661" t="str">
        <f>IF('Historical Data'!X143="","",'Historical Data'!X143)</f>
        <v/>
      </c>
      <c r="V156" s="661" t="str">
        <f>IF('Historical Data'!Y143="","",'Historical Data'!Y143)</f>
        <v/>
      </c>
      <c r="W156" s="661"/>
      <c r="X156" s="662" t="str">
        <f>IF('Historical Data'!Z143="","",'Historical Data'!Z143)</f>
        <v/>
      </c>
      <c r="Y156" s="661" t="str">
        <f>IF('Historical Data'!AA143="","",'Historical Data'!AA143)</f>
        <v/>
      </c>
      <c r="Z156" s="661" t="str">
        <f>IF('Historical Data'!AB143="","",'Historical Data'!AB143)</f>
        <v/>
      </c>
      <c r="AB156" s="661" t="str">
        <f>IF('Historical Data'!V143="","",'Historical Data'!V143)</f>
        <v/>
      </c>
      <c r="AC156" s="661" t="str">
        <f>IF('Historical Data'!W143="","",'Historical Data'!W143)</f>
        <v/>
      </c>
      <c r="AD156" s="661" t="str">
        <f>IF('Historical Data'!X143="","",'Historical Data'!X143)</f>
        <v/>
      </c>
      <c r="AE156" s="662" t="str">
        <f>IF('Historical Data'!Y143="","",'Historical Data'!Y143)</f>
        <v/>
      </c>
      <c r="AF156" s="661" t="str">
        <f>IF('Historical Data'!Z143="","",'Historical Data'!Z143)</f>
        <v/>
      </c>
      <c r="AG156" s="661" t="str">
        <f>IF('Historical Data'!AA143="","",'Historical Data'!AA143)</f>
        <v/>
      </c>
    </row>
    <row r="157" spans="2:33">
      <c r="B157" s="660" t="str">
        <f>IF('Historical Data'!B144="","",'Historical Data'!B144)</f>
        <v/>
      </c>
      <c r="D157" s="661" t="str">
        <f>IF('Historical Data'!D144="","",'Historical Data'!D144)</f>
        <v/>
      </c>
      <c r="E157" s="661" t="str">
        <f>IF('Historical Data'!E144="","",'Historical Data'!E144)</f>
        <v/>
      </c>
      <c r="F157" s="661" t="str">
        <f>IF('Historical Data'!F144="","",'Historical Data'!F144)</f>
        <v/>
      </c>
      <c r="G157" s="661"/>
      <c r="H157" s="662" t="str">
        <f>IF('Historical Data'!G144="","",'Historical Data'!G144)</f>
        <v/>
      </c>
      <c r="I157" s="661" t="str">
        <f>IF('Historical Data'!H144="","",'Historical Data'!H144)</f>
        <v/>
      </c>
      <c r="J157" s="661" t="str">
        <f>IF('Historical Data'!I144="","",'Historical Data'!I144)</f>
        <v/>
      </c>
      <c r="L157" s="661" t="str">
        <f>IF('Historical Data'!J144="","",'Historical Data'!J144)</f>
        <v/>
      </c>
      <c r="M157" s="661" t="str">
        <f>IF('Historical Data'!K144="","",'Historical Data'!K144)</f>
        <v/>
      </c>
      <c r="N157" s="661" t="str">
        <f>IF('Historical Data'!L144="","",'Historical Data'!L144)</f>
        <v/>
      </c>
      <c r="O157" s="661"/>
      <c r="P157" s="662" t="str">
        <f>IF('Historical Data'!M144="","",'Historical Data'!M144)</f>
        <v/>
      </c>
      <c r="Q157" s="661" t="str">
        <f>IF('Historical Data'!N144="","",'Historical Data'!N144)</f>
        <v/>
      </c>
      <c r="R157" s="661" t="str">
        <f>IF('Historical Data'!O144="","",'Historical Data'!O144)</f>
        <v/>
      </c>
      <c r="T157" s="661" t="str">
        <f>IF('Historical Data'!W144="","",'Historical Data'!W144)</f>
        <v/>
      </c>
      <c r="U157" s="661" t="str">
        <f>IF('Historical Data'!X144="","",'Historical Data'!X144)</f>
        <v/>
      </c>
      <c r="V157" s="661" t="str">
        <f>IF('Historical Data'!Y144="","",'Historical Data'!Y144)</f>
        <v/>
      </c>
      <c r="W157" s="661"/>
      <c r="X157" s="662" t="str">
        <f>IF('Historical Data'!Z144="","",'Historical Data'!Z144)</f>
        <v/>
      </c>
      <c r="Y157" s="661" t="str">
        <f>IF('Historical Data'!AA144="","",'Historical Data'!AA144)</f>
        <v/>
      </c>
      <c r="Z157" s="661" t="str">
        <f>IF('Historical Data'!AB144="","",'Historical Data'!AB144)</f>
        <v/>
      </c>
      <c r="AB157" s="661" t="str">
        <f>IF('Historical Data'!V144="","",'Historical Data'!V144)</f>
        <v/>
      </c>
      <c r="AC157" s="661" t="str">
        <f>IF('Historical Data'!W144="","",'Historical Data'!W144)</f>
        <v/>
      </c>
      <c r="AD157" s="661" t="str">
        <f>IF('Historical Data'!X144="","",'Historical Data'!X144)</f>
        <v/>
      </c>
      <c r="AE157" s="662" t="str">
        <f>IF('Historical Data'!Y144="","",'Historical Data'!Y144)</f>
        <v/>
      </c>
      <c r="AF157" s="661" t="str">
        <f>IF('Historical Data'!Z144="","",'Historical Data'!Z144)</f>
        <v/>
      </c>
      <c r="AG157" s="661" t="str">
        <f>IF('Historical Data'!AA144="","",'Historical Data'!AA144)</f>
        <v/>
      </c>
    </row>
    <row r="158" spans="2:33">
      <c r="B158" s="660" t="str">
        <f>IF('Historical Data'!B145="","",'Historical Data'!B145)</f>
        <v/>
      </c>
      <c r="D158" s="661" t="str">
        <f>IF('Historical Data'!D145="","",'Historical Data'!D145)</f>
        <v/>
      </c>
      <c r="E158" s="661" t="str">
        <f>IF('Historical Data'!E145="","",'Historical Data'!E145)</f>
        <v/>
      </c>
      <c r="F158" s="661" t="str">
        <f>IF('Historical Data'!F145="","",'Historical Data'!F145)</f>
        <v/>
      </c>
      <c r="G158" s="661"/>
      <c r="H158" s="662" t="str">
        <f>IF('Historical Data'!G145="","",'Historical Data'!G145)</f>
        <v/>
      </c>
      <c r="I158" s="661" t="str">
        <f>IF('Historical Data'!H145="","",'Historical Data'!H145)</f>
        <v/>
      </c>
      <c r="J158" s="661" t="str">
        <f>IF('Historical Data'!I145="","",'Historical Data'!I145)</f>
        <v/>
      </c>
      <c r="L158" s="661" t="str">
        <f>IF('Historical Data'!J145="","",'Historical Data'!J145)</f>
        <v/>
      </c>
      <c r="M158" s="661" t="str">
        <f>IF('Historical Data'!K145="","",'Historical Data'!K145)</f>
        <v/>
      </c>
      <c r="N158" s="661" t="str">
        <f>IF('Historical Data'!L145="","",'Historical Data'!L145)</f>
        <v/>
      </c>
      <c r="O158" s="661"/>
      <c r="P158" s="662" t="str">
        <f>IF('Historical Data'!M145="","",'Historical Data'!M145)</f>
        <v/>
      </c>
      <c r="Q158" s="661" t="str">
        <f>IF('Historical Data'!N145="","",'Historical Data'!N145)</f>
        <v/>
      </c>
      <c r="R158" s="661" t="str">
        <f>IF('Historical Data'!O145="","",'Historical Data'!O145)</f>
        <v/>
      </c>
      <c r="T158" s="661" t="str">
        <f>IF('Historical Data'!W145="","",'Historical Data'!W145)</f>
        <v/>
      </c>
      <c r="U158" s="661" t="str">
        <f>IF('Historical Data'!X145="","",'Historical Data'!X145)</f>
        <v/>
      </c>
      <c r="V158" s="661" t="str">
        <f>IF('Historical Data'!Y145="","",'Historical Data'!Y145)</f>
        <v/>
      </c>
      <c r="W158" s="661"/>
      <c r="X158" s="662" t="str">
        <f>IF('Historical Data'!Z145="","",'Historical Data'!Z145)</f>
        <v/>
      </c>
      <c r="Y158" s="661" t="str">
        <f>IF('Historical Data'!AA145="","",'Historical Data'!AA145)</f>
        <v/>
      </c>
      <c r="Z158" s="661" t="str">
        <f>IF('Historical Data'!AB145="","",'Historical Data'!AB145)</f>
        <v/>
      </c>
      <c r="AB158" s="661" t="str">
        <f>IF('Historical Data'!V145="","",'Historical Data'!V145)</f>
        <v/>
      </c>
      <c r="AC158" s="661" t="str">
        <f>IF('Historical Data'!W145="","",'Historical Data'!W145)</f>
        <v/>
      </c>
      <c r="AD158" s="661" t="str">
        <f>IF('Historical Data'!X145="","",'Historical Data'!X145)</f>
        <v/>
      </c>
      <c r="AE158" s="662" t="str">
        <f>IF('Historical Data'!Y145="","",'Historical Data'!Y145)</f>
        <v/>
      </c>
      <c r="AF158" s="661" t="str">
        <f>IF('Historical Data'!Z145="","",'Historical Data'!Z145)</f>
        <v/>
      </c>
      <c r="AG158" s="661" t="str">
        <f>IF('Historical Data'!AA145="","",'Historical Data'!AA145)</f>
        <v/>
      </c>
    </row>
    <row r="159" spans="2:33">
      <c r="B159" s="660" t="str">
        <f>IF('Historical Data'!B146="","",'Historical Data'!B146)</f>
        <v/>
      </c>
      <c r="D159" s="661" t="str">
        <f>IF('Historical Data'!D146="","",'Historical Data'!D146)</f>
        <v/>
      </c>
      <c r="E159" s="661" t="str">
        <f>IF('Historical Data'!E146="","",'Historical Data'!E146)</f>
        <v/>
      </c>
      <c r="F159" s="661" t="str">
        <f>IF('Historical Data'!F146="","",'Historical Data'!F146)</f>
        <v/>
      </c>
      <c r="G159" s="661"/>
      <c r="H159" s="662" t="str">
        <f>IF('Historical Data'!G146="","",'Historical Data'!G146)</f>
        <v/>
      </c>
      <c r="I159" s="661" t="str">
        <f>IF('Historical Data'!H146="","",'Historical Data'!H146)</f>
        <v/>
      </c>
      <c r="J159" s="661" t="str">
        <f>IF('Historical Data'!I146="","",'Historical Data'!I146)</f>
        <v/>
      </c>
      <c r="L159" s="661" t="str">
        <f>IF('Historical Data'!J146="","",'Historical Data'!J146)</f>
        <v/>
      </c>
      <c r="M159" s="661" t="str">
        <f>IF('Historical Data'!K146="","",'Historical Data'!K146)</f>
        <v/>
      </c>
      <c r="N159" s="661" t="str">
        <f>IF('Historical Data'!L146="","",'Historical Data'!L146)</f>
        <v/>
      </c>
      <c r="O159" s="661"/>
      <c r="P159" s="662" t="str">
        <f>IF('Historical Data'!M146="","",'Historical Data'!M146)</f>
        <v/>
      </c>
      <c r="Q159" s="661" t="str">
        <f>IF('Historical Data'!N146="","",'Historical Data'!N146)</f>
        <v/>
      </c>
      <c r="R159" s="661" t="str">
        <f>IF('Historical Data'!O146="","",'Historical Data'!O146)</f>
        <v/>
      </c>
      <c r="T159" s="661" t="str">
        <f>IF('Historical Data'!W146="","",'Historical Data'!W146)</f>
        <v/>
      </c>
      <c r="U159" s="661" t="str">
        <f>IF('Historical Data'!X146="","",'Historical Data'!X146)</f>
        <v/>
      </c>
      <c r="V159" s="661" t="str">
        <f>IF('Historical Data'!Y146="","",'Historical Data'!Y146)</f>
        <v/>
      </c>
      <c r="W159" s="661"/>
      <c r="X159" s="662" t="str">
        <f>IF('Historical Data'!Z146="","",'Historical Data'!Z146)</f>
        <v/>
      </c>
      <c r="Y159" s="661" t="str">
        <f>IF('Historical Data'!AA146="","",'Historical Data'!AA146)</f>
        <v/>
      </c>
      <c r="Z159" s="661" t="str">
        <f>IF('Historical Data'!AB146="","",'Historical Data'!AB146)</f>
        <v/>
      </c>
      <c r="AB159" s="661" t="str">
        <f>IF('Historical Data'!V146="","",'Historical Data'!V146)</f>
        <v/>
      </c>
      <c r="AC159" s="661" t="str">
        <f>IF('Historical Data'!W146="","",'Historical Data'!W146)</f>
        <v/>
      </c>
      <c r="AD159" s="661" t="str">
        <f>IF('Historical Data'!X146="","",'Historical Data'!X146)</f>
        <v/>
      </c>
      <c r="AE159" s="662" t="str">
        <f>IF('Historical Data'!Y146="","",'Historical Data'!Y146)</f>
        <v/>
      </c>
      <c r="AF159" s="661" t="str">
        <f>IF('Historical Data'!Z146="","",'Historical Data'!Z146)</f>
        <v/>
      </c>
      <c r="AG159" s="661" t="str">
        <f>IF('Historical Data'!AA146="","",'Historical Data'!AA146)</f>
        <v/>
      </c>
    </row>
    <row r="160" spans="2:33">
      <c r="B160" s="660" t="str">
        <f>IF('Historical Data'!B147="","",'Historical Data'!B147)</f>
        <v/>
      </c>
      <c r="D160" s="661" t="str">
        <f>IF('Historical Data'!D147="","",'Historical Data'!D147)</f>
        <v/>
      </c>
      <c r="E160" s="661" t="str">
        <f>IF('Historical Data'!E147="","",'Historical Data'!E147)</f>
        <v/>
      </c>
      <c r="F160" s="661" t="str">
        <f>IF('Historical Data'!F147="","",'Historical Data'!F147)</f>
        <v/>
      </c>
      <c r="G160" s="661"/>
      <c r="H160" s="662" t="str">
        <f>IF('Historical Data'!G147="","",'Historical Data'!G147)</f>
        <v/>
      </c>
      <c r="I160" s="661" t="str">
        <f>IF('Historical Data'!H147="","",'Historical Data'!H147)</f>
        <v/>
      </c>
      <c r="J160" s="661" t="str">
        <f>IF('Historical Data'!I147="","",'Historical Data'!I147)</f>
        <v/>
      </c>
      <c r="L160" s="661" t="str">
        <f>IF('Historical Data'!J147="","",'Historical Data'!J147)</f>
        <v/>
      </c>
      <c r="M160" s="661" t="str">
        <f>IF('Historical Data'!K147="","",'Historical Data'!K147)</f>
        <v/>
      </c>
      <c r="N160" s="661" t="str">
        <f>IF('Historical Data'!L147="","",'Historical Data'!L147)</f>
        <v/>
      </c>
      <c r="O160" s="661"/>
      <c r="P160" s="662" t="str">
        <f>IF('Historical Data'!M147="","",'Historical Data'!M147)</f>
        <v/>
      </c>
      <c r="Q160" s="661" t="str">
        <f>IF('Historical Data'!N147="","",'Historical Data'!N147)</f>
        <v/>
      </c>
      <c r="R160" s="661" t="str">
        <f>IF('Historical Data'!O147="","",'Historical Data'!O147)</f>
        <v/>
      </c>
      <c r="T160" s="661" t="str">
        <f>IF('Historical Data'!W147="","",'Historical Data'!W147)</f>
        <v/>
      </c>
      <c r="U160" s="661" t="str">
        <f>IF('Historical Data'!X147="","",'Historical Data'!X147)</f>
        <v/>
      </c>
      <c r="V160" s="661" t="str">
        <f>IF('Historical Data'!Y147="","",'Historical Data'!Y147)</f>
        <v/>
      </c>
      <c r="W160" s="661"/>
      <c r="X160" s="662" t="str">
        <f>IF('Historical Data'!Z147="","",'Historical Data'!Z147)</f>
        <v/>
      </c>
      <c r="Y160" s="661" t="str">
        <f>IF('Historical Data'!AA147="","",'Historical Data'!AA147)</f>
        <v/>
      </c>
      <c r="Z160" s="661" t="str">
        <f>IF('Historical Data'!AB147="","",'Historical Data'!AB147)</f>
        <v/>
      </c>
      <c r="AB160" s="661" t="str">
        <f>IF('Historical Data'!V147="","",'Historical Data'!V147)</f>
        <v/>
      </c>
      <c r="AC160" s="661" t="str">
        <f>IF('Historical Data'!W147="","",'Historical Data'!W147)</f>
        <v/>
      </c>
      <c r="AD160" s="661" t="str">
        <f>IF('Historical Data'!X147="","",'Historical Data'!X147)</f>
        <v/>
      </c>
      <c r="AE160" s="662" t="str">
        <f>IF('Historical Data'!Y147="","",'Historical Data'!Y147)</f>
        <v/>
      </c>
      <c r="AF160" s="661" t="str">
        <f>IF('Historical Data'!Z147="","",'Historical Data'!Z147)</f>
        <v/>
      </c>
      <c r="AG160" s="661" t="str">
        <f>IF('Historical Data'!AA147="","",'Historical Data'!AA147)</f>
        <v/>
      </c>
    </row>
    <row r="161" spans="2:33">
      <c r="B161" s="660" t="str">
        <f>IF('Historical Data'!B148="","",'Historical Data'!B148)</f>
        <v/>
      </c>
      <c r="D161" s="661" t="str">
        <f>IF('Historical Data'!D148="","",'Historical Data'!D148)</f>
        <v/>
      </c>
      <c r="E161" s="661" t="str">
        <f>IF('Historical Data'!E148="","",'Historical Data'!E148)</f>
        <v/>
      </c>
      <c r="F161" s="661" t="str">
        <f>IF('Historical Data'!F148="","",'Historical Data'!F148)</f>
        <v/>
      </c>
      <c r="G161" s="661"/>
      <c r="H161" s="662" t="str">
        <f>IF('Historical Data'!G148="","",'Historical Data'!G148)</f>
        <v/>
      </c>
      <c r="I161" s="661" t="str">
        <f>IF('Historical Data'!H148="","",'Historical Data'!H148)</f>
        <v/>
      </c>
      <c r="J161" s="661" t="str">
        <f>IF('Historical Data'!I148="","",'Historical Data'!I148)</f>
        <v/>
      </c>
      <c r="L161" s="661" t="str">
        <f>IF('Historical Data'!J148="","",'Historical Data'!J148)</f>
        <v/>
      </c>
      <c r="M161" s="661" t="str">
        <f>IF('Historical Data'!K148="","",'Historical Data'!K148)</f>
        <v/>
      </c>
      <c r="N161" s="661" t="str">
        <f>IF('Historical Data'!L148="","",'Historical Data'!L148)</f>
        <v/>
      </c>
      <c r="O161" s="661"/>
      <c r="P161" s="662" t="str">
        <f>IF('Historical Data'!M148="","",'Historical Data'!M148)</f>
        <v/>
      </c>
      <c r="Q161" s="661" t="str">
        <f>IF('Historical Data'!N148="","",'Historical Data'!N148)</f>
        <v/>
      </c>
      <c r="R161" s="661" t="str">
        <f>IF('Historical Data'!O148="","",'Historical Data'!O148)</f>
        <v/>
      </c>
      <c r="T161" s="661" t="str">
        <f>IF('Historical Data'!W148="","",'Historical Data'!W148)</f>
        <v/>
      </c>
      <c r="U161" s="661" t="str">
        <f>IF('Historical Data'!X148="","",'Historical Data'!X148)</f>
        <v/>
      </c>
      <c r="V161" s="661" t="str">
        <f>IF('Historical Data'!Y148="","",'Historical Data'!Y148)</f>
        <v/>
      </c>
      <c r="W161" s="661"/>
      <c r="X161" s="662" t="str">
        <f>IF('Historical Data'!Z148="","",'Historical Data'!Z148)</f>
        <v/>
      </c>
      <c r="Y161" s="661" t="str">
        <f>IF('Historical Data'!AA148="","",'Historical Data'!AA148)</f>
        <v/>
      </c>
      <c r="Z161" s="661" t="str">
        <f>IF('Historical Data'!AB148="","",'Historical Data'!AB148)</f>
        <v/>
      </c>
      <c r="AB161" s="661" t="str">
        <f>IF('Historical Data'!V148="","",'Historical Data'!V148)</f>
        <v/>
      </c>
      <c r="AC161" s="661" t="str">
        <f>IF('Historical Data'!W148="","",'Historical Data'!W148)</f>
        <v/>
      </c>
      <c r="AD161" s="661" t="str">
        <f>IF('Historical Data'!X148="","",'Historical Data'!X148)</f>
        <v/>
      </c>
      <c r="AE161" s="662" t="str">
        <f>IF('Historical Data'!Y148="","",'Historical Data'!Y148)</f>
        <v/>
      </c>
      <c r="AF161" s="661" t="str">
        <f>IF('Historical Data'!Z148="","",'Historical Data'!Z148)</f>
        <v/>
      </c>
      <c r="AG161" s="661" t="str">
        <f>IF('Historical Data'!AA148="","",'Historical Data'!AA148)</f>
        <v/>
      </c>
    </row>
    <row r="162" spans="2:33">
      <c r="B162" s="660" t="str">
        <f>IF('Historical Data'!B149="","",'Historical Data'!B149)</f>
        <v/>
      </c>
      <c r="D162" s="661" t="str">
        <f>IF('Historical Data'!D149="","",'Historical Data'!D149)</f>
        <v/>
      </c>
      <c r="E162" s="661" t="str">
        <f>IF('Historical Data'!E149="","",'Historical Data'!E149)</f>
        <v/>
      </c>
      <c r="F162" s="661" t="str">
        <f>IF('Historical Data'!F149="","",'Historical Data'!F149)</f>
        <v/>
      </c>
      <c r="G162" s="661"/>
      <c r="H162" s="662" t="str">
        <f>IF('Historical Data'!G149="","",'Historical Data'!G149)</f>
        <v/>
      </c>
      <c r="I162" s="661" t="str">
        <f>IF('Historical Data'!H149="","",'Historical Data'!H149)</f>
        <v/>
      </c>
      <c r="J162" s="661" t="str">
        <f>IF('Historical Data'!I149="","",'Historical Data'!I149)</f>
        <v/>
      </c>
      <c r="L162" s="661" t="str">
        <f>IF('Historical Data'!J149="","",'Historical Data'!J149)</f>
        <v/>
      </c>
      <c r="M162" s="661" t="str">
        <f>IF('Historical Data'!K149="","",'Historical Data'!K149)</f>
        <v/>
      </c>
      <c r="N162" s="661" t="str">
        <f>IF('Historical Data'!L149="","",'Historical Data'!L149)</f>
        <v/>
      </c>
      <c r="O162" s="661"/>
      <c r="P162" s="662" t="str">
        <f>IF('Historical Data'!M149="","",'Historical Data'!M149)</f>
        <v/>
      </c>
      <c r="Q162" s="661" t="str">
        <f>IF('Historical Data'!N149="","",'Historical Data'!N149)</f>
        <v/>
      </c>
      <c r="R162" s="661" t="str">
        <f>IF('Historical Data'!O149="","",'Historical Data'!O149)</f>
        <v/>
      </c>
      <c r="T162" s="661" t="str">
        <f>IF('Historical Data'!W149="","",'Historical Data'!W149)</f>
        <v/>
      </c>
      <c r="U162" s="661" t="str">
        <f>IF('Historical Data'!X149="","",'Historical Data'!X149)</f>
        <v/>
      </c>
      <c r="V162" s="661" t="str">
        <f>IF('Historical Data'!Y149="","",'Historical Data'!Y149)</f>
        <v/>
      </c>
      <c r="W162" s="661"/>
      <c r="X162" s="662" t="str">
        <f>IF('Historical Data'!Z149="","",'Historical Data'!Z149)</f>
        <v/>
      </c>
      <c r="Y162" s="661" t="str">
        <f>IF('Historical Data'!AA149="","",'Historical Data'!AA149)</f>
        <v/>
      </c>
      <c r="Z162" s="661" t="str">
        <f>IF('Historical Data'!AB149="","",'Historical Data'!AB149)</f>
        <v/>
      </c>
      <c r="AB162" s="661" t="str">
        <f>IF('Historical Data'!V149="","",'Historical Data'!V149)</f>
        <v/>
      </c>
      <c r="AC162" s="661" t="str">
        <f>IF('Historical Data'!W149="","",'Historical Data'!W149)</f>
        <v/>
      </c>
      <c r="AD162" s="661" t="str">
        <f>IF('Historical Data'!X149="","",'Historical Data'!X149)</f>
        <v/>
      </c>
      <c r="AE162" s="662" t="str">
        <f>IF('Historical Data'!Y149="","",'Historical Data'!Y149)</f>
        <v/>
      </c>
      <c r="AF162" s="661" t="str">
        <f>IF('Historical Data'!Z149="","",'Historical Data'!Z149)</f>
        <v/>
      </c>
      <c r="AG162" s="661" t="str">
        <f>IF('Historical Data'!AA149="","",'Historical Data'!AA149)</f>
        <v/>
      </c>
    </row>
    <row r="163" spans="2:33">
      <c r="B163" s="660" t="str">
        <f>IF('Historical Data'!B150="","",'Historical Data'!B150)</f>
        <v/>
      </c>
      <c r="D163" s="661" t="str">
        <f>IF('Historical Data'!D150="","",'Historical Data'!D150)</f>
        <v/>
      </c>
      <c r="E163" s="661" t="str">
        <f>IF('Historical Data'!E150="","",'Historical Data'!E150)</f>
        <v/>
      </c>
      <c r="F163" s="661" t="str">
        <f>IF('Historical Data'!F150="","",'Historical Data'!F150)</f>
        <v/>
      </c>
      <c r="G163" s="661"/>
      <c r="H163" s="662" t="str">
        <f>IF('Historical Data'!G150="","",'Historical Data'!G150)</f>
        <v/>
      </c>
      <c r="I163" s="661" t="str">
        <f>IF('Historical Data'!H150="","",'Historical Data'!H150)</f>
        <v/>
      </c>
      <c r="J163" s="661" t="str">
        <f>IF('Historical Data'!I150="","",'Historical Data'!I150)</f>
        <v/>
      </c>
      <c r="L163" s="661" t="str">
        <f>IF('Historical Data'!J150="","",'Historical Data'!J150)</f>
        <v/>
      </c>
      <c r="M163" s="661" t="str">
        <f>IF('Historical Data'!K150="","",'Historical Data'!K150)</f>
        <v/>
      </c>
      <c r="N163" s="661" t="str">
        <f>IF('Historical Data'!L150="","",'Historical Data'!L150)</f>
        <v/>
      </c>
      <c r="O163" s="661"/>
      <c r="P163" s="662" t="str">
        <f>IF('Historical Data'!M150="","",'Historical Data'!M150)</f>
        <v/>
      </c>
      <c r="Q163" s="661" t="str">
        <f>IF('Historical Data'!N150="","",'Historical Data'!N150)</f>
        <v/>
      </c>
      <c r="R163" s="661" t="str">
        <f>IF('Historical Data'!O150="","",'Historical Data'!O150)</f>
        <v/>
      </c>
      <c r="T163" s="661" t="str">
        <f>IF('Historical Data'!W150="","",'Historical Data'!W150)</f>
        <v/>
      </c>
      <c r="U163" s="661" t="str">
        <f>IF('Historical Data'!X150="","",'Historical Data'!X150)</f>
        <v/>
      </c>
      <c r="V163" s="661" t="str">
        <f>IF('Historical Data'!Y150="","",'Historical Data'!Y150)</f>
        <v/>
      </c>
      <c r="W163" s="661"/>
      <c r="X163" s="662" t="str">
        <f>IF('Historical Data'!Z150="","",'Historical Data'!Z150)</f>
        <v/>
      </c>
      <c r="Y163" s="661" t="str">
        <f>IF('Historical Data'!AA150="","",'Historical Data'!AA150)</f>
        <v/>
      </c>
      <c r="Z163" s="661" t="str">
        <f>IF('Historical Data'!AB150="","",'Historical Data'!AB150)</f>
        <v/>
      </c>
      <c r="AB163" s="661" t="str">
        <f>IF('Historical Data'!V150="","",'Historical Data'!V150)</f>
        <v/>
      </c>
      <c r="AC163" s="661" t="str">
        <f>IF('Historical Data'!W150="","",'Historical Data'!W150)</f>
        <v/>
      </c>
      <c r="AD163" s="661" t="str">
        <f>IF('Historical Data'!X150="","",'Historical Data'!X150)</f>
        <v/>
      </c>
      <c r="AE163" s="662" t="str">
        <f>IF('Historical Data'!Y150="","",'Historical Data'!Y150)</f>
        <v/>
      </c>
      <c r="AF163" s="661" t="str">
        <f>IF('Historical Data'!Z150="","",'Historical Data'!Z150)</f>
        <v/>
      </c>
      <c r="AG163" s="661" t="str">
        <f>IF('Historical Data'!AA150="","",'Historical Data'!AA150)</f>
        <v/>
      </c>
    </row>
    <row r="164" spans="2:33">
      <c r="B164" s="660" t="str">
        <f>IF('Historical Data'!B151="","",'Historical Data'!B151)</f>
        <v/>
      </c>
      <c r="D164" s="661" t="str">
        <f>IF('Historical Data'!D151="","",'Historical Data'!D151)</f>
        <v/>
      </c>
      <c r="E164" s="661" t="str">
        <f>IF('Historical Data'!E151="","",'Historical Data'!E151)</f>
        <v/>
      </c>
      <c r="F164" s="661" t="str">
        <f>IF('Historical Data'!F151="","",'Historical Data'!F151)</f>
        <v/>
      </c>
      <c r="G164" s="661"/>
      <c r="H164" s="662" t="str">
        <f>IF('Historical Data'!G151="","",'Historical Data'!G151)</f>
        <v/>
      </c>
      <c r="I164" s="661" t="str">
        <f>IF('Historical Data'!H151="","",'Historical Data'!H151)</f>
        <v/>
      </c>
      <c r="J164" s="661" t="str">
        <f>IF('Historical Data'!I151="","",'Historical Data'!I151)</f>
        <v/>
      </c>
      <c r="L164" s="661" t="str">
        <f>IF('Historical Data'!J151="","",'Historical Data'!J151)</f>
        <v/>
      </c>
      <c r="M164" s="661" t="str">
        <f>IF('Historical Data'!K151="","",'Historical Data'!K151)</f>
        <v/>
      </c>
      <c r="N164" s="661" t="str">
        <f>IF('Historical Data'!L151="","",'Historical Data'!L151)</f>
        <v/>
      </c>
      <c r="O164" s="661"/>
      <c r="P164" s="662" t="str">
        <f>IF('Historical Data'!M151="","",'Historical Data'!M151)</f>
        <v/>
      </c>
      <c r="Q164" s="661" t="str">
        <f>IF('Historical Data'!N151="","",'Historical Data'!N151)</f>
        <v/>
      </c>
      <c r="R164" s="661" t="str">
        <f>IF('Historical Data'!O151="","",'Historical Data'!O151)</f>
        <v/>
      </c>
      <c r="T164" s="661" t="str">
        <f>IF('Historical Data'!W151="","",'Historical Data'!W151)</f>
        <v/>
      </c>
      <c r="U164" s="661" t="str">
        <f>IF('Historical Data'!X151="","",'Historical Data'!X151)</f>
        <v/>
      </c>
      <c r="V164" s="661" t="str">
        <f>IF('Historical Data'!Y151="","",'Historical Data'!Y151)</f>
        <v/>
      </c>
      <c r="W164" s="661"/>
      <c r="X164" s="662" t="str">
        <f>IF('Historical Data'!Z151="","",'Historical Data'!Z151)</f>
        <v/>
      </c>
      <c r="Y164" s="661" t="str">
        <f>IF('Historical Data'!AA151="","",'Historical Data'!AA151)</f>
        <v/>
      </c>
      <c r="Z164" s="661" t="str">
        <f>IF('Historical Data'!AB151="","",'Historical Data'!AB151)</f>
        <v/>
      </c>
      <c r="AB164" s="661" t="str">
        <f>IF('Historical Data'!V151="","",'Historical Data'!V151)</f>
        <v/>
      </c>
      <c r="AC164" s="661" t="str">
        <f>IF('Historical Data'!W151="","",'Historical Data'!W151)</f>
        <v/>
      </c>
      <c r="AD164" s="661" t="str">
        <f>IF('Historical Data'!X151="","",'Historical Data'!X151)</f>
        <v/>
      </c>
      <c r="AE164" s="662" t="str">
        <f>IF('Historical Data'!Y151="","",'Historical Data'!Y151)</f>
        <v/>
      </c>
      <c r="AF164" s="661" t="str">
        <f>IF('Historical Data'!Z151="","",'Historical Data'!Z151)</f>
        <v/>
      </c>
      <c r="AG164" s="661" t="str">
        <f>IF('Historical Data'!AA151="","",'Historical Data'!AA151)</f>
        <v/>
      </c>
    </row>
    <row r="165" spans="2:33">
      <c r="B165" s="660" t="str">
        <f>IF('Historical Data'!B152="","",'Historical Data'!B152)</f>
        <v/>
      </c>
      <c r="D165" s="661" t="str">
        <f>IF('Historical Data'!D152="","",'Historical Data'!D152)</f>
        <v/>
      </c>
      <c r="E165" s="661" t="str">
        <f>IF('Historical Data'!E152="","",'Historical Data'!E152)</f>
        <v/>
      </c>
      <c r="F165" s="661" t="str">
        <f>IF('Historical Data'!F152="","",'Historical Data'!F152)</f>
        <v/>
      </c>
      <c r="G165" s="661"/>
      <c r="H165" s="662" t="str">
        <f>IF('Historical Data'!G152="","",'Historical Data'!G152)</f>
        <v/>
      </c>
      <c r="I165" s="661" t="str">
        <f>IF('Historical Data'!H152="","",'Historical Data'!H152)</f>
        <v/>
      </c>
      <c r="J165" s="661" t="str">
        <f>IF('Historical Data'!I152="","",'Historical Data'!I152)</f>
        <v/>
      </c>
      <c r="L165" s="661" t="str">
        <f>IF('Historical Data'!J152="","",'Historical Data'!J152)</f>
        <v/>
      </c>
      <c r="M165" s="661" t="str">
        <f>IF('Historical Data'!K152="","",'Historical Data'!K152)</f>
        <v/>
      </c>
      <c r="N165" s="661" t="str">
        <f>IF('Historical Data'!L152="","",'Historical Data'!L152)</f>
        <v/>
      </c>
      <c r="O165" s="661"/>
      <c r="P165" s="662" t="str">
        <f>IF('Historical Data'!M152="","",'Historical Data'!M152)</f>
        <v/>
      </c>
      <c r="Q165" s="661" t="str">
        <f>IF('Historical Data'!N152="","",'Historical Data'!N152)</f>
        <v/>
      </c>
      <c r="R165" s="661" t="str">
        <f>IF('Historical Data'!O152="","",'Historical Data'!O152)</f>
        <v/>
      </c>
      <c r="T165" s="661" t="str">
        <f>IF('Historical Data'!W152="","",'Historical Data'!W152)</f>
        <v/>
      </c>
      <c r="U165" s="661" t="str">
        <f>IF('Historical Data'!X152="","",'Historical Data'!X152)</f>
        <v/>
      </c>
      <c r="V165" s="661" t="str">
        <f>IF('Historical Data'!Y152="","",'Historical Data'!Y152)</f>
        <v/>
      </c>
      <c r="W165" s="661"/>
      <c r="X165" s="662" t="str">
        <f>IF('Historical Data'!Z152="","",'Historical Data'!Z152)</f>
        <v/>
      </c>
      <c r="Y165" s="661" t="str">
        <f>IF('Historical Data'!AA152="","",'Historical Data'!AA152)</f>
        <v/>
      </c>
      <c r="Z165" s="661" t="str">
        <f>IF('Historical Data'!AB152="","",'Historical Data'!AB152)</f>
        <v/>
      </c>
      <c r="AB165" s="661" t="str">
        <f>IF('Historical Data'!V152="","",'Historical Data'!V152)</f>
        <v/>
      </c>
      <c r="AC165" s="661" t="str">
        <f>IF('Historical Data'!W152="","",'Historical Data'!W152)</f>
        <v/>
      </c>
      <c r="AD165" s="661" t="str">
        <f>IF('Historical Data'!X152="","",'Historical Data'!X152)</f>
        <v/>
      </c>
      <c r="AE165" s="662" t="str">
        <f>IF('Historical Data'!Y152="","",'Historical Data'!Y152)</f>
        <v/>
      </c>
      <c r="AF165" s="661" t="str">
        <f>IF('Historical Data'!Z152="","",'Historical Data'!Z152)</f>
        <v/>
      </c>
      <c r="AG165" s="661" t="str">
        <f>IF('Historical Data'!AA152="","",'Historical Data'!AA152)</f>
        <v/>
      </c>
    </row>
    <row r="166" spans="2:33">
      <c r="B166" s="660" t="str">
        <f>IF('Historical Data'!B153="","",'Historical Data'!B153)</f>
        <v/>
      </c>
      <c r="D166" s="661" t="str">
        <f>IF('Historical Data'!D153="","",'Historical Data'!D153)</f>
        <v/>
      </c>
      <c r="E166" s="661" t="str">
        <f>IF('Historical Data'!E153="","",'Historical Data'!E153)</f>
        <v/>
      </c>
      <c r="F166" s="661" t="str">
        <f>IF('Historical Data'!F153="","",'Historical Data'!F153)</f>
        <v/>
      </c>
      <c r="G166" s="661"/>
      <c r="H166" s="662" t="str">
        <f>IF('Historical Data'!G153="","",'Historical Data'!G153)</f>
        <v/>
      </c>
      <c r="I166" s="661" t="str">
        <f>IF('Historical Data'!H153="","",'Historical Data'!H153)</f>
        <v/>
      </c>
      <c r="J166" s="661" t="str">
        <f>IF('Historical Data'!I153="","",'Historical Data'!I153)</f>
        <v/>
      </c>
      <c r="L166" s="661" t="str">
        <f>IF('Historical Data'!J153="","",'Historical Data'!J153)</f>
        <v/>
      </c>
      <c r="M166" s="661" t="str">
        <f>IF('Historical Data'!K153="","",'Historical Data'!K153)</f>
        <v/>
      </c>
      <c r="N166" s="661" t="str">
        <f>IF('Historical Data'!L153="","",'Historical Data'!L153)</f>
        <v/>
      </c>
      <c r="O166" s="661"/>
      <c r="P166" s="662" t="str">
        <f>IF('Historical Data'!M153="","",'Historical Data'!M153)</f>
        <v/>
      </c>
      <c r="Q166" s="661" t="str">
        <f>IF('Historical Data'!N153="","",'Historical Data'!N153)</f>
        <v/>
      </c>
      <c r="R166" s="661" t="str">
        <f>IF('Historical Data'!O153="","",'Historical Data'!O153)</f>
        <v/>
      </c>
      <c r="T166" s="661" t="str">
        <f>IF('Historical Data'!W153="","",'Historical Data'!W153)</f>
        <v/>
      </c>
      <c r="U166" s="661" t="str">
        <f>IF('Historical Data'!X153="","",'Historical Data'!X153)</f>
        <v/>
      </c>
      <c r="V166" s="661" t="str">
        <f>IF('Historical Data'!Y153="","",'Historical Data'!Y153)</f>
        <v/>
      </c>
      <c r="W166" s="661"/>
      <c r="X166" s="662" t="str">
        <f>IF('Historical Data'!Z153="","",'Historical Data'!Z153)</f>
        <v/>
      </c>
      <c r="Y166" s="661" t="str">
        <f>IF('Historical Data'!AA153="","",'Historical Data'!AA153)</f>
        <v/>
      </c>
      <c r="Z166" s="661" t="str">
        <f>IF('Historical Data'!AB153="","",'Historical Data'!AB153)</f>
        <v/>
      </c>
      <c r="AB166" s="661" t="str">
        <f>IF('Historical Data'!V153="","",'Historical Data'!V153)</f>
        <v/>
      </c>
      <c r="AC166" s="661" t="str">
        <f>IF('Historical Data'!W153="","",'Historical Data'!W153)</f>
        <v/>
      </c>
      <c r="AD166" s="661" t="str">
        <f>IF('Historical Data'!X153="","",'Historical Data'!X153)</f>
        <v/>
      </c>
      <c r="AE166" s="662" t="str">
        <f>IF('Historical Data'!Y153="","",'Historical Data'!Y153)</f>
        <v/>
      </c>
      <c r="AF166" s="661" t="str">
        <f>IF('Historical Data'!Z153="","",'Historical Data'!Z153)</f>
        <v/>
      </c>
      <c r="AG166" s="661" t="str">
        <f>IF('Historical Data'!AA153="","",'Historical Data'!AA153)</f>
        <v/>
      </c>
    </row>
    <row r="167" spans="2:33">
      <c r="B167" s="660" t="str">
        <f>IF('Historical Data'!B154="","",'Historical Data'!B154)</f>
        <v/>
      </c>
      <c r="D167" s="661" t="str">
        <f>IF('Historical Data'!D154="","",'Historical Data'!D154)</f>
        <v/>
      </c>
      <c r="E167" s="661" t="str">
        <f>IF('Historical Data'!E154="","",'Historical Data'!E154)</f>
        <v/>
      </c>
      <c r="F167" s="661" t="str">
        <f>IF('Historical Data'!F154="","",'Historical Data'!F154)</f>
        <v/>
      </c>
      <c r="G167" s="661"/>
      <c r="H167" s="662" t="str">
        <f>IF('Historical Data'!G154="","",'Historical Data'!G154)</f>
        <v/>
      </c>
      <c r="I167" s="661" t="str">
        <f>IF('Historical Data'!H154="","",'Historical Data'!H154)</f>
        <v/>
      </c>
      <c r="J167" s="661" t="str">
        <f>IF('Historical Data'!I154="","",'Historical Data'!I154)</f>
        <v/>
      </c>
      <c r="L167" s="661" t="str">
        <f>IF('Historical Data'!J154="","",'Historical Data'!J154)</f>
        <v/>
      </c>
      <c r="M167" s="661" t="str">
        <f>IF('Historical Data'!K154="","",'Historical Data'!K154)</f>
        <v/>
      </c>
      <c r="N167" s="661" t="str">
        <f>IF('Historical Data'!L154="","",'Historical Data'!L154)</f>
        <v/>
      </c>
      <c r="O167" s="661"/>
      <c r="P167" s="662" t="str">
        <f>IF('Historical Data'!M154="","",'Historical Data'!M154)</f>
        <v/>
      </c>
      <c r="Q167" s="661" t="str">
        <f>IF('Historical Data'!N154="","",'Historical Data'!N154)</f>
        <v/>
      </c>
      <c r="R167" s="661" t="str">
        <f>IF('Historical Data'!O154="","",'Historical Data'!O154)</f>
        <v/>
      </c>
      <c r="T167" s="661" t="str">
        <f>IF('Historical Data'!W154="","",'Historical Data'!W154)</f>
        <v/>
      </c>
      <c r="U167" s="661" t="str">
        <f>IF('Historical Data'!X154="","",'Historical Data'!X154)</f>
        <v/>
      </c>
      <c r="V167" s="661" t="str">
        <f>IF('Historical Data'!Y154="","",'Historical Data'!Y154)</f>
        <v/>
      </c>
      <c r="W167" s="661"/>
      <c r="X167" s="662" t="str">
        <f>IF('Historical Data'!Z154="","",'Historical Data'!Z154)</f>
        <v/>
      </c>
      <c r="Y167" s="661" t="str">
        <f>IF('Historical Data'!AA154="","",'Historical Data'!AA154)</f>
        <v/>
      </c>
      <c r="Z167" s="661" t="str">
        <f>IF('Historical Data'!AB154="","",'Historical Data'!AB154)</f>
        <v/>
      </c>
      <c r="AB167" s="661" t="str">
        <f>IF('Historical Data'!V154="","",'Historical Data'!V154)</f>
        <v/>
      </c>
      <c r="AC167" s="661" t="str">
        <f>IF('Historical Data'!W154="","",'Historical Data'!W154)</f>
        <v/>
      </c>
      <c r="AD167" s="661" t="str">
        <f>IF('Historical Data'!X154="","",'Historical Data'!X154)</f>
        <v/>
      </c>
      <c r="AE167" s="662" t="str">
        <f>IF('Historical Data'!Y154="","",'Historical Data'!Y154)</f>
        <v/>
      </c>
      <c r="AF167" s="661" t="str">
        <f>IF('Historical Data'!Z154="","",'Historical Data'!Z154)</f>
        <v/>
      </c>
      <c r="AG167" s="661" t="str">
        <f>IF('Historical Data'!AA154="","",'Historical Data'!AA154)</f>
        <v/>
      </c>
    </row>
    <row r="168" spans="2:33">
      <c r="B168" s="660" t="str">
        <f>IF('Historical Data'!B155="","",'Historical Data'!B155)</f>
        <v/>
      </c>
      <c r="D168" s="661" t="str">
        <f>IF('Historical Data'!D155="","",'Historical Data'!D155)</f>
        <v/>
      </c>
      <c r="E168" s="661" t="str">
        <f>IF('Historical Data'!E155="","",'Historical Data'!E155)</f>
        <v/>
      </c>
      <c r="F168" s="661" t="str">
        <f>IF('Historical Data'!F155="","",'Historical Data'!F155)</f>
        <v/>
      </c>
      <c r="G168" s="661"/>
      <c r="H168" s="662" t="str">
        <f>IF('Historical Data'!G155="","",'Historical Data'!G155)</f>
        <v/>
      </c>
      <c r="I168" s="661" t="str">
        <f>IF('Historical Data'!H155="","",'Historical Data'!H155)</f>
        <v/>
      </c>
      <c r="J168" s="661" t="str">
        <f>IF('Historical Data'!I155="","",'Historical Data'!I155)</f>
        <v/>
      </c>
      <c r="L168" s="661" t="str">
        <f>IF('Historical Data'!J155="","",'Historical Data'!J155)</f>
        <v/>
      </c>
      <c r="M168" s="661" t="str">
        <f>IF('Historical Data'!K155="","",'Historical Data'!K155)</f>
        <v/>
      </c>
      <c r="N168" s="661" t="str">
        <f>IF('Historical Data'!L155="","",'Historical Data'!L155)</f>
        <v/>
      </c>
      <c r="O168" s="661"/>
      <c r="P168" s="662" t="str">
        <f>IF('Historical Data'!M155="","",'Historical Data'!M155)</f>
        <v/>
      </c>
      <c r="Q168" s="661" t="str">
        <f>IF('Historical Data'!N155="","",'Historical Data'!N155)</f>
        <v/>
      </c>
      <c r="R168" s="661" t="str">
        <f>IF('Historical Data'!O155="","",'Historical Data'!O155)</f>
        <v/>
      </c>
      <c r="T168" s="661" t="str">
        <f>IF('Historical Data'!W155="","",'Historical Data'!W155)</f>
        <v/>
      </c>
      <c r="U168" s="661" t="str">
        <f>IF('Historical Data'!X155="","",'Historical Data'!X155)</f>
        <v/>
      </c>
      <c r="V168" s="661" t="str">
        <f>IF('Historical Data'!Y155="","",'Historical Data'!Y155)</f>
        <v/>
      </c>
      <c r="W168" s="661"/>
      <c r="X168" s="662" t="str">
        <f>IF('Historical Data'!Z155="","",'Historical Data'!Z155)</f>
        <v/>
      </c>
      <c r="Y168" s="661" t="str">
        <f>IF('Historical Data'!AA155="","",'Historical Data'!AA155)</f>
        <v/>
      </c>
      <c r="Z168" s="661" t="str">
        <f>IF('Historical Data'!AB155="","",'Historical Data'!AB155)</f>
        <v/>
      </c>
      <c r="AB168" s="661" t="str">
        <f>IF('Historical Data'!V155="","",'Historical Data'!V155)</f>
        <v/>
      </c>
      <c r="AC168" s="661" t="str">
        <f>IF('Historical Data'!W155="","",'Historical Data'!W155)</f>
        <v/>
      </c>
      <c r="AD168" s="661" t="str">
        <f>IF('Historical Data'!X155="","",'Historical Data'!X155)</f>
        <v/>
      </c>
      <c r="AE168" s="662" t="str">
        <f>IF('Historical Data'!Y155="","",'Historical Data'!Y155)</f>
        <v/>
      </c>
      <c r="AF168" s="661" t="str">
        <f>IF('Historical Data'!Z155="","",'Historical Data'!Z155)</f>
        <v/>
      </c>
      <c r="AG168" s="661" t="str">
        <f>IF('Historical Data'!AA155="","",'Historical Data'!AA155)</f>
        <v/>
      </c>
    </row>
    <row r="169" spans="2:33">
      <c r="B169" s="660" t="str">
        <f>IF('Historical Data'!B156="","",'Historical Data'!B156)</f>
        <v/>
      </c>
      <c r="D169" s="661" t="str">
        <f>IF('Historical Data'!D156="","",'Historical Data'!D156)</f>
        <v/>
      </c>
      <c r="E169" s="661" t="str">
        <f>IF('Historical Data'!E156="","",'Historical Data'!E156)</f>
        <v/>
      </c>
      <c r="F169" s="661" t="str">
        <f>IF('Historical Data'!F156="","",'Historical Data'!F156)</f>
        <v/>
      </c>
      <c r="G169" s="661"/>
      <c r="H169" s="662" t="str">
        <f>IF('Historical Data'!G156="","",'Historical Data'!G156)</f>
        <v/>
      </c>
      <c r="I169" s="661" t="str">
        <f>IF('Historical Data'!H156="","",'Historical Data'!H156)</f>
        <v/>
      </c>
      <c r="J169" s="661" t="str">
        <f>IF('Historical Data'!I156="","",'Historical Data'!I156)</f>
        <v/>
      </c>
      <c r="L169" s="661" t="str">
        <f>IF('Historical Data'!J156="","",'Historical Data'!J156)</f>
        <v/>
      </c>
      <c r="M169" s="661" t="str">
        <f>IF('Historical Data'!K156="","",'Historical Data'!K156)</f>
        <v/>
      </c>
      <c r="N169" s="661" t="str">
        <f>IF('Historical Data'!L156="","",'Historical Data'!L156)</f>
        <v/>
      </c>
      <c r="O169" s="661"/>
      <c r="P169" s="662" t="str">
        <f>IF('Historical Data'!M156="","",'Historical Data'!M156)</f>
        <v/>
      </c>
      <c r="Q169" s="661" t="str">
        <f>IF('Historical Data'!N156="","",'Historical Data'!N156)</f>
        <v/>
      </c>
      <c r="R169" s="661" t="str">
        <f>IF('Historical Data'!O156="","",'Historical Data'!O156)</f>
        <v/>
      </c>
      <c r="T169" s="661" t="str">
        <f>IF('Historical Data'!W156="","",'Historical Data'!W156)</f>
        <v/>
      </c>
      <c r="U169" s="661" t="str">
        <f>IF('Historical Data'!X156="","",'Historical Data'!X156)</f>
        <v/>
      </c>
      <c r="V169" s="661" t="str">
        <f>IF('Historical Data'!Y156="","",'Historical Data'!Y156)</f>
        <v/>
      </c>
      <c r="W169" s="661"/>
      <c r="X169" s="662" t="str">
        <f>IF('Historical Data'!Z156="","",'Historical Data'!Z156)</f>
        <v/>
      </c>
      <c r="Y169" s="661" t="str">
        <f>IF('Historical Data'!AA156="","",'Historical Data'!AA156)</f>
        <v/>
      </c>
      <c r="Z169" s="661" t="str">
        <f>IF('Historical Data'!AB156="","",'Historical Data'!AB156)</f>
        <v/>
      </c>
      <c r="AB169" s="661" t="str">
        <f>IF('Historical Data'!V156="","",'Historical Data'!V156)</f>
        <v/>
      </c>
      <c r="AC169" s="661" t="str">
        <f>IF('Historical Data'!W156="","",'Historical Data'!W156)</f>
        <v/>
      </c>
      <c r="AD169" s="661" t="str">
        <f>IF('Historical Data'!X156="","",'Historical Data'!X156)</f>
        <v/>
      </c>
      <c r="AE169" s="662" t="str">
        <f>IF('Historical Data'!Y156="","",'Historical Data'!Y156)</f>
        <v/>
      </c>
      <c r="AF169" s="661" t="str">
        <f>IF('Historical Data'!Z156="","",'Historical Data'!Z156)</f>
        <v/>
      </c>
      <c r="AG169" s="661" t="str">
        <f>IF('Historical Data'!AA156="","",'Historical Data'!AA156)</f>
        <v/>
      </c>
    </row>
    <row r="170" spans="2:33">
      <c r="B170" s="660" t="str">
        <f>IF('Historical Data'!B157="","",'Historical Data'!B157)</f>
        <v/>
      </c>
      <c r="D170" s="661" t="str">
        <f>IF('Historical Data'!D157="","",'Historical Data'!D157)</f>
        <v/>
      </c>
      <c r="E170" s="661" t="str">
        <f>IF('Historical Data'!E157="","",'Historical Data'!E157)</f>
        <v/>
      </c>
      <c r="F170" s="661" t="str">
        <f>IF('Historical Data'!F157="","",'Historical Data'!F157)</f>
        <v/>
      </c>
      <c r="G170" s="661"/>
      <c r="H170" s="662" t="str">
        <f>IF('Historical Data'!G157="","",'Historical Data'!G157)</f>
        <v/>
      </c>
      <c r="I170" s="661" t="str">
        <f>IF('Historical Data'!H157="","",'Historical Data'!H157)</f>
        <v/>
      </c>
      <c r="J170" s="661" t="str">
        <f>IF('Historical Data'!I157="","",'Historical Data'!I157)</f>
        <v/>
      </c>
      <c r="L170" s="661" t="str">
        <f>IF('Historical Data'!J157="","",'Historical Data'!J157)</f>
        <v/>
      </c>
      <c r="M170" s="661" t="str">
        <f>IF('Historical Data'!K157="","",'Historical Data'!K157)</f>
        <v/>
      </c>
      <c r="N170" s="661" t="str">
        <f>IF('Historical Data'!L157="","",'Historical Data'!L157)</f>
        <v/>
      </c>
      <c r="O170" s="661"/>
      <c r="P170" s="662" t="str">
        <f>IF('Historical Data'!M157="","",'Historical Data'!M157)</f>
        <v/>
      </c>
      <c r="Q170" s="661" t="str">
        <f>IF('Historical Data'!N157="","",'Historical Data'!N157)</f>
        <v/>
      </c>
      <c r="R170" s="661" t="str">
        <f>IF('Historical Data'!O157="","",'Historical Data'!O157)</f>
        <v/>
      </c>
      <c r="T170" s="661" t="str">
        <f>IF('Historical Data'!W157="","",'Historical Data'!W157)</f>
        <v/>
      </c>
      <c r="U170" s="661" t="str">
        <f>IF('Historical Data'!X157="","",'Historical Data'!X157)</f>
        <v/>
      </c>
      <c r="V170" s="661" t="str">
        <f>IF('Historical Data'!Y157="","",'Historical Data'!Y157)</f>
        <v/>
      </c>
      <c r="W170" s="661"/>
      <c r="X170" s="662" t="str">
        <f>IF('Historical Data'!Z157="","",'Historical Data'!Z157)</f>
        <v/>
      </c>
      <c r="Y170" s="661" t="str">
        <f>IF('Historical Data'!AA157="","",'Historical Data'!AA157)</f>
        <v/>
      </c>
      <c r="Z170" s="661" t="str">
        <f>IF('Historical Data'!AB157="","",'Historical Data'!AB157)</f>
        <v/>
      </c>
      <c r="AB170" s="661" t="str">
        <f>IF('Historical Data'!V157="","",'Historical Data'!V157)</f>
        <v/>
      </c>
      <c r="AC170" s="661" t="str">
        <f>IF('Historical Data'!W157="","",'Historical Data'!W157)</f>
        <v/>
      </c>
      <c r="AD170" s="661" t="str">
        <f>IF('Historical Data'!X157="","",'Historical Data'!X157)</f>
        <v/>
      </c>
      <c r="AE170" s="662" t="str">
        <f>IF('Historical Data'!Y157="","",'Historical Data'!Y157)</f>
        <v/>
      </c>
      <c r="AF170" s="661" t="str">
        <f>IF('Historical Data'!Z157="","",'Historical Data'!Z157)</f>
        <v/>
      </c>
      <c r="AG170" s="661" t="str">
        <f>IF('Historical Data'!AA157="","",'Historical Data'!AA157)</f>
        <v/>
      </c>
    </row>
    <row r="171" spans="2:33">
      <c r="B171" s="660" t="str">
        <f>IF('Historical Data'!B158="","",'Historical Data'!B158)</f>
        <v/>
      </c>
      <c r="D171" s="661" t="str">
        <f>IF('Historical Data'!D158="","",'Historical Data'!D158)</f>
        <v/>
      </c>
      <c r="E171" s="661" t="str">
        <f>IF('Historical Data'!E158="","",'Historical Data'!E158)</f>
        <v/>
      </c>
      <c r="F171" s="661" t="str">
        <f>IF('Historical Data'!F158="","",'Historical Data'!F158)</f>
        <v/>
      </c>
      <c r="G171" s="661"/>
      <c r="H171" s="662" t="str">
        <f>IF('Historical Data'!G158="","",'Historical Data'!G158)</f>
        <v/>
      </c>
      <c r="I171" s="661" t="str">
        <f>IF('Historical Data'!H158="","",'Historical Data'!H158)</f>
        <v/>
      </c>
      <c r="J171" s="661" t="str">
        <f>IF('Historical Data'!I158="","",'Historical Data'!I158)</f>
        <v/>
      </c>
      <c r="L171" s="661" t="str">
        <f>IF('Historical Data'!J158="","",'Historical Data'!J158)</f>
        <v/>
      </c>
      <c r="M171" s="661" t="str">
        <f>IF('Historical Data'!K158="","",'Historical Data'!K158)</f>
        <v/>
      </c>
      <c r="N171" s="661" t="str">
        <f>IF('Historical Data'!L158="","",'Historical Data'!L158)</f>
        <v/>
      </c>
      <c r="O171" s="661"/>
      <c r="P171" s="662" t="str">
        <f>IF('Historical Data'!M158="","",'Historical Data'!M158)</f>
        <v/>
      </c>
      <c r="Q171" s="661" t="str">
        <f>IF('Historical Data'!N158="","",'Historical Data'!N158)</f>
        <v/>
      </c>
      <c r="R171" s="661" t="str">
        <f>IF('Historical Data'!O158="","",'Historical Data'!O158)</f>
        <v/>
      </c>
      <c r="T171" s="661" t="str">
        <f>IF('Historical Data'!W158="","",'Historical Data'!W158)</f>
        <v/>
      </c>
      <c r="U171" s="661" t="str">
        <f>IF('Historical Data'!X158="","",'Historical Data'!X158)</f>
        <v/>
      </c>
      <c r="V171" s="661" t="str">
        <f>IF('Historical Data'!Y158="","",'Historical Data'!Y158)</f>
        <v/>
      </c>
      <c r="W171" s="661"/>
      <c r="X171" s="662" t="str">
        <f>IF('Historical Data'!Z158="","",'Historical Data'!Z158)</f>
        <v/>
      </c>
      <c r="Y171" s="661" t="str">
        <f>IF('Historical Data'!AA158="","",'Historical Data'!AA158)</f>
        <v/>
      </c>
      <c r="Z171" s="661" t="str">
        <f>IF('Historical Data'!AB158="","",'Historical Data'!AB158)</f>
        <v/>
      </c>
      <c r="AB171" s="661" t="str">
        <f>IF('Historical Data'!V158="","",'Historical Data'!V158)</f>
        <v/>
      </c>
      <c r="AC171" s="661" t="str">
        <f>IF('Historical Data'!W158="","",'Historical Data'!W158)</f>
        <v/>
      </c>
      <c r="AD171" s="661" t="str">
        <f>IF('Historical Data'!X158="","",'Historical Data'!X158)</f>
        <v/>
      </c>
      <c r="AE171" s="662" t="str">
        <f>IF('Historical Data'!Y158="","",'Historical Data'!Y158)</f>
        <v/>
      </c>
      <c r="AF171" s="661" t="str">
        <f>IF('Historical Data'!Z158="","",'Historical Data'!Z158)</f>
        <v/>
      </c>
      <c r="AG171" s="661" t="str">
        <f>IF('Historical Data'!AA158="","",'Historical Data'!AA158)</f>
        <v/>
      </c>
    </row>
    <row r="172" spans="2:33">
      <c r="B172" s="660" t="str">
        <f>IF('Historical Data'!B159="","",'Historical Data'!B159)</f>
        <v/>
      </c>
      <c r="D172" s="661" t="str">
        <f>IF('Historical Data'!D159="","",'Historical Data'!D159)</f>
        <v/>
      </c>
      <c r="E172" s="661" t="str">
        <f>IF('Historical Data'!E159="","",'Historical Data'!E159)</f>
        <v/>
      </c>
      <c r="F172" s="661" t="str">
        <f>IF('Historical Data'!F159="","",'Historical Data'!F159)</f>
        <v/>
      </c>
      <c r="G172" s="661"/>
      <c r="H172" s="662" t="str">
        <f>IF('Historical Data'!G159="","",'Historical Data'!G159)</f>
        <v/>
      </c>
      <c r="I172" s="661" t="str">
        <f>IF('Historical Data'!H159="","",'Historical Data'!H159)</f>
        <v/>
      </c>
      <c r="J172" s="661" t="str">
        <f>IF('Historical Data'!I159="","",'Historical Data'!I159)</f>
        <v/>
      </c>
      <c r="L172" s="661" t="str">
        <f>IF('Historical Data'!J159="","",'Historical Data'!J159)</f>
        <v/>
      </c>
      <c r="M172" s="661" t="str">
        <f>IF('Historical Data'!K159="","",'Historical Data'!K159)</f>
        <v/>
      </c>
      <c r="N172" s="661" t="str">
        <f>IF('Historical Data'!L159="","",'Historical Data'!L159)</f>
        <v/>
      </c>
      <c r="O172" s="661"/>
      <c r="P172" s="662" t="str">
        <f>IF('Historical Data'!M159="","",'Historical Data'!M159)</f>
        <v/>
      </c>
      <c r="Q172" s="661" t="str">
        <f>IF('Historical Data'!N159="","",'Historical Data'!N159)</f>
        <v/>
      </c>
      <c r="R172" s="661" t="str">
        <f>IF('Historical Data'!O159="","",'Historical Data'!O159)</f>
        <v/>
      </c>
      <c r="T172" s="661" t="str">
        <f>IF('Historical Data'!W159="","",'Historical Data'!W159)</f>
        <v/>
      </c>
      <c r="U172" s="661" t="str">
        <f>IF('Historical Data'!X159="","",'Historical Data'!X159)</f>
        <v/>
      </c>
      <c r="V172" s="661" t="str">
        <f>IF('Historical Data'!Y159="","",'Historical Data'!Y159)</f>
        <v/>
      </c>
      <c r="W172" s="661"/>
      <c r="X172" s="662" t="str">
        <f>IF('Historical Data'!Z159="","",'Historical Data'!Z159)</f>
        <v/>
      </c>
      <c r="Y172" s="661" t="str">
        <f>IF('Historical Data'!AA159="","",'Historical Data'!AA159)</f>
        <v/>
      </c>
      <c r="Z172" s="661" t="str">
        <f>IF('Historical Data'!AB159="","",'Historical Data'!AB159)</f>
        <v/>
      </c>
      <c r="AB172" s="661" t="str">
        <f>IF('Historical Data'!V159="","",'Historical Data'!V159)</f>
        <v/>
      </c>
      <c r="AC172" s="661" t="str">
        <f>IF('Historical Data'!W159="","",'Historical Data'!W159)</f>
        <v/>
      </c>
      <c r="AD172" s="661" t="str">
        <f>IF('Historical Data'!X159="","",'Historical Data'!X159)</f>
        <v/>
      </c>
      <c r="AE172" s="662" t="str">
        <f>IF('Historical Data'!Y159="","",'Historical Data'!Y159)</f>
        <v/>
      </c>
      <c r="AF172" s="661" t="str">
        <f>IF('Historical Data'!Z159="","",'Historical Data'!Z159)</f>
        <v/>
      </c>
      <c r="AG172" s="661" t="str">
        <f>IF('Historical Data'!AA159="","",'Historical Data'!AA159)</f>
        <v/>
      </c>
    </row>
    <row r="173" spans="2:33">
      <c r="B173" s="660" t="str">
        <f>IF('Historical Data'!B160="","",'Historical Data'!B160)</f>
        <v/>
      </c>
      <c r="D173" s="661" t="str">
        <f>IF('Historical Data'!D160="","",'Historical Data'!D160)</f>
        <v/>
      </c>
      <c r="E173" s="661" t="str">
        <f>IF('Historical Data'!E160="","",'Historical Data'!E160)</f>
        <v/>
      </c>
      <c r="F173" s="661" t="str">
        <f>IF('Historical Data'!F160="","",'Historical Data'!F160)</f>
        <v/>
      </c>
      <c r="G173" s="661"/>
      <c r="H173" s="662" t="str">
        <f>IF('Historical Data'!G160="","",'Historical Data'!G160)</f>
        <v/>
      </c>
      <c r="I173" s="661" t="str">
        <f>IF('Historical Data'!H160="","",'Historical Data'!H160)</f>
        <v/>
      </c>
      <c r="J173" s="661" t="str">
        <f>IF('Historical Data'!I160="","",'Historical Data'!I160)</f>
        <v/>
      </c>
      <c r="L173" s="661" t="str">
        <f>IF('Historical Data'!J160="","",'Historical Data'!J160)</f>
        <v/>
      </c>
      <c r="M173" s="661" t="str">
        <f>IF('Historical Data'!K160="","",'Historical Data'!K160)</f>
        <v/>
      </c>
      <c r="N173" s="661" t="str">
        <f>IF('Historical Data'!L160="","",'Historical Data'!L160)</f>
        <v/>
      </c>
      <c r="O173" s="661"/>
      <c r="P173" s="662" t="str">
        <f>IF('Historical Data'!M160="","",'Historical Data'!M160)</f>
        <v/>
      </c>
      <c r="Q173" s="661" t="str">
        <f>IF('Historical Data'!N160="","",'Historical Data'!N160)</f>
        <v/>
      </c>
      <c r="R173" s="661" t="str">
        <f>IF('Historical Data'!O160="","",'Historical Data'!O160)</f>
        <v/>
      </c>
      <c r="T173" s="661" t="str">
        <f>IF('Historical Data'!W160="","",'Historical Data'!W160)</f>
        <v/>
      </c>
      <c r="U173" s="661" t="str">
        <f>IF('Historical Data'!X160="","",'Historical Data'!X160)</f>
        <v/>
      </c>
      <c r="V173" s="661" t="str">
        <f>IF('Historical Data'!Y160="","",'Historical Data'!Y160)</f>
        <v/>
      </c>
      <c r="W173" s="661"/>
      <c r="X173" s="662" t="str">
        <f>IF('Historical Data'!Z160="","",'Historical Data'!Z160)</f>
        <v/>
      </c>
      <c r="Y173" s="661" t="str">
        <f>IF('Historical Data'!AA160="","",'Historical Data'!AA160)</f>
        <v/>
      </c>
      <c r="Z173" s="661" t="str">
        <f>IF('Historical Data'!AB160="","",'Historical Data'!AB160)</f>
        <v/>
      </c>
      <c r="AB173" s="661" t="str">
        <f>IF('Historical Data'!V160="","",'Historical Data'!V160)</f>
        <v/>
      </c>
      <c r="AC173" s="661" t="str">
        <f>IF('Historical Data'!W160="","",'Historical Data'!W160)</f>
        <v/>
      </c>
      <c r="AD173" s="661" t="str">
        <f>IF('Historical Data'!X160="","",'Historical Data'!X160)</f>
        <v/>
      </c>
      <c r="AE173" s="662" t="str">
        <f>IF('Historical Data'!Y160="","",'Historical Data'!Y160)</f>
        <v/>
      </c>
      <c r="AF173" s="661" t="str">
        <f>IF('Historical Data'!Z160="","",'Historical Data'!Z160)</f>
        <v/>
      </c>
      <c r="AG173" s="661" t="str">
        <f>IF('Historical Data'!AA160="","",'Historical Data'!AA160)</f>
        <v/>
      </c>
    </row>
    <row r="174" spans="2:33">
      <c r="B174" s="660" t="str">
        <f>IF('Historical Data'!B161="","",'Historical Data'!B161)</f>
        <v/>
      </c>
      <c r="D174" s="661" t="str">
        <f>IF('Historical Data'!D161="","",'Historical Data'!D161)</f>
        <v/>
      </c>
      <c r="E174" s="661" t="str">
        <f>IF('Historical Data'!E161="","",'Historical Data'!E161)</f>
        <v/>
      </c>
      <c r="F174" s="661" t="str">
        <f>IF('Historical Data'!F161="","",'Historical Data'!F161)</f>
        <v/>
      </c>
      <c r="G174" s="661"/>
      <c r="H174" s="662" t="str">
        <f>IF('Historical Data'!G161="","",'Historical Data'!G161)</f>
        <v/>
      </c>
      <c r="I174" s="661" t="str">
        <f>IF('Historical Data'!H161="","",'Historical Data'!H161)</f>
        <v/>
      </c>
      <c r="J174" s="661" t="str">
        <f>IF('Historical Data'!I161="","",'Historical Data'!I161)</f>
        <v/>
      </c>
      <c r="L174" s="661" t="str">
        <f>IF('Historical Data'!J161="","",'Historical Data'!J161)</f>
        <v/>
      </c>
      <c r="M174" s="661" t="str">
        <f>IF('Historical Data'!K161="","",'Historical Data'!K161)</f>
        <v/>
      </c>
      <c r="N174" s="661" t="str">
        <f>IF('Historical Data'!L161="","",'Historical Data'!L161)</f>
        <v/>
      </c>
      <c r="O174" s="661"/>
      <c r="P174" s="662" t="str">
        <f>IF('Historical Data'!M161="","",'Historical Data'!M161)</f>
        <v/>
      </c>
      <c r="Q174" s="661" t="str">
        <f>IF('Historical Data'!N161="","",'Historical Data'!N161)</f>
        <v/>
      </c>
      <c r="R174" s="661" t="str">
        <f>IF('Historical Data'!O161="","",'Historical Data'!O161)</f>
        <v/>
      </c>
      <c r="T174" s="661" t="str">
        <f>IF('Historical Data'!W161="","",'Historical Data'!W161)</f>
        <v/>
      </c>
      <c r="U174" s="661" t="str">
        <f>IF('Historical Data'!X161="","",'Historical Data'!X161)</f>
        <v/>
      </c>
      <c r="V174" s="661" t="str">
        <f>IF('Historical Data'!Y161="","",'Historical Data'!Y161)</f>
        <v/>
      </c>
      <c r="W174" s="661"/>
      <c r="X174" s="662" t="str">
        <f>IF('Historical Data'!Z161="","",'Historical Data'!Z161)</f>
        <v/>
      </c>
      <c r="Y174" s="661" t="str">
        <f>IF('Historical Data'!AA161="","",'Historical Data'!AA161)</f>
        <v/>
      </c>
      <c r="Z174" s="661" t="str">
        <f>IF('Historical Data'!AB161="","",'Historical Data'!AB161)</f>
        <v/>
      </c>
      <c r="AB174" s="661" t="str">
        <f>IF('Historical Data'!V161="","",'Historical Data'!V161)</f>
        <v/>
      </c>
      <c r="AC174" s="661" t="str">
        <f>IF('Historical Data'!W161="","",'Historical Data'!W161)</f>
        <v/>
      </c>
      <c r="AD174" s="661" t="str">
        <f>IF('Historical Data'!X161="","",'Historical Data'!X161)</f>
        <v/>
      </c>
      <c r="AE174" s="662" t="str">
        <f>IF('Historical Data'!Y161="","",'Historical Data'!Y161)</f>
        <v/>
      </c>
      <c r="AF174" s="661" t="str">
        <f>IF('Historical Data'!Z161="","",'Historical Data'!Z161)</f>
        <v/>
      </c>
      <c r="AG174" s="661" t="str">
        <f>IF('Historical Data'!AA161="","",'Historical Data'!AA161)</f>
        <v/>
      </c>
    </row>
    <row r="175" spans="2:33">
      <c r="B175" s="660" t="str">
        <f>IF('Historical Data'!B162="","",'Historical Data'!B162)</f>
        <v/>
      </c>
      <c r="D175" s="661" t="str">
        <f>IF('Historical Data'!D162="","",'Historical Data'!D162)</f>
        <v/>
      </c>
      <c r="E175" s="661" t="str">
        <f>IF('Historical Data'!E162="","",'Historical Data'!E162)</f>
        <v/>
      </c>
      <c r="F175" s="661" t="str">
        <f>IF('Historical Data'!F162="","",'Historical Data'!F162)</f>
        <v/>
      </c>
      <c r="G175" s="661"/>
      <c r="H175" s="662" t="str">
        <f>IF('Historical Data'!G162="","",'Historical Data'!G162)</f>
        <v/>
      </c>
      <c r="I175" s="661" t="str">
        <f>IF('Historical Data'!H162="","",'Historical Data'!H162)</f>
        <v/>
      </c>
      <c r="J175" s="661" t="str">
        <f>IF('Historical Data'!I162="","",'Historical Data'!I162)</f>
        <v/>
      </c>
      <c r="L175" s="661" t="str">
        <f>IF('Historical Data'!J162="","",'Historical Data'!J162)</f>
        <v/>
      </c>
      <c r="M175" s="661" t="str">
        <f>IF('Historical Data'!K162="","",'Historical Data'!K162)</f>
        <v/>
      </c>
      <c r="N175" s="661" t="str">
        <f>IF('Historical Data'!L162="","",'Historical Data'!L162)</f>
        <v/>
      </c>
      <c r="O175" s="661"/>
      <c r="P175" s="662" t="str">
        <f>IF('Historical Data'!M162="","",'Historical Data'!M162)</f>
        <v/>
      </c>
      <c r="Q175" s="661" t="str">
        <f>IF('Historical Data'!N162="","",'Historical Data'!N162)</f>
        <v/>
      </c>
      <c r="R175" s="661" t="str">
        <f>IF('Historical Data'!O162="","",'Historical Data'!O162)</f>
        <v/>
      </c>
      <c r="T175" s="661" t="str">
        <f>IF('Historical Data'!W162="","",'Historical Data'!W162)</f>
        <v/>
      </c>
      <c r="U175" s="661" t="str">
        <f>IF('Historical Data'!X162="","",'Historical Data'!X162)</f>
        <v/>
      </c>
      <c r="V175" s="661" t="str">
        <f>IF('Historical Data'!Y162="","",'Historical Data'!Y162)</f>
        <v/>
      </c>
      <c r="W175" s="661"/>
      <c r="X175" s="662" t="str">
        <f>IF('Historical Data'!Z162="","",'Historical Data'!Z162)</f>
        <v/>
      </c>
      <c r="Y175" s="661" t="str">
        <f>IF('Historical Data'!AA162="","",'Historical Data'!AA162)</f>
        <v/>
      </c>
      <c r="Z175" s="661" t="str">
        <f>IF('Historical Data'!AB162="","",'Historical Data'!AB162)</f>
        <v/>
      </c>
      <c r="AB175" s="661" t="str">
        <f>IF('Historical Data'!V162="","",'Historical Data'!V162)</f>
        <v/>
      </c>
      <c r="AC175" s="661" t="str">
        <f>IF('Historical Data'!W162="","",'Historical Data'!W162)</f>
        <v/>
      </c>
      <c r="AD175" s="661" t="str">
        <f>IF('Historical Data'!X162="","",'Historical Data'!X162)</f>
        <v/>
      </c>
      <c r="AE175" s="662" t="str">
        <f>IF('Historical Data'!Y162="","",'Historical Data'!Y162)</f>
        <v/>
      </c>
      <c r="AF175" s="661" t="str">
        <f>IF('Historical Data'!Z162="","",'Historical Data'!Z162)</f>
        <v/>
      </c>
      <c r="AG175" s="661" t="str">
        <f>IF('Historical Data'!AA162="","",'Historical Data'!AA162)</f>
        <v/>
      </c>
    </row>
    <row r="176" spans="2:33">
      <c r="B176" s="660" t="str">
        <f>IF('Historical Data'!B163="","",'Historical Data'!B163)</f>
        <v/>
      </c>
      <c r="D176" s="661" t="str">
        <f>IF('Historical Data'!D163="","",'Historical Data'!D163)</f>
        <v/>
      </c>
      <c r="E176" s="661" t="str">
        <f>IF('Historical Data'!E163="","",'Historical Data'!E163)</f>
        <v/>
      </c>
      <c r="F176" s="661" t="str">
        <f>IF('Historical Data'!F163="","",'Historical Data'!F163)</f>
        <v/>
      </c>
      <c r="G176" s="661"/>
      <c r="H176" s="662" t="str">
        <f>IF('Historical Data'!G163="","",'Historical Data'!G163)</f>
        <v/>
      </c>
      <c r="I176" s="661" t="str">
        <f>IF('Historical Data'!H163="","",'Historical Data'!H163)</f>
        <v/>
      </c>
      <c r="J176" s="661" t="str">
        <f>IF('Historical Data'!I163="","",'Historical Data'!I163)</f>
        <v/>
      </c>
      <c r="L176" s="661" t="str">
        <f>IF('Historical Data'!J163="","",'Historical Data'!J163)</f>
        <v/>
      </c>
      <c r="M176" s="661" t="str">
        <f>IF('Historical Data'!K163="","",'Historical Data'!K163)</f>
        <v/>
      </c>
      <c r="N176" s="661" t="str">
        <f>IF('Historical Data'!L163="","",'Historical Data'!L163)</f>
        <v/>
      </c>
      <c r="O176" s="661"/>
      <c r="P176" s="662" t="str">
        <f>IF('Historical Data'!M163="","",'Historical Data'!M163)</f>
        <v/>
      </c>
      <c r="Q176" s="661" t="str">
        <f>IF('Historical Data'!N163="","",'Historical Data'!N163)</f>
        <v/>
      </c>
      <c r="R176" s="661" t="str">
        <f>IF('Historical Data'!O163="","",'Historical Data'!O163)</f>
        <v/>
      </c>
      <c r="T176" s="661" t="str">
        <f>IF('Historical Data'!W163="","",'Historical Data'!W163)</f>
        <v/>
      </c>
      <c r="U176" s="661" t="str">
        <f>IF('Historical Data'!X163="","",'Historical Data'!X163)</f>
        <v/>
      </c>
      <c r="V176" s="661" t="str">
        <f>IF('Historical Data'!Y163="","",'Historical Data'!Y163)</f>
        <v/>
      </c>
      <c r="W176" s="661"/>
      <c r="X176" s="662" t="str">
        <f>IF('Historical Data'!Z163="","",'Historical Data'!Z163)</f>
        <v/>
      </c>
      <c r="Y176" s="661" t="str">
        <f>IF('Historical Data'!AA163="","",'Historical Data'!AA163)</f>
        <v/>
      </c>
      <c r="Z176" s="661" t="str">
        <f>IF('Historical Data'!AB163="","",'Historical Data'!AB163)</f>
        <v/>
      </c>
      <c r="AB176" s="661" t="str">
        <f>IF('Historical Data'!V163="","",'Historical Data'!V163)</f>
        <v/>
      </c>
      <c r="AC176" s="661" t="str">
        <f>IF('Historical Data'!W163="","",'Historical Data'!W163)</f>
        <v/>
      </c>
      <c r="AD176" s="661" t="str">
        <f>IF('Historical Data'!X163="","",'Historical Data'!X163)</f>
        <v/>
      </c>
      <c r="AE176" s="662" t="str">
        <f>IF('Historical Data'!Y163="","",'Historical Data'!Y163)</f>
        <v/>
      </c>
      <c r="AF176" s="661" t="str">
        <f>IF('Historical Data'!Z163="","",'Historical Data'!Z163)</f>
        <v/>
      </c>
      <c r="AG176" s="661" t="str">
        <f>IF('Historical Data'!AA163="","",'Historical Data'!AA163)</f>
        <v/>
      </c>
    </row>
    <row r="177" spans="2:33">
      <c r="B177" s="660" t="str">
        <f>IF('Historical Data'!B164="","",'Historical Data'!B164)</f>
        <v/>
      </c>
      <c r="D177" s="661" t="str">
        <f>IF('Historical Data'!D164="","",'Historical Data'!D164)</f>
        <v/>
      </c>
      <c r="E177" s="661" t="str">
        <f>IF('Historical Data'!E164="","",'Historical Data'!E164)</f>
        <v/>
      </c>
      <c r="F177" s="661" t="str">
        <f>IF('Historical Data'!F164="","",'Historical Data'!F164)</f>
        <v/>
      </c>
      <c r="G177" s="661"/>
      <c r="H177" s="662" t="str">
        <f>IF('Historical Data'!G164="","",'Historical Data'!G164)</f>
        <v/>
      </c>
      <c r="I177" s="661" t="str">
        <f>IF('Historical Data'!H164="","",'Historical Data'!H164)</f>
        <v/>
      </c>
      <c r="J177" s="661" t="str">
        <f>IF('Historical Data'!I164="","",'Historical Data'!I164)</f>
        <v/>
      </c>
      <c r="L177" s="661" t="str">
        <f>IF('Historical Data'!J164="","",'Historical Data'!J164)</f>
        <v/>
      </c>
      <c r="M177" s="661" t="str">
        <f>IF('Historical Data'!K164="","",'Historical Data'!K164)</f>
        <v/>
      </c>
      <c r="N177" s="661" t="str">
        <f>IF('Historical Data'!L164="","",'Historical Data'!L164)</f>
        <v/>
      </c>
      <c r="O177" s="661"/>
      <c r="P177" s="662" t="str">
        <f>IF('Historical Data'!M164="","",'Historical Data'!M164)</f>
        <v/>
      </c>
      <c r="Q177" s="661" t="str">
        <f>IF('Historical Data'!N164="","",'Historical Data'!N164)</f>
        <v/>
      </c>
      <c r="R177" s="661" t="str">
        <f>IF('Historical Data'!O164="","",'Historical Data'!O164)</f>
        <v/>
      </c>
      <c r="T177" s="661" t="str">
        <f>IF('Historical Data'!W164="","",'Historical Data'!W164)</f>
        <v/>
      </c>
      <c r="U177" s="661" t="str">
        <f>IF('Historical Data'!X164="","",'Historical Data'!X164)</f>
        <v/>
      </c>
      <c r="V177" s="661" t="str">
        <f>IF('Historical Data'!Y164="","",'Historical Data'!Y164)</f>
        <v/>
      </c>
      <c r="W177" s="661"/>
      <c r="X177" s="662" t="str">
        <f>IF('Historical Data'!Z164="","",'Historical Data'!Z164)</f>
        <v/>
      </c>
      <c r="Y177" s="661" t="str">
        <f>IF('Historical Data'!AA164="","",'Historical Data'!AA164)</f>
        <v/>
      </c>
      <c r="Z177" s="661" t="str">
        <f>IF('Historical Data'!AB164="","",'Historical Data'!AB164)</f>
        <v/>
      </c>
      <c r="AB177" s="661" t="str">
        <f>IF('Historical Data'!V164="","",'Historical Data'!V164)</f>
        <v/>
      </c>
      <c r="AC177" s="661" t="str">
        <f>IF('Historical Data'!W164="","",'Historical Data'!W164)</f>
        <v/>
      </c>
      <c r="AD177" s="661" t="str">
        <f>IF('Historical Data'!X164="","",'Historical Data'!X164)</f>
        <v/>
      </c>
      <c r="AE177" s="662" t="str">
        <f>IF('Historical Data'!Y164="","",'Historical Data'!Y164)</f>
        <v/>
      </c>
      <c r="AF177" s="661" t="str">
        <f>IF('Historical Data'!Z164="","",'Historical Data'!Z164)</f>
        <v/>
      </c>
      <c r="AG177" s="661" t="str">
        <f>IF('Historical Data'!AA164="","",'Historical Data'!AA164)</f>
        <v/>
      </c>
    </row>
    <row r="178" spans="2:33">
      <c r="B178" s="660" t="str">
        <f>IF('Historical Data'!B165="","",'Historical Data'!B165)</f>
        <v/>
      </c>
      <c r="D178" s="661" t="str">
        <f>IF('Historical Data'!D165="","",'Historical Data'!D165)</f>
        <v/>
      </c>
      <c r="E178" s="661" t="str">
        <f>IF('Historical Data'!E165="","",'Historical Data'!E165)</f>
        <v/>
      </c>
      <c r="F178" s="661" t="str">
        <f>IF('Historical Data'!F165="","",'Historical Data'!F165)</f>
        <v/>
      </c>
      <c r="G178" s="661"/>
      <c r="H178" s="662" t="str">
        <f>IF('Historical Data'!G165="","",'Historical Data'!G165)</f>
        <v/>
      </c>
      <c r="I178" s="661" t="str">
        <f>IF('Historical Data'!H165="","",'Historical Data'!H165)</f>
        <v/>
      </c>
      <c r="J178" s="661" t="str">
        <f>IF('Historical Data'!I165="","",'Historical Data'!I165)</f>
        <v/>
      </c>
      <c r="L178" s="661" t="str">
        <f>IF('Historical Data'!J165="","",'Historical Data'!J165)</f>
        <v/>
      </c>
      <c r="M178" s="661" t="str">
        <f>IF('Historical Data'!K165="","",'Historical Data'!K165)</f>
        <v/>
      </c>
      <c r="N178" s="661" t="str">
        <f>IF('Historical Data'!L165="","",'Historical Data'!L165)</f>
        <v/>
      </c>
      <c r="O178" s="661"/>
      <c r="P178" s="662" t="str">
        <f>IF('Historical Data'!M165="","",'Historical Data'!M165)</f>
        <v/>
      </c>
      <c r="Q178" s="661" t="str">
        <f>IF('Historical Data'!N165="","",'Historical Data'!N165)</f>
        <v/>
      </c>
      <c r="R178" s="661" t="str">
        <f>IF('Historical Data'!O165="","",'Historical Data'!O165)</f>
        <v/>
      </c>
      <c r="T178" s="661" t="str">
        <f>IF('Historical Data'!W165="","",'Historical Data'!W165)</f>
        <v/>
      </c>
      <c r="U178" s="661" t="str">
        <f>IF('Historical Data'!X165="","",'Historical Data'!X165)</f>
        <v/>
      </c>
      <c r="V178" s="661" t="str">
        <f>IF('Historical Data'!Y165="","",'Historical Data'!Y165)</f>
        <v/>
      </c>
      <c r="W178" s="661"/>
      <c r="X178" s="662" t="str">
        <f>IF('Historical Data'!Z165="","",'Historical Data'!Z165)</f>
        <v/>
      </c>
      <c r="Y178" s="661" t="str">
        <f>IF('Historical Data'!AA165="","",'Historical Data'!AA165)</f>
        <v/>
      </c>
      <c r="Z178" s="661" t="str">
        <f>IF('Historical Data'!AB165="","",'Historical Data'!AB165)</f>
        <v/>
      </c>
      <c r="AB178" s="661" t="str">
        <f>IF('Historical Data'!V165="","",'Historical Data'!V165)</f>
        <v/>
      </c>
      <c r="AC178" s="661" t="str">
        <f>IF('Historical Data'!W165="","",'Historical Data'!W165)</f>
        <v/>
      </c>
      <c r="AD178" s="661" t="str">
        <f>IF('Historical Data'!X165="","",'Historical Data'!X165)</f>
        <v/>
      </c>
      <c r="AE178" s="662" t="str">
        <f>IF('Historical Data'!Y165="","",'Historical Data'!Y165)</f>
        <v/>
      </c>
      <c r="AF178" s="661" t="str">
        <f>IF('Historical Data'!Z165="","",'Historical Data'!Z165)</f>
        <v/>
      </c>
      <c r="AG178" s="661" t="str">
        <f>IF('Historical Data'!AA165="","",'Historical Data'!AA165)</f>
        <v/>
      </c>
    </row>
    <row r="179" spans="2:33">
      <c r="B179" s="660" t="str">
        <f>IF('Historical Data'!B166="","",'Historical Data'!B166)</f>
        <v/>
      </c>
      <c r="D179" s="661" t="str">
        <f>IF('Historical Data'!D166="","",'Historical Data'!D166)</f>
        <v/>
      </c>
      <c r="E179" s="661" t="str">
        <f>IF('Historical Data'!E166="","",'Historical Data'!E166)</f>
        <v/>
      </c>
      <c r="F179" s="661" t="str">
        <f>IF('Historical Data'!F166="","",'Historical Data'!F166)</f>
        <v/>
      </c>
      <c r="G179" s="661"/>
      <c r="H179" s="662" t="str">
        <f>IF('Historical Data'!G166="","",'Historical Data'!G166)</f>
        <v/>
      </c>
      <c r="I179" s="661" t="str">
        <f>IF('Historical Data'!H166="","",'Historical Data'!H166)</f>
        <v/>
      </c>
      <c r="J179" s="661" t="str">
        <f>IF('Historical Data'!I166="","",'Historical Data'!I166)</f>
        <v/>
      </c>
      <c r="L179" s="661" t="str">
        <f>IF('Historical Data'!J166="","",'Historical Data'!J166)</f>
        <v/>
      </c>
      <c r="M179" s="661" t="str">
        <f>IF('Historical Data'!K166="","",'Historical Data'!K166)</f>
        <v/>
      </c>
      <c r="N179" s="661" t="str">
        <f>IF('Historical Data'!L166="","",'Historical Data'!L166)</f>
        <v/>
      </c>
      <c r="O179" s="661"/>
      <c r="P179" s="662" t="str">
        <f>IF('Historical Data'!M166="","",'Historical Data'!M166)</f>
        <v/>
      </c>
      <c r="Q179" s="661" t="str">
        <f>IF('Historical Data'!N166="","",'Historical Data'!N166)</f>
        <v/>
      </c>
      <c r="R179" s="661" t="str">
        <f>IF('Historical Data'!O166="","",'Historical Data'!O166)</f>
        <v/>
      </c>
      <c r="T179" s="661" t="str">
        <f>IF('Historical Data'!W166="","",'Historical Data'!W166)</f>
        <v/>
      </c>
      <c r="U179" s="661" t="str">
        <f>IF('Historical Data'!X166="","",'Historical Data'!X166)</f>
        <v/>
      </c>
      <c r="V179" s="661" t="str">
        <f>IF('Historical Data'!Y166="","",'Historical Data'!Y166)</f>
        <v/>
      </c>
      <c r="W179" s="661"/>
      <c r="X179" s="662" t="str">
        <f>IF('Historical Data'!Z166="","",'Historical Data'!Z166)</f>
        <v/>
      </c>
      <c r="Y179" s="661" t="str">
        <f>IF('Historical Data'!AA166="","",'Historical Data'!AA166)</f>
        <v/>
      </c>
      <c r="Z179" s="661" t="str">
        <f>IF('Historical Data'!AB166="","",'Historical Data'!AB166)</f>
        <v/>
      </c>
      <c r="AB179" s="661" t="str">
        <f>IF('Historical Data'!V166="","",'Historical Data'!V166)</f>
        <v/>
      </c>
      <c r="AC179" s="661" t="str">
        <f>IF('Historical Data'!W166="","",'Historical Data'!W166)</f>
        <v/>
      </c>
      <c r="AD179" s="661" t="str">
        <f>IF('Historical Data'!X166="","",'Historical Data'!X166)</f>
        <v/>
      </c>
      <c r="AE179" s="662" t="str">
        <f>IF('Historical Data'!Y166="","",'Historical Data'!Y166)</f>
        <v/>
      </c>
      <c r="AF179" s="661" t="str">
        <f>IF('Historical Data'!Z166="","",'Historical Data'!Z166)</f>
        <v/>
      </c>
      <c r="AG179" s="661" t="str">
        <f>IF('Historical Data'!AA166="","",'Historical Data'!AA166)</f>
        <v/>
      </c>
    </row>
    <row r="180" spans="2:33">
      <c r="B180" s="660" t="str">
        <f>IF('Historical Data'!B167="","",'Historical Data'!B167)</f>
        <v/>
      </c>
      <c r="D180" s="661" t="str">
        <f>IF('Historical Data'!D167="","",'Historical Data'!D167)</f>
        <v/>
      </c>
      <c r="E180" s="661" t="str">
        <f>IF('Historical Data'!E167="","",'Historical Data'!E167)</f>
        <v/>
      </c>
      <c r="F180" s="661" t="str">
        <f>IF('Historical Data'!F167="","",'Historical Data'!F167)</f>
        <v/>
      </c>
      <c r="G180" s="661"/>
      <c r="H180" s="662" t="str">
        <f>IF('Historical Data'!G167="","",'Historical Data'!G167)</f>
        <v/>
      </c>
      <c r="I180" s="661" t="str">
        <f>IF('Historical Data'!H167="","",'Historical Data'!H167)</f>
        <v/>
      </c>
      <c r="J180" s="661" t="str">
        <f>IF('Historical Data'!I167="","",'Historical Data'!I167)</f>
        <v/>
      </c>
      <c r="L180" s="661" t="str">
        <f>IF('Historical Data'!J167="","",'Historical Data'!J167)</f>
        <v/>
      </c>
      <c r="M180" s="661" t="str">
        <f>IF('Historical Data'!K167="","",'Historical Data'!K167)</f>
        <v/>
      </c>
      <c r="N180" s="661" t="str">
        <f>IF('Historical Data'!L167="","",'Historical Data'!L167)</f>
        <v/>
      </c>
      <c r="O180" s="661"/>
      <c r="P180" s="662" t="str">
        <f>IF('Historical Data'!M167="","",'Historical Data'!M167)</f>
        <v/>
      </c>
      <c r="Q180" s="661" t="str">
        <f>IF('Historical Data'!N167="","",'Historical Data'!N167)</f>
        <v/>
      </c>
      <c r="R180" s="661" t="str">
        <f>IF('Historical Data'!O167="","",'Historical Data'!O167)</f>
        <v/>
      </c>
      <c r="T180" s="661" t="str">
        <f>IF('Historical Data'!W167="","",'Historical Data'!W167)</f>
        <v/>
      </c>
      <c r="U180" s="661" t="str">
        <f>IF('Historical Data'!X167="","",'Historical Data'!X167)</f>
        <v/>
      </c>
      <c r="V180" s="661" t="str">
        <f>IF('Historical Data'!Y167="","",'Historical Data'!Y167)</f>
        <v/>
      </c>
      <c r="W180" s="661"/>
      <c r="X180" s="662" t="str">
        <f>IF('Historical Data'!Z167="","",'Historical Data'!Z167)</f>
        <v/>
      </c>
      <c r="Y180" s="661" t="str">
        <f>IF('Historical Data'!AA167="","",'Historical Data'!AA167)</f>
        <v/>
      </c>
      <c r="Z180" s="661" t="str">
        <f>IF('Historical Data'!AB167="","",'Historical Data'!AB167)</f>
        <v/>
      </c>
      <c r="AB180" s="661" t="str">
        <f>IF('Historical Data'!V167="","",'Historical Data'!V167)</f>
        <v/>
      </c>
      <c r="AC180" s="661" t="str">
        <f>IF('Historical Data'!W167="","",'Historical Data'!W167)</f>
        <v/>
      </c>
      <c r="AD180" s="661" t="str">
        <f>IF('Historical Data'!X167="","",'Historical Data'!X167)</f>
        <v/>
      </c>
      <c r="AE180" s="662" t="str">
        <f>IF('Historical Data'!Y167="","",'Historical Data'!Y167)</f>
        <v/>
      </c>
      <c r="AF180" s="661" t="str">
        <f>IF('Historical Data'!Z167="","",'Historical Data'!Z167)</f>
        <v/>
      </c>
      <c r="AG180" s="661" t="str">
        <f>IF('Historical Data'!AA167="","",'Historical Data'!AA167)</f>
        <v/>
      </c>
    </row>
    <row r="181" spans="2:33">
      <c r="B181" s="660" t="str">
        <f>IF('Historical Data'!B168="","",'Historical Data'!B168)</f>
        <v/>
      </c>
      <c r="D181" s="661" t="str">
        <f>IF('Historical Data'!D168="","",'Historical Data'!D168)</f>
        <v/>
      </c>
      <c r="E181" s="661" t="str">
        <f>IF('Historical Data'!E168="","",'Historical Data'!E168)</f>
        <v/>
      </c>
      <c r="F181" s="661" t="str">
        <f>IF('Historical Data'!F168="","",'Historical Data'!F168)</f>
        <v/>
      </c>
      <c r="G181" s="661"/>
      <c r="H181" s="662" t="str">
        <f>IF('Historical Data'!G168="","",'Historical Data'!G168)</f>
        <v/>
      </c>
      <c r="I181" s="661" t="str">
        <f>IF('Historical Data'!H168="","",'Historical Data'!H168)</f>
        <v/>
      </c>
      <c r="J181" s="661" t="str">
        <f>IF('Historical Data'!I168="","",'Historical Data'!I168)</f>
        <v/>
      </c>
      <c r="L181" s="661" t="str">
        <f>IF('Historical Data'!J168="","",'Historical Data'!J168)</f>
        <v/>
      </c>
      <c r="M181" s="661" t="str">
        <f>IF('Historical Data'!K168="","",'Historical Data'!K168)</f>
        <v/>
      </c>
      <c r="N181" s="661" t="str">
        <f>IF('Historical Data'!L168="","",'Historical Data'!L168)</f>
        <v/>
      </c>
      <c r="O181" s="661"/>
      <c r="P181" s="662" t="str">
        <f>IF('Historical Data'!M168="","",'Historical Data'!M168)</f>
        <v/>
      </c>
      <c r="Q181" s="661" t="str">
        <f>IF('Historical Data'!N168="","",'Historical Data'!N168)</f>
        <v/>
      </c>
      <c r="R181" s="661" t="str">
        <f>IF('Historical Data'!O168="","",'Historical Data'!O168)</f>
        <v/>
      </c>
      <c r="T181" s="661" t="str">
        <f>IF('Historical Data'!W168="","",'Historical Data'!W168)</f>
        <v/>
      </c>
      <c r="U181" s="661" t="str">
        <f>IF('Historical Data'!X168="","",'Historical Data'!X168)</f>
        <v/>
      </c>
      <c r="V181" s="661" t="str">
        <f>IF('Historical Data'!Y168="","",'Historical Data'!Y168)</f>
        <v/>
      </c>
      <c r="W181" s="661"/>
      <c r="X181" s="662" t="str">
        <f>IF('Historical Data'!Z168="","",'Historical Data'!Z168)</f>
        <v/>
      </c>
      <c r="Y181" s="661" t="str">
        <f>IF('Historical Data'!AA168="","",'Historical Data'!AA168)</f>
        <v/>
      </c>
      <c r="Z181" s="661" t="str">
        <f>IF('Historical Data'!AB168="","",'Historical Data'!AB168)</f>
        <v/>
      </c>
      <c r="AB181" s="661" t="str">
        <f>IF('Historical Data'!V168="","",'Historical Data'!V168)</f>
        <v/>
      </c>
      <c r="AC181" s="661" t="str">
        <f>IF('Historical Data'!W168="","",'Historical Data'!W168)</f>
        <v/>
      </c>
      <c r="AD181" s="661" t="str">
        <f>IF('Historical Data'!X168="","",'Historical Data'!X168)</f>
        <v/>
      </c>
      <c r="AE181" s="662" t="str">
        <f>IF('Historical Data'!Y168="","",'Historical Data'!Y168)</f>
        <v/>
      </c>
      <c r="AF181" s="661" t="str">
        <f>IF('Historical Data'!Z168="","",'Historical Data'!Z168)</f>
        <v/>
      </c>
      <c r="AG181" s="661" t="str">
        <f>IF('Historical Data'!AA168="","",'Historical Data'!AA168)</f>
        <v/>
      </c>
    </row>
    <row r="182" spans="2:33">
      <c r="B182" s="660" t="str">
        <f>IF('Historical Data'!B169="","",'Historical Data'!B169)</f>
        <v/>
      </c>
      <c r="D182" s="661" t="str">
        <f>IF('Historical Data'!D169="","",'Historical Data'!D169)</f>
        <v/>
      </c>
      <c r="E182" s="661" t="str">
        <f>IF('Historical Data'!E169="","",'Historical Data'!E169)</f>
        <v/>
      </c>
      <c r="F182" s="661" t="str">
        <f>IF('Historical Data'!F169="","",'Historical Data'!F169)</f>
        <v/>
      </c>
      <c r="G182" s="661"/>
      <c r="H182" s="662" t="str">
        <f>IF('Historical Data'!G169="","",'Historical Data'!G169)</f>
        <v/>
      </c>
      <c r="I182" s="661" t="str">
        <f>IF('Historical Data'!H169="","",'Historical Data'!H169)</f>
        <v/>
      </c>
      <c r="J182" s="661" t="str">
        <f>IF('Historical Data'!I169="","",'Historical Data'!I169)</f>
        <v/>
      </c>
      <c r="L182" s="661" t="str">
        <f>IF('Historical Data'!J169="","",'Historical Data'!J169)</f>
        <v/>
      </c>
      <c r="M182" s="661" t="str">
        <f>IF('Historical Data'!K169="","",'Historical Data'!K169)</f>
        <v/>
      </c>
      <c r="N182" s="661" t="str">
        <f>IF('Historical Data'!L169="","",'Historical Data'!L169)</f>
        <v/>
      </c>
      <c r="O182" s="661"/>
      <c r="P182" s="662" t="str">
        <f>IF('Historical Data'!M169="","",'Historical Data'!M169)</f>
        <v/>
      </c>
      <c r="Q182" s="661" t="str">
        <f>IF('Historical Data'!N169="","",'Historical Data'!N169)</f>
        <v/>
      </c>
      <c r="R182" s="661" t="str">
        <f>IF('Historical Data'!O169="","",'Historical Data'!O169)</f>
        <v/>
      </c>
      <c r="T182" s="661" t="str">
        <f>IF('Historical Data'!W169="","",'Historical Data'!W169)</f>
        <v/>
      </c>
      <c r="U182" s="661" t="str">
        <f>IF('Historical Data'!X169="","",'Historical Data'!X169)</f>
        <v/>
      </c>
      <c r="V182" s="661" t="str">
        <f>IF('Historical Data'!Y169="","",'Historical Data'!Y169)</f>
        <v/>
      </c>
      <c r="W182" s="661"/>
      <c r="X182" s="662" t="str">
        <f>IF('Historical Data'!Z169="","",'Historical Data'!Z169)</f>
        <v/>
      </c>
      <c r="Y182" s="661" t="str">
        <f>IF('Historical Data'!AA169="","",'Historical Data'!AA169)</f>
        <v/>
      </c>
      <c r="Z182" s="661" t="str">
        <f>IF('Historical Data'!AB169="","",'Historical Data'!AB169)</f>
        <v/>
      </c>
      <c r="AB182" s="661" t="str">
        <f>IF('Historical Data'!V169="","",'Historical Data'!V169)</f>
        <v/>
      </c>
      <c r="AC182" s="661" t="str">
        <f>IF('Historical Data'!W169="","",'Historical Data'!W169)</f>
        <v/>
      </c>
      <c r="AD182" s="661" t="str">
        <f>IF('Historical Data'!X169="","",'Historical Data'!X169)</f>
        <v/>
      </c>
      <c r="AE182" s="662" t="str">
        <f>IF('Historical Data'!Y169="","",'Historical Data'!Y169)</f>
        <v/>
      </c>
      <c r="AF182" s="661" t="str">
        <f>IF('Historical Data'!Z169="","",'Historical Data'!Z169)</f>
        <v/>
      </c>
      <c r="AG182" s="661" t="str">
        <f>IF('Historical Data'!AA169="","",'Historical Data'!AA169)</f>
        <v/>
      </c>
    </row>
    <row r="183" spans="2:33">
      <c r="B183" s="660" t="str">
        <f>IF('Historical Data'!B170="","",'Historical Data'!B170)</f>
        <v/>
      </c>
      <c r="D183" s="661" t="str">
        <f>IF('Historical Data'!D170="","",'Historical Data'!D170)</f>
        <v/>
      </c>
      <c r="E183" s="661" t="str">
        <f>IF('Historical Data'!E170="","",'Historical Data'!E170)</f>
        <v/>
      </c>
      <c r="F183" s="661" t="str">
        <f>IF('Historical Data'!F170="","",'Historical Data'!F170)</f>
        <v/>
      </c>
      <c r="G183" s="661"/>
      <c r="H183" s="662" t="str">
        <f>IF('Historical Data'!G170="","",'Historical Data'!G170)</f>
        <v/>
      </c>
      <c r="I183" s="661" t="str">
        <f>IF('Historical Data'!H170="","",'Historical Data'!H170)</f>
        <v/>
      </c>
      <c r="J183" s="661" t="str">
        <f>IF('Historical Data'!I170="","",'Historical Data'!I170)</f>
        <v/>
      </c>
      <c r="L183" s="661" t="str">
        <f>IF('Historical Data'!J170="","",'Historical Data'!J170)</f>
        <v/>
      </c>
      <c r="M183" s="661" t="str">
        <f>IF('Historical Data'!K170="","",'Historical Data'!K170)</f>
        <v/>
      </c>
      <c r="N183" s="661" t="str">
        <f>IF('Historical Data'!L170="","",'Historical Data'!L170)</f>
        <v/>
      </c>
      <c r="O183" s="661"/>
      <c r="P183" s="662" t="str">
        <f>IF('Historical Data'!M170="","",'Historical Data'!M170)</f>
        <v/>
      </c>
      <c r="Q183" s="661" t="str">
        <f>IF('Historical Data'!N170="","",'Historical Data'!N170)</f>
        <v/>
      </c>
      <c r="R183" s="661" t="str">
        <f>IF('Historical Data'!O170="","",'Historical Data'!O170)</f>
        <v/>
      </c>
      <c r="T183" s="661" t="str">
        <f>IF('Historical Data'!W170="","",'Historical Data'!W170)</f>
        <v/>
      </c>
      <c r="U183" s="661" t="str">
        <f>IF('Historical Data'!X170="","",'Historical Data'!X170)</f>
        <v/>
      </c>
      <c r="V183" s="661" t="str">
        <f>IF('Historical Data'!Y170="","",'Historical Data'!Y170)</f>
        <v/>
      </c>
      <c r="W183" s="661"/>
      <c r="X183" s="662" t="str">
        <f>IF('Historical Data'!Z170="","",'Historical Data'!Z170)</f>
        <v/>
      </c>
      <c r="Y183" s="661" t="str">
        <f>IF('Historical Data'!AA170="","",'Historical Data'!AA170)</f>
        <v/>
      </c>
      <c r="Z183" s="661" t="str">
        <f>IF('Historical Data'!AB170="","",'Historical Data'!AB170)</f>
        <v/>
      </c>
      <c r="AB183" s="661" t="str">
        <f>IF('Historical Data'!V170="","",'Historical Data'!V170)</f>
        <v/>
      </c>
      <c r="AC183" s="661" t="str">
        <f>IF('Historical Data'!W170="","",'Historical Data'!W170)</f>
        <v/>
      </c>
      <c r="AD183" s="661" t="str">
        <f>IF('Historical Data'!X170="","",'Historical Data'!X170)</f>
        <v/>
      </c>
      <c r="AE183" s="662" t="str">
        <f>IF('Historical Data'!Y170="","",'Historical Data'!Y170)</f>
        <v/>
      </c>
      <c r="AF183" s="661" t="str">
        <f>IF('Historical Data'!Z170="","",'Historical Data'!Z170)</f>
        <v/>
      </c>
      <c r="AG183" s="661" t="str">
        <f>IF('Historical Data'!AA170="","",'Historical Data'!AA170)</f>
        <v/>
      </c>
    </row>
    <row r="184" spans="2:33">
      <c r="B184" s="660" t="str">
        <f>IF('Historical Data'!B171="","",'Historical Data'!B171)</f>
        <v/>
      </c>
      <c r="D184" s="661" t="str">
        <f>IF('Historical Data'!D171="","",'Historical Data'!D171)</f>
        <v/>
      </c>
      <c r="E184" s="661" t="str">
        <f>IF('Historical Data'!E171="","",'Historical Data'!E171)</f>
        <v/>
      </c>
      <c r="F184" s="661" t="str">
        <f>IF('Historical Data'!F171="","",'Historical Data'!F171)</f>
        <v/>
      </c>
      <c r="G184" s="661"/>
      <c r="H184" s="662" t="str">
        <f>IF('Historical Data'!G171="","",'Historical Data'!G171)</f>
        <v/>
      </c>
      <c r="I184" s="661" t="str">
        <f>IF('Historical Data'!H171="","",'Historical Data'!H171)</f>
        <v/>
      </c>
      <c r="J184" s="661" t="str">
        <f>IF('Historical Data'!I171="","",'Historical Data'!I171)</f>
        <v/>
      </c>
      <c r="L184" s="661" t="str">
        <f>IF('Historical Data'!J171="","",'Historical Data'!J171)</f>
        <v/>
      </c>
      <c r="M184" s="661" t="str">
        <f>IF('Historical Data'!K171="","",'Historical Data'!K171)</f>
        <v/>
      </c>
      <c r="N184" s="661" t="str">
        <f>IF('Historical Data'!L171="","",'Historical Data'!L171)</f>
        <v/>
      </c>
      <c r="O184" s="661"/>
      <c r="P184" s="662" t="str">
        <f>IF('Historical Data'!M171="","",'Historical Data'!M171)</f>
        <v/>
      </c>
      <c r="Q184" s="661" t="str">
        <f>IF('Historical Data'!N171="","",'Historical Data'!N171)</f>
        <v/>
      </c>
      <c r="R184" s="661" t="str">
        <f>IF('Historical Data'!O171="","",'Historical Data'!O171)</f>
        <v/>
      </c>
      <c r="T184" s="661" t="str">
        <f>IF('Historical Data'!W171="","",'Historical Data'!W171)</f>
        <v/>
      </c>
      <c r="U184" s="661" t="str">
        <f>IF('Historical Data'!X171="","",'Historical Data'!X171)</f>
        <v/>
      </c>
      <c r="V184" s="661" t="str">
        <f>IF('Historical Data'!Y171="","",'Historical Data'!Y171)</f>
        <v/>
      </c>
      <c r="W184" s="661"/>
      <c r="X184" s="662" t="str">
        <f>IF('Historical Data'!Z171="","",'Historical Data'!Z171)</f>
        <v/>
      </c>
      <c r="Y184" s="661" t="str">
        <f>IF('Historical Data'!AA171="","",'Historical Data'!AA171)</f>
        <v/>
      </c>
      <c r="Z184" s="661" t="str">
        <f>IF('Historical Data'!AB171="","",'Historical Data'!AB171)</f>
        <v/>
      </c>
      <c r="AB184" s="661" t="str">
        <f>IF('Historical Data'!V171="","",'Historical Data'!V171)</f>
        <v/>
      </c>
      <c r="AC184" s="661" t="str">
        <f>IF('Historical Data'!W171="","",'Historical Data'!W171)</f>
        <v/>
      </c>
      <c r="AD184" s="661" t="str">
        <f>IF('Historical Data'!X171="","",'Historical Data'!X171)</f>
        <v/>
      </c>
      <c r="AE184" s="662" t="str">
        <f>IF('Historical Data'!Y171="","",'Historical Data'!Y171)</f>
        <v/>
      </c>
      <c r="AF184" s="661" t="str">
        <f>IF('Historical Data'!Z171="","",'Historical Data'!Z171)</f>
        <v/>
      </c>
      <c r="AG184" s="661" t="str">
        <f>IF('Historical Data'!AA171="","",'Historical Data'!AA171)</f>
        <v/>
      </c>
    </row>
    <row r="185" spans="2:33">
      <c r="B185" s="660" t="str">
        <f>IF('Historical Data'!B172="","",'Historical Data'!B172)</f>
        <v/>
      </c>
      <c r="D185" s="661" t="str">
        <f>IF('Historical Data'!D172="","",'Historical Data'!D172)</f>
        <v/>
      </c>
      <c r="E185" s="661" t="str">
        <f>IF('Historical Data'!E172="","",'Historical Data'!E172)</f>
        <v/>
      </c>
      <c r="F185" s="661" t="str">
        <f>IF('Historical Data'!F172="","",'Historical Data'!F172)</f>
        <v/>
      </c>
      <c r="G185" s="661"/>
      <c r="H185" s="662" t="str">
        <f>IF('Historical Data'!G172="","",'Historical Data'!G172)</f>
        <v/>
      </c>
      <c r="I185" s="661" t="str">
        <f>IF('Historical Data'!H172="","",'Historical Data'!H172)</f>
        <v/>
      </c>
      <c r="J185" s="661" t="str">
        <f>IF('Historical Data'!I172="","",'Historical Data'!I172)</f>
        <v/>
      </c>
      <c r="L185" s="661" t="str">
        <f>IF('Historical Data'!J172="","",'Historical Data'!J172)</f>
        <v/>
      </c>
      <c r="M185" s="661" t="str">
        <f>IF('Historical Data'!K172="","",'Historical Data'!K172)</f>
        <v/>
      </c>
      <c r="N185" s="661" t="str">
        <f>IF('Historical Data'!L172="","",'Historical Data'!L172)</f>
        <v/>
      </c>
      <c r="O185" s="661"/>
      <c r="P185" s="662" t="str">
        <f>IF('Historical Data'!M172="","",'Historical Data'!M172)</f>
        <v/>
      </c>
      <c r="Q185" s="661" t="str">
        <f>IF('Historical Data'!N172="","",'Historical Data'!N172)</f>
        <v/>
      </c>
      <c r="R185" s="661" t="str">
        <f>IF('Historical Data'!O172="","",'Historical Data'!O172)</f>
        <v/>
      </c>
      <c r="T185" s="661" t="str">
        <f>IF('Historical Data'!W172="","",'Historical Data'!W172)</f>
        <v/>
      </c>
      <c r="U185" s="661" t="str">
        <f>IF('Historical Data'!X172="","",'Historical Data'!X172)</f>
        <v/>
      </c>
      <c r="V185" s="661" t="str">
        <f>IF('Historical Data'!Y172="","",'Historical Data'!Y172)</f>
        <v/>
      </c>
      <c r="W185" s="661"/>
      <c r="X185" s="662" t="str">
        <f>IF('Historical Data'!Z172="","",'Historical Data'!Z172)</f>
        <v/>
      </c>
      <c r="Y185" s="661" t="str">
        <f>IF('Historical Data'!AA172="","",'Historical Data'!AA172)</f>
        <v/>
      </c>
      <c r="Z185" s="661" t="str">
        <f>IF('Historical Data'!AB172="","",'Historical Data'!AB172)</f>
        <v/>
      </c>
      <c r="AB185" s="661" t="str">
        <f>IF('Historical Data'!V172="","",'Historical Data'!V172)</f>
        <v/>
      </c>
      <c r="AC185" s="661" t="str">
        <f>IF('Historical Data'!W172="","",'Historical Data'!W172)</f>
        <v/>
      </c>
      <c r="AD185" s="661" t="str">
        <f>IF('Historical Data'!X172="","",'Historical Data'!X172)</f>
        <v/>
      </c>
      <c r="AE185" s="662" t="str">
        <f>IF('Historical Data'!Y172="","",'Historical Data'!Y172)</f>
        <v/>
      </c>
      <c r="AF185" s="661" t="str">
        <f>IF('Historical Data'!Z172="","",'Historical Data'!Z172)</f>
        <v/>
      </c>
      <c r="AG185" s="661" t="str">
        <f>IF('Historical Data'!AA172="","",'Historical Data'!AA172)</f>
        <v/>
      </c>
    </row>
    <row r="186" spans="2:33">
      <c r="B186" s="660" t="str">
        <f>IF('Historical Data'!B173="","",'Historical Data'!B173)</f>
        <v/>
      </c>
      <c r="D186" s="661" t="str">
        <f>IF('Historical Data'!D173="","",'Historical Data'!D173)</f>
        <v/>
      </c>
      <c r="E186" s="661" t="str">
        <f>IF('Historical Data'!E173="","",'Historical Data'!E173)</f>
        <v/>
      </c>
      <c r="F186" s="661" t="str">
        <f>IF('Historical Data'!F173="","",'Historical Data'!F173)</f>
        <v/>
      </c>
      <c r="G186" s="661"/>
      <c r="H186" s="662" t="str">
        <f>IF('Historical Data'!G173="","",'Historical Data'!G173)</f>
        <v/>
      </c>
      <c r="I186" s="661" t="str">
        <f>IF('Historical Data'!H173="","",'Historical Data'!H173)</f>
        <v/>
      </c>
      <c r="J186" s="661" t="str">
        <f>IF('Historical Data'!I173="","",'Historical Data'!I173)</f>
        <v/>
      </c>
      <c r="L186" s="661" t="str">
        <f>IF('Historical Data'!J173="","",'Historical Data'!J173)</f>
        <v/>
      </c>
      <c r="M186" s="661" t="str">
        <f>IF('Historical Data'!K173="","",'Historical Data'!K173)</f>
        <v/>
      </c>
      <c r="N186" s="661" t="str">
        <f>IF('Historical Data'!L173="","",'Historical Data'!L173)</f>
        <v/>
      </c>
      <c r="O186" s="661"/>
      <c r="P186" s="662" t="str">
        <f>IF('Historical Data'!M173="","",'Historical Data'!M173)</f>
        <v/>
      </c>
      <c r="Q186" s="661" t="str">
        <f>IF('Historical Data'!N173="","",'Historical Data'!N173)</f>
        <v/>
      </c>
      <c r="R186" s="661" t="str">
        <f>IF('Historical Data'!O173="","",'Historical Data'!O173)</f>
        <v/>
      </c>
      <c r="T186" s="661" t="str">
        <f>IF('Historical Data'!W173="","",'Historical Data'!W173)</f>
        <v/>
      </c>
      <c r="U186" s="661" t="str">
        <f>IF('Historical Data'!X173="","",'Historical Data'!X173)</f>
        <v/>
      </c>
      <c r="V186" s="661" t="str">
        <f>IF('Historical Data'!Y173="","",'Historical Data'!Y173)</f>
        <v/>
      </c>
      <c r="W186" s="661"/>
      <c r="X186" s="662" t="str">
        <f>IF('Historical Data'!Z173="","",'Historical Data'!Z173)</f>
        <v/>
      </c>
      <c r="Y186" s="661" t="str">
        <f>IF('Historical Data'!AA173="","",'Historical Data'!AA173)</f>
        <v/>
      </c>
      <c r="Z186" s="661" t="str">
        <f>IF('Historical Data'!AB173="","",'Historical Data'!AB173)</f>
        <v/>
      </c>
      <c r="AB186" s="661" t="str">
        <f>IF('Historical Data'!V173="","",'Historical Data'!V173)</f>
        <v/>
      </c>
      <c r="AC186" s="661" t="str">
        <f>IF('Historical Data'!W173="","",'Historical Data'!W173)</f>
        <v/>
      </c>
      <c r="AD186" s="661" t="str">
        <f>IF('Historical Data'!X173="","",'Historical Data'!X173)</f>
        <v/>
      </c>
      <c r="AE186" s="662" t="str">
        <f>IF('Historical Data'!Y173="","",'Historical Data'!Y173)</f>
        <v/>
      </c>
      <c r="AF186" s="661" t="str">
        <f>IF('Historical Data'!Z173="","",'Historical Data'!Z173)</f>
        <v/>
      </c>
      <c r="AG186" s="661" t="str">
        <f>IF('Historical Data'!AA173="","",'Historical Data'!AA173)</f>
        <v/>
      </c>
    </row>
    <row r="187" spans="2:33">
      <c r="B187" s="660" t="str">
        <f>IF('Historical Data'!B174="","",'Historical Data'!B174)</f>
        <v/>
      </c>
      <c r="D187" s="661" t="str">
        <f>IF('Historical Data'!D174="","",'Historical Data'!D174)</f>
        <v/>
      </c>
      <c r="E187" s="661" t="str">
        <f>IF('Historical Data'!E174="","",'Historical Data'!E174)</f>
        <v/>
      </c>
      <c r="F187" s="661" t="str">
        <f>IF('Historical Data'!F174="","",'Historical Data'!F174)</f>
        <v/>
      </c>
      <c r="G187" s="661"/>
      <c r="H187" s="662" t="str">
        <f>IF('Historical Data'!G174="","",'Historical Data'!G174)</f>
        <v/>
      </c>
      <c r="I187" s="661" t="str">
        <f>IF('Historical Data'!H174="","",'Historical Data'!H174)</f>
        <v/>
      </c>
      <c r="J187" s="661" t="str">
        <f>IF('Historical Data'!I174="","",'Historical Data'!I174)</f>
        <v/>
      </c>
      <c r="L187" s="661" t="str">
        <f>IF('Historical Data'!J174="","",'Historical Data'!J174)</f>
        <v/>
      </c>
      <c r="M187" s="661" t="str">
        <f>IF('Historical Data'!K174="","",'Historical Data'!K174)</f>
        <v/>
      </c>
      <c r="N187" s="661" t="str">
        <f>IF('Historical Data'!L174="","",'Historical Data'!L174)</f>
        <v/>
      </c>
      <c r="O187" s="661"/>
      <c r="P187" s="662" t="str">
        <f>IF('Historical Data'!M174="","",'Historical Data'!M174)</f>
        <v/>
      </c>
      <c r="Q187" s="661" t="str">
        <f>IF('Historical Data'!N174="","",'Historical Data'!N174)</f>
        <v/>
      </c>
      <c r="R187" s="661" t="str">
        <f>IF('Historical Data'!O174="","",'Historical Data'!O174)</f>
        <v/>
      </c>
      <c r="T187" s="661" t="str">
        <f>IF('Historical Data'!W174="","",'Historical Data'!W174)</f>
        <v/>
      </c>
      <c r="U187" s="661" t="str">
        <f>IF('Historical Data'!X174="","",'Historical Data'!X174)</f>
        <v/>
      </c>
      <c r="V187" s="661" t="str">
        <f>IF('Historical Data'!Y174="","",'Historical Data'!Y174)</f>
        <v/>
      </c>
      <c r="W187" s="661"/>
      <c r="X187" s="662" t="str">
        <f>IF('Historical Data'!Z174="","",'Historical Data'!Z174)</f>
        <v/>
      </c>
      <c r="Y187" s="661" t="str">
        <f>IF('Historical Data'!AA174="","",'Historical Data'!AA174)</f>
        <v/>
      </c>
      <c r="Z187" s="661" t="str">
        <f>IF('Historical Data'!AB174="","",'Historical Data'!AB174)</f>
        <v/>
      </c>
      <c r="AB187" s="661" t="str">
        <f>IF('Historical Data'!V174="","",'Historical Data'!V174)</f>
        <v/>
      </c>
      <c r="AC187" s="661" t="str">
        <f>IF('Historical Data'!W174="","",'Historical Data'!W174)</f>
        <v/>
      </c>
      <c r="AD187" s="661" t="str">
        <f>IF('Historical Data'!X174="","",'Historical Data'!X174)</f>
        <v/>
      </c>
      <c r="AE187" s="662" t="str">
        <f>IF('Historical Data'!Y174="","",'Historical Data'!Y174)</f>
        <v/>
      </c>
      <c r="AF187" s="661" t="str">
        <f>IF('Historical Data'!Z174="","",'Historical Data'!Z174)</f>
        <v/>
      </c>
      <c r="AG187" s="661" t="str">
        <f>IF('Historical Data'!AA174="","",'Historical Data'!AA174)</f>
        <v/>
      </c>
    </row>
    <row r="188" spans="2:33">
      <c r="B188" s="660" t="str">
        <f>IF('Historical Data'!B175="","",'Historical Data'!B175)</f>
        <v/>
      </c>
      <c r="D188" s="661" t="str">
        <f>IF('Historical Data'!D175="","",'Historical Data'!D175)</f>
        <v/>
      </c>
      <c r="E188" s="661" t="str">
        <f>IF('Historical Data'!E175="","",'Historical Data'!E175)</f>
        <v/>
      </c>
      <c r="F188" s="661" t="str">
        <f>IF('Historical Data'!F175="","",'Historical Data'!F175)</f>
        <v/>
      </c>
      <c r="G188" s="661"/>
      <c r="H188" s="662" t="str">
        <f>IF('Historical Data'!G175="","",'Historical Data'!G175)</f>
        <v/>
      </c>
      <c r="I188" s="661" t="str">
        <f>IF('Historical Data'!H175="","",'Historical Data'!H175)</f>
        <v/>
      </c>
      <c r="J188" s="661" t="str">
        <f>IF('Historical Data'!I175="","",'Historical Data'!I175)</f>
        <v/>
      </c>
      <c r="L188" s="661" t="str">
        <f>IF('Historical Data'!J175="","",'Historical Data'!J175)</f>
        <v/>
      </c>
      <c r="M188" s="661" t="str">
        <f>IF('Historical Data'!K175="","",'Historical Data'!K175)</f>
        <v/>
      </c>
      <c r="N188" s="661" t="str">
        <f>IF('Historical Data'!L175="","",'Historical Data'!L175)</f>
        <v/>
      </c>
      <c r="O188" s="661"/>
      <c r="P188" s="662" t="str">
        <f>IF('Historical Data'!M175="","",'Historical Data'!M175)</f>
        <v/>
      </c>
      <c r="Q188" s="661" t="str">
        <f>IF('Historical Data'!N175="","",'Historical Data'!N175)</f>
        <v/>
      </c>
      <c r="R188" s="661" t="str">
        <f>IF('Historical Data'!O175="","",'Historical Data'!O175)</f>
        <v/>
      </c>
      <c r="T188" s="661" t="str">
        <f>IF('Historical Data'!W175="","",'Historical Data'!W175)</f>
        <v/>
      </c>
      <c r="U188" s="661" t="str">
        <f>IF('Historical Data'!X175="","",'Historical Data'!X175)</f>
        <v/>
      </c>
      <c r="V188" s="661" t="str">
        <f>IF('Historical Data'!Y175="","",'Historical Data'!Y175)</f>
        <v/>
      </c>
      <c r="W188" s="661"/>
      <c r="X188" s="662" t="str">
        <f>IF('Historical Data'!Z175="","",'Historical Data'!Z175)</f>
        <v/>
      </c>
      <c r="Y188" s="661" t="str">
        <f>IF('Historical Data'!AA175="","",'Historical Data'!AA175)</f>
        <v/>
      </c>
      <c r="Z188" s="661" t="str">
        <f>IF('Historical Data'!AB175="","",'Historical Data'!AB175)</f>
        <v/>
      </c>
      <c r="AB188" s="661" t="str">
        <f>IF('Historical Data'!V175="","",'Historical Data'!V175)</f>
        <v/>
      </c>
      <c r="AC188" s="661" t="str">
        <f>IF('Historical Data'!W175="","",'Historical Data'!W175)</f>
        <v/>
      </c>
      <c r="AD188" s="661" t="str">
        <f>IF('Historical Data'!X175="","",'Historical Data'!X175)</f>
        <v/>
      </c>
      <c r="AE188" s="662" t="str">
        <f>IF('Historical Data'!Y175="","",'Historical Data'!Y175)</f>
        <v/>
      </c>
      <c r="AF188" s="661" t="str">
        <f>IF('Historical Data'!Z175="","",'Historical Data'!Z175)</f>
        <v/>
      </c>
      <c r="AG188" s="661" t="str">
        <f>IF('Historical Data'!AA175="","",'Historical Data'!AA175)</f>
        <v/>
      </c>
    </row>
    <row r="189" spans="2:33">
      <c r="B189" s="660" t="str">
        <f>IF('Historical Data'!B176="","",'Historical Data'!B176)</f>
        <v/>
      </c>
      <c r="D189" s="661" t="str">
        <f>IF('Historical Data'!D176="","",'Historical Data'!D176)</f>
        <v/>
      </c>
      <c r="E189" s="661" t="str">
        <f>IF('Historical Data'!E176="","",'Historical Data'!E176)</f>
        <v/>
      </c>
      <c r="F189" s="661" t="str">
        <f>IF('Historical Data'!F176="","",'Historical Data'!F176)</f>
        <v/>
      </c>
      <c r="G189" s="661"/>
      <c r="H189" s="662" t="str">
        <f>IF('Historical Data'!G176="","",'Historical Data'!G176)</f>
        <v/>
      </c>
      <c r="I189" s="661" t="str">
        <f>IF('Historical Data'!H176="","",'Historical Data'!H176)</f>
        <v/>
      </c>
      <c r="J189" s="661" t="str">
        <f>IF('Historical Data'!I176="","",'Historical Data'!I176)</f>
        <v/>
      </c>
      <c r="L189" s="661" t="str">
        <f>IF('Historical Data'!J176="","",'Historical Data'!J176)</f>
        <v/>
      </c>
      <c r="M189" s="661" t="str">
        <f>IF('Historical Data'!K176="","",'Historical Data'!K176)</f>
        <v/>
      </c>
      <c r="N189" s="661" t="str">
        <f>IF('Historical Data'!L176="","",'Historical Data'!L176)</f>
        <v/>
      </c>
      <c r="O189" s="661"/>
      <c r="P189" s="662" t="str">
        <f>IF('Historical Data'!M176="","",'Historical Data'!M176)</f>
        <v/>
      </c>
      <c r="Q189" s="661" t="str">
        <f>IF('Historical Data'!N176="","",'Historical Data'!N176)</f>
        <v/>
      </c>
      <c r="R189" s="661" t="str">
        <f>IF('Historical Data'!O176="","",'Historical Data'!O176)</f>
        <v/>
      </c>
      <c r="T189" s="661" t="str">
        <f>IF('Historical Data'!W176="","",'Historical Data'!W176)</f>
        <v/>
      </c>
      <c r="U189" s="661" t="str">
        <f>IF('Historical Data'!X176="","",'Historical Data'!X176)</f>
        <v/>
      </c>
      <c r="V189" s="661" t="str">
        <f>IF('Historical Data'!Y176="","",'Historical Data'!Y176)</f>
        <v/>
      </c>
      <c r="W189" s="661"/>
      <c r="X189" s="662" t="str">
        <f>IF('Historical Data'!Z176="","",'Historical Data'!Z176)</f>
        <v/>
      </c>
      <c r="Y189" s="661" t="str">
        <f>IF('Historical Data'!AA176="","",'Historical Data'!AA176)</f>
        <v/>
      </c>
      <c r="Z189" s="661" t="str">
        <f>IF('Historical Data'!AB176="","",'Historical Data'!AB176)</f>
        <v/>
      </c>
      <c r="AB189" s="661" t="str">
        <f>IF('Historical Data'!V176="","",'Historical Data'!V176)</f>
        <v/>
      </c>
      <c r="AC189" s="661" t="str">
        <f>IF('Historical Data'!W176="","",'Historical Data'!W176)</f>
        <v/>
      </c>
      <c r="AD189" s="661" t="str">
        <f>IF('Historical Data'!X176="","",'Historical Data'!X176)</f>
        <v/>
      </c>
      <c r="AE189" s="662" t="str">
        <f>IF('Historical Data'!Y176="","",'Historical Data'!Y176)</f>
        <v/>
      </c>
      <c r="AF189" s="661" t="str">
        <f>IF('Historical Data'!Z176="","",'Historical Data'!Z176)</f>
        <v/>
      </c>
      <c r="AG189" s="661" t="str">
        <f>IF('Historical Data'!AA176="","",'Historical Data'!AA176)</f>
        <v/>
      </c>
    </row>
    <row r="190" spans="2:33">
      <c r="B190" s="660" t="str">
        <f>IF('Historical Data'!B177="","",'Historical Data'!B177)</f>
        <v/>
      </c>
      <c r="D190" s="661" t="str">
        <f>IF('Historical Data'!D177="","",'Historical Data'!D177)</f>
        <v/>
      </c>
      <c r="E190" s="661" t="str">
        <f>IF('Historical Data'!E177="","",'Historical Data'!E177)</f>
        <v/>
      </c>
      <c r="F190" s="661" t="str">
        <f>IF('Historical Data'!F177="","",'Historical Data'!F177)</f>
        <v/>
      </c>
      <c r="G190" s="661"/>
      <c r="H190" s="662" t="str">
        <f>IF('Historical Data'!G177="","",'Historical Data'!G177)</f>
        <v/>
      </c>
      <c r="I190" s="661" t="str">
        <f>IF('Historical Data'!H177="","",'Historical Data'!H177)</f>
        <v/>
      </c>
      <c r="J190" s="661" t="str">
        <f>IF('Historical Data'!I177="","",'Historical Data'!I177)</f>
        <v/>
      </c>
      <c r="L190" s="661" t="str">
        <f>IF('Historical Data'!J177="","",'Historical Data'!J177)</f>
        <v/>
      </c>
      <c r="M190" s="661" t="str">
        <f>IF('Historical Data'!K177="","",'Historical Data'!K177)</f>
        <v/>
      </c>
      <c r="N190" s="661" t="str">
        <f>IF('Historical Data'!L177="","",'Historical Data'!L177)</f>
        <v/>
      </c>
      <c r="O190" s="661"/>
      <c r="P190" s="662" t="str">
        <f>IF('Historical Data'!M177="","",'Historical Data'!M177)</f>
        <v/>
      </c>
      <c r="Q190" s="661" t="str">
        <f>IF('Historical Data'!N177="","",'Historical Data'!N177)</f>
        <v/>
      </c>
      <c r="R190" s="661" t="str">
        <f>IF('Historical Data'!O177="","",'Historical Data'!O177)</f>
        <v/>
      </c>
      <c r="T190" s="661" t="str">
        <f>IF('Historical Data'!W177="","",'Historical Data'!W177)</f>
        <v/>
      </c>
      <c r="U190" s="661" t="str">
        <f>IF('Historical Data'!X177="","",'Historical Data'!X177)</f>
        <v/>
      </c>
      <c r="V190" s="661" t="str">
        <f>IF('Historical Data'!Y177="","",'Historical Data'!Y177)</f>
        <v/>
      </c>
      <c r="W190" s="661"/>
      <c r="X190" s="662" t="str">
        <f>IF('Historical Data'!Z177="","",'Historical Data'!Z177)</f>
        <v/>
      </c>
      <c r="Y190" s="661" t="str">
        <f>IF('Historical Data'!AA177="","",'Historical Data'!AA177)</f>
        <v/>
      </c>
      <c r="Z190" s="661" t="str">
        <f>IF('Historical Data'!AB177="","",'Historical Data'!AB177)</f>
        <v/>
      </c>
      <c r="AB190" s="661" t="str">
        <f>IF('Historical Data'!V177="","",'Historical Data'!V177)</f>
        <v/>
      </c>
      <c r="AC190" s="661" t="str">
        <f>IF('Historical Data'!W177="","",'Historical Data'!W177)</f>
        <v/>
      </c>
      <c r="AD190" s="661" t="str">
        <f>IF('Historical Data'!X177="","",'Historical Data'!X177)</f>
        <v/>
      </c>
      <c r="AE190" s="662" t="str">
        <f>IF('Historical Data'!Y177="","",'Historical Data'!Y177)</f>
        <v/>
      </c>
      <c r="AF190" s="661" t="str">
        <f>IF('Historical Data'!Z177="","",'Historical Data'!Z177)</f>
        <v/>
      </c>
      <c r="AG190" s="661" t="str">
        <f>IF('Historical Data'!AA177="","",'Historical Data'!AA177)</f>
        <v/>
      </c>
    </row>
    <row r="191" spans="2:33">
      <c r="B191" s="660" t="str">
        <f>IF('Historical Data'!B178="","",'Historical Data'!B178)</f>
        <v/>
      </c>
      <c r="D191" s="661" t="str">
        <f>IF('Historical Data'!D178="","",'Historical Data'!D178)</f>
        <v/>
      </c>
      <c r="E191" s="661" t="str">
        <f>IF('Historical Data'!E178="","",'Historical Data'!E178)</f>
        <v/>
      </c>
      <c r="F191" s="661" t="str">
        <f>IF('Historical Data'!F178="","",'Historical Data'!F178)</f>
        <v/>
      </c>
      <c r="G191" s="661"/>
      <c r="H191" s="662" t="str">
        <f>IF('Historical Data'!G178="","",'Historical Data'!G178)</f>
        <v/>
      </c>
      <c r="I191" s="661" t="str">
        <f>IF('Historical Data'!H178="","",'Historical Data'!H178)</f>
        <v/>
      </c>
      <c r="J191" s="661" t="str">
        <f>IF('Historical Data'!I178="","",'Historical Data'!I178)</f>
        <v/>
      </c>
      <c r="L191" s="661" t="str">
        <f>IF('Historical Data'!J178="","",'Historical Data'!J178)</f>
        <v/>
      </c>
      <c r="M191" s="661" t="str">
        <f>IF('Historical Data'!K178="","",'Historical Data'!K178)</f>
        <v/>
      </c>
      <c r="N191" s="661" t="str">
        <f>IF('Historical Data'!L178="","",'Historical Data'!L178)</f>
        <v/>
      </c>
      <c r="O191" s="661"/>
      <c r="P191" s="662" t="str">
        <f>IF('Historical Data'!M178="","",'Historical Data'!M178)</f>
        <v/>
      </c>
      <c r="Q191" s="661" t="str">
        <f>IF('Historical Data'!N178="","",'Historical Data'!N178)</f>
        <v/>
      </c>
      <c r="R191" s="661" t="str">
        <f>IF('Historical Data'!O178="","",'Historical Data'!O178)</f>
        <v/>
      </c>
      <c r="T191" s="661" t="str">
        <f>IF('Historical Data'!W178="","",'Historical Data'!W178)</f>
        <v/>
      </c>
      <c r="U191" s="661" t="str">
        <f>IF('Historical Data'!X178="","",'Historical Data'!X178)</f>
        <v/>
      </c>
      <c r="V191" s="661" t="str">
        <f>IF('Historical Data'!Y178="","",'Historical Data'!Y178)</f>
        <v/>
      </c>
      <c r="W191" s="661"/>
      <c r="X191" s="662" t="str">
        <f>IF('Historical Data'!Z178="","",'Historical Data'!Z178)</f>
        <v/>
      </c>
      <c r="Y191" s="661" t="str">
        <f>IF('Historical Data'!AA178="","",'Historical Data'!AA178)</f>
        <v/>
      </c>
      <c r="Z191" s="661" t="str">
        <f>IF('Historical Data'!AB178="","",'Historical Data'!AB178)</f>
        <v/>
      </c>
      <c r="AB191" s="661" t="str">
        <f>IF('Historical Data'!V178="","",'Historical Data'!V178)</f>
        <v/>
      </c>
      <c r="AC191" s="661" t="str">
        <f>IF('Historical Data'!W178="","",'Historical Data'!W178)</f>
        <v/>
      </c>
      <c r="AD191" s="661" t="str">
        <f>IF('Historical Data'!X178="","",'Historical Data'!X178)</f>
        <v/>
      </c>
      <c r="AE191" s="662" t="str">
        <f>IF('Historical Data'!Y178="","",'Historical Data'!Y178)</f>
        <v/>
      </c>
      <c r="AF191" s="661" t="str">
        <f>IF('Historical Data'!Z178="","",'Historical Data'!Z178)</f>
        <v/>
      </c>
      <c r="AG191" s="661" t="str">
        <f>IF('Historical Data'!AA178="","",'Historical Data'!AA178)</f>
        <v/>
      </c>
    </row>
    <row r="192" spans="2:33">
      <c r="B192" s="660" t="str">
        <f>IF('Historical Data'!B179="","",'Historical Data'!B179)</f>
        <v/>
      </c>
      <c r="D192" s="661" t="str">
        <f>IF('Historical Data'!D179="","",'Historical Data'!D179)</f>
        <v/>
      </c>
      <c r="E192" s="661" t="str">
        <f>IF('Historical Data'!E179="","",'Historical Data'!E179)</f>
        <v/>
      </c>
      <c r="F192" s="661" t="str">
        <f>IF('Historical Data'!F179="","",'Historical Data'!F179)</f>
        <v/>
      </c>
      <c r="G192" s="661"/>
      <c r="H192" s="662" t="str">
        <f>IF('Historical Data'!G179="","",'Historical Data'!G179)</f>
        <v/>
      </c>
      <c r="I192" s="661" t="str">
        <f>IF('Historical Data'!H179="","",'Historical Data'!H179)</f>
        <v/>
      </c>
      <c r="J192" s="661" t="str">
        <f>IF('Historical Data'!I179="","",'Historical Data'!I179)</f>
        <v/>
      </c>
      <c r="L192" s="661" t="str">
        <f>IF('Historical Data'!J179="","",'Historical Data'!J179)</f>
        <v/>
      </c>
      <c r="M192" s="661" t="str">
        <f>IF('Historical Data'!K179="","",'Historical Data'!K179)</f>
        <v/>
      </c>
      <c r="N192" s="661" t="str">
        <f>IF('Historical Data'!L179="","",'Historical Data'!L179)</f>
        <v/>
      </c>
      <c r="O192" s="661"/>
      <c r="P192" s="662" t="str">
        <f>IF('Historical Data'!M179="","",'Historical Data'!M179)</f>
        <v/>
      </c>
      <c r="Q192" s="661" t="str">
        <f>IF('Historical Data'!N179="","",'Historical Data'!N179)</f>
        <v/>
      </c>
      <c r="R192" s="661" t="str">
        <f>IF('Historical Data'!O179="","",'Historical Data'!O179)</f>
        <v/>
      </c>
      <c r="T192" s="661" t="str">
        <f>IF('Historical Data'!W179="","",'Historical Data'!W179)</f>
        <v/>
      </c>
      <c r="U192" s="661" t="str">
        <f>IF('Historical Data'!X179="","",'Historical Data'!X179)</f>
        <v/>
      </c>
      <c r="V192" s="661" t="str">
        <f>IF('Historical Data'!Y179="","",'Historical Data'!Y179)</f>
        <v/>
      </c>
      <c r="W192" s="661"/>
      <c r="X192" s="662" t="str">
        <f>IF('Historical Data'!Z179="","",'Historical Data'!Z179)</f>
        <v/>
      </c>
      <c r="Y192" s="661" t="str">
        <f>IF('Historical Data'!AA179="","",'Historical Data'!AA179)</f>
        <v/>
      </c>
      <c r="Z192" s="661" t="str">
        <f>IF('Historical Data'!AB179="","",'Historical Data'!AB179)</f>
        <v/>
      </c>
      <c r="AB192" s="661" t="str">
        <f>IF('Historical Data'!V179="","",'Historical Data'!V179)</f>
        <v/>
      </c>
      <c r="AC192" s="661" t="str">
        <f>IF('Historical Data'!W179="","",'Historical Data'!W179)</f>
        <v/>
      </c>
      <c r="AD192" s="661" t="str">
        <f>IF('Historical Data'!X179="","",'Historical Data'!X179)</f>
        <v/>
      </c>
      <c r="AE192" s="662" t="str">
        <f>IF('Historical Data'!Y179="","",'Historical Data'!Y179)</f>
        <v/>
      </c>
      <c r="AF192" s="661" t="str">
        <f>IF('Historical Data'!Z179="","",'Historical Data'!Z179)</f>
        <v/>
      </c>
      <c r="AG192" s="661" t="str">
        <f>IF('Historical Data'!AA179="","",'Historical Data'!AA179)</f>
        <v/>
      </c>
    </row>
    <row r="193" spans="2:33">
      <c r="B193" s="660" t="str">
        <f>IF('Historical Data'!B180="","",'Historical Data'!B180)</f>
        <v/>
      </c>
      <c r="D193" s="661" t="str">
        <f>IF('Historical Data'!D180="","",'Historical Data'!D180)</f>
        <v/>
      </c>
      <c r="E193" s="661" t="str">
        <f>IF('Historical Data'!E180="","",'Historical Data'!E180)</f>
        <v/>
      </c>
      <c r="F193" s="661" t="str">
        <f>IF('Historical Data'!F180="","",'Historical Data'!F180)</f>
        <v/>
      </c>
      <c r="G193" s="661"/>
      <c r="H193" s="662" t="str">
        <f>IF('Historical Data'!G180="","",'Historical Data'!G180)</f>
        <v/>
      </c>
      <c r="I193" s="661" t="str">
        <f>IF('Historical Data'!H180="","",'Historical Data'!H180)</f>
        <v/>
      </c>
      <c r="J193" s="661" t="str">
        <f>IF('Historical Data'!I180="","",'Historical Data'!I180)</f>
        <v/>
      </c>
      <c r="L193" s="661" t="str">
        <f>IF('Historical Data'!J180="","",'Historical Data'!J180)</f>
        <v/>
      </c>
      <c r="M193" s="661" t="str">
        <f>IF('Historical Data'!K180="","",'Historical Data'!K180)</f>
        <v/>
      </c>
      <c r="N193" s="661" t="str">
        <f>IF('Historical Data'!L180="","",'Historical Data'!L180)</f>
        <v/>
      </c>
      <c r="O193" s="661"/>
      <c r="P193" s="662" t="str">
        <f>IF('Historical Data'!M180="","",'Historical Data'!M180)</f>
        <v/>
      </c>
      <c r="Q193" s="661" t="str">
        <f>IF('Historical Data'!N180="","",'Historical Data'!N180)</f>
        <v/>
      </c>
      <c r="R193" s="661" t="str">
        <f>IF('Historical Data'!O180="","",'Historical Data'!O180)</f>
        <v/>
      </c>
      <c r="T193" s="661" t="str">
        <f>IF('Historical Data'!W180="","",'Historical Data'!W180)</f>
        <v/>
      </c>
      <c r="U193" s="661" t="str">
        <f>IF('Historical Data'!X180="","",'Historical Data'!X180)</f>
        <v/>
      </c>
      <c r="V193" s="661" t="str">
        <f>IF('Historical Data'!Y180="","",'Historical Data'!Y180)</f>
        <v/>
      </c>
      <c r="W193" s="661"/>
      <c r="X193" s="662" t="str">
        <f>IF('Historical Data'!Z180="","",'Historical Data'!Z180)</f>
        <v/>
      </c>
      <c r="Y193" s="661" t="str">
        <f>IF('Historical Data'!AA180="","",'Historical Data'!AA180)</f>
        <v/>
      </c>
      <c r="Z193" s="661" t="str">
        <f>IF('Historical Data'!AB180="","",'Historical Data'!AB180)</f>
        <v/>
      </c>
      <c r="AB193" s="661" t="str">
        <f>IF('Historical Data'!V180="","",'Historical Data'!V180)</f>
        <v/>
      </c>
      <c r="AC193" s="661" t="str">
        <f>IF('Historical Data'!W180="","",'Historical Data'!W180)</f>
        <v/>
      </c>
      <c r="AD193" s="661" t="str">
        <f>IF('Historical Data'!X180="","",'Historical Data'!X180)</f>
        <v/>
      </c>
      <c r="AE193" s="662" t="str">
        <f>IF('Historical Data'!Y180="","",'Historical Data'!Y180)</f>
        <v/>
      </c>
      <c r="AF193" s="661" t="str">
        <f>IF('Historical Data'!Z180="","",'Historical Data'!Z180)</f>
        <v/>
      </c>
      <c r="AG193" s="661" t="str">
        <f>IF('Historical Data'!AA180="","",'Historical Data'!AA180)</f>
        <v/>
      </c>
    </row>
    <row r="194" spans="2:33">
      <c r="B194" s="660" t="str">
        <f>IF('Historical Data'!B181="","",'Historical Data'!B181)</f>
        <v/>
      </c>
      <c r="D194" s="661" t="str">
        <f>IF('Historical Data'!D181="","",'Historical Data'!D181)</f>
        <v/>
      </c>
      <c r="E194" s="661" t="str">
        <f>IF('Historical Data'!E181="","",'Historical Data'!E181)</f>
        <v/>
      </c>
      <c r="F194" s="661" t="str">
        <f>IF('Historical Data'!F181="","",'Historical Data'!F181)</f>
        <v/>
      </c>
      <c r="G194" s="661"/>
      <c r="H194" s="662" t="str">
        <f>IF('Historical Data'!G181="","",'Historical Data'!G181)</f>
        <v/>
      </c>
      <c r="I194" s="661" t="str">
        <f>IF('Historical Data'!H181="","",'Historical Data'!H181)</f>
        <v/>
      </c>
      <c r="J194" s="661" t="str">
        <f>IF('Historical Data'!I181="","",'Historical Data'!I181)</f>
        <v/>
      </c>
      <c r="L194" s="661" t="str">
        <f>IF('Historical Data'!J181="","",'Historical Data'!J181)</f>
        <v/>
      </c>
      <c r="M194" s="661" t="str">
        <f>IF('Historical Data'!K181="","",'Historical Data'!K181)</f>
        <v/>
      </c>
      <c r="N194" s="661" t="str">
        <f>IF('Historical Data'!L181="","",'Historical Data'!L181)</f>
        <v/>
      </c>
      <c r="O194" s="661"/>
      <c r="P194" s="662" t="str">
        <f>IF('Historical Data'!M181="","",'Historical Data'!M181)</f>
        <v/>
      </c>
      <c r="Q194" s="661" t="str">
        <f>IF('Historical Data'!N181="","",'Historical Data'!N181)</f>
        <v/>
      </c>
      <c r="R194" s="661" t="str">
        <f>IF('Historical Data'!O181="","",'Historical Data'!O181)</f>
        <v/>
      </c>
      <c r="T194" s="661" t="str">
        <f>IF('Historical Data'!W181="","",'Historical Data'!W181)</f>
        <v/>
      </c>
      <c r="U194" s="661" t="str">
        <f>IF('Historical Data'!X181="","",'Historical Data'!X181)</f>
        <v/>
      </c>
      <c r="V194" s="661" t="str">
        <f>IF('Historical Data'!Y181="","",'Historical Data'!Y181)</f>
        <v/>
      </c>
      <c r="W194" s="661"/>
      <c r="X194" s="662" t="str">
        <f>IF('Historical Data'!Z181="","",'Historical Data'!Z181)</f>
        <v/>
      </c>
      <c r="Y194" s="661" t="str">
        <f>IF('Historical Data'!AA181="","",'Historical Data'!AA181)</f>
        <v/>
      </c>
      <c r="Z194" s="661" t="str">
        <f>IF('Historical Data'!AB181="","",'Historical Data'!AB181)</f>
        <v/>
      </c>
      <c r="AB194" s="661" t="str">
        <f>IF('Historical Data'!V181="","",'Historical Data'!V181)</f>
        <v/>
      </c>
      <c r="AC194" s="661" t="str">
        <f>IF('Historical Data'!W181="","",'Historical Data'!W181)</f>
        <v/>
      </c>
      <c r="AD194" s="661" t="str">
        <f>IF('Historical Data'!X181="","",'Historical Data'!X181)</f>
        <v/>
      </c>
      <c r="AE194" s="662" t="str">
        <f>IF('Historical Data'!Y181="","",'Historical Data'!Y181)</f>
        <v/>
      </c>
      <c r="AF194" s="661" t="str">
        <f>IF('Historical Data'!Z181="","",'Historical Data'!Z181)</f>
        <v/>
      </c>
      <c r="AG194" s="661" t="str">
        <f>IF('Historical Data'!AA181="","",'Historical Data'!AA181)</f>
        <v/>
      </c>
    </row>
    <row r="195" spans="2:33">
      <c r="B195" s="660" t="str">
        <f>IF('Historical Data'!B182="","",'Historical Data'!B182)</f>
        <v/>
      </c>
      <c r="D195" s="661" t="str">
        <f>IF('Historical Data'!D182="","",'Historical Data'!D182)</f>
        <v/>
      </c>
      <c r="E195" s="661" t="str">
        <f>IF('Historical Data'!E182="","",'Historical Data'!E182)</f>
        <v/>
      </c>
      <c r="F195" s="661" t="str">
        <f>IF('Historical Data'!F182="","",'Historical Data'!F182)</f>
        <v/>
      </c>
      <c r="G195" s="661"/>
      <c r="H195" s="662" t="str">
        <f>IF('Historical Data'!G182="","",'Historical Data'!G182)</f>
        <v/>
      </c>
      <c r="I195" s="661" t="str">
        <f>IF('Historical Data'!H182="","",'Historical Data'!H182)</f>
        <v/>
      </c>
      <c r="J195" s="661" t="str">
        <f>IF('Historical Data'!I182="","",'Historical Data'!I182)</f>
        <v/>
      </c>
      <c r="L195" s="661" t="str">
        <f>IF('Historical Data'!J182="","",'Historical Data'!J182)</f>
        <v/>
      </c>
      <c r="M195" s="661" t="str">
        <f>IF('Historical Data'!K182="","",'Historical Data'!K182)</f>
        <v/>
      </c>
      <c r="N195" s="661" t="str">
        <f>IF('Historical Data'!L182="","",'Historical Data'!L182)</f>
        <v/>
      </c>
      <c r="O195" s="661"/>
      <c r="P195" s="662" t="str">
        <f>IF('Historical Data'!M182="","",'Historical Data'!M182)</f>
        <v/>
      </c>
      <c r="Q195" s="661" t="str">
        <f>IF('Historical Data'!N182="","",'Historical Data'!N182)</f>
        <v/>
      </c>
      <c r="R195" s="661" t="str">
        <f>IF('Historical Data'!O182="","",'Historical Data'!O182)</f>
        <v/>
      </c>
      <c r="T195" s="661" t="str">
        <f>IF('Historical Data'!W182="","",'Historical Data'!W182)</f>
        <v/>
      </c>
      <c r="U195" s="661" t="str">
        <f>IF('Historical Data'!X182="","",'Historical Data'!X182)</f>
        <v/>
      </c>
      <c r="V195" s="661" t="str">
        <f>IF('Historical Data'!Y182="","",'Historical Data'!Y182)</f>
        <v/>
      </c>
      <c r="W195" s="661"/>
      <c r="X195" s="662" t="str">
        <f>IF('Historical Data'!Z182="","",'Historical Data'!Z182)</f>
        <v/>
      </c>
      <c r="Y195" s="661" t="str">
        <f>IF('Historical Data'!AA182="","",'Historical Data'!AA182)</f>
        <v/>
      </c>
      <c r="Z195" s="661" t="str">
        <f>IF('Historical Data'!AB182="","",'Historical Data'!AB182)</f>
        <v/>
      </c>
      <c r="AB195" s="661" t="str">
        <f>IF('Historical Data'!V182="","",'Historical Data'!V182)</f>
        <v/>
      </c>
      <c r="AC195" s="661" t="str">
        <f>IF('Historical Data'!W182="","",'Historical Data'!W182)</f>
        <v/>
      </c>
      <c r="AD195" s="661" t="str">
        <f>IF('Historical Data'!X182="","",'Historical Data'!X182)</f>
        <v/>
      </c>
      <c r="AE195" s="662" t="str">
        <f>IF('Historical Data'!Y182="","",'Historical Data'!Y182)</f>
        <v/>
      </c>
      <c r="AF195" s="661" t="str">
        <f>IF('Historical Data'!Z182="","",'Historical Data'!Z182)</f>
        <v/>
      </c>
      <c r="AG195" s="661" t="str">
        <f>IF('Historical Data'!AA182="","",'Historical Data'!AA182)</f>
        <v/>
      </c>
    </row>
    <row r="196" spans="2:33">
      <c r="B196" s="660" t="str">
        <f>IF('Historical Data'!B183="","",'Historical Data'!B183)</f>
        <v/>
      </c>
      <c r="D196" s="661" t="str">
        <f>IF('Historical Data'!D183="","",'Historical Data'!D183)</f>
        <v/>
      </c>
      <c r="E196" s="661" t="str">
        <f>IF('Historical Data'!E183="","",'Historical Data'!E183)</f>
        <v/>
      </c>
      <c r="F196" s="661" t="str">
        <f>IF('Historical Data'!F183="","",'Historical Data'!F183)</f>
        <v/>
      </c>
      <c r="G196" s="661"/>
      <c r="H196" s="662" t="str">
        <f>IF('Historical Data'!G183="","",'Historical Data'!G183)</f>
        <v/>
      </c>
      <c r="I196" s="661" t="str">
        <f>IF('Historical Data'!H183="","",'Historical Data'!H183)</f>
        <v/>
      </c>
      <c r="J196" s="661" t="str">
        <f>IF('Historical Data'!I183="","",'Historical Data'!I183)</f>
        <v/>
      </c>
      <c r="L196" s="661" t="str">
        <f>IF('Historical Data'!J183="","",'Historical Data'!J183)</f>
        <v/>
      </c>
      <c r="M196" s="661" t="str">
        <f>IF('Historical Data'!K183="","",'Historical Data'!K183)</f>
        <v/>
      </c>
      <c r="N196" s="661" t="str">
        <f>IF('Historical Data'!L183="","",'Historical Data'!L183)</f>
        <v/>
      </c>
      <c r="O196" s="661"/>
      <c r="P196" s="662" t="str">
        <f>IF('Historical Data'!M183="","",'Historical Data'!M183)</f>
        <v/>
      </c>
      <c r="Q196" s="661" t="str">
        <f>IF('Historical Data'!N183="","",'Historical Data'!N183)</f>
        <v/>
      </c>
      <c r="R196" s="661" t="str">
        <f>IF('Historical Data'!O183="","",'Historical Data'!O183)</f>
        <v/>
      </c>
      <c r="T196" s="661" t="str">
        <f>IF('Historical Data'!W183="","",'Historical Data'!W183)</f>
        <v/>
      </c>
      <c r="U196" s="661" t="str">
        <f>IF('Historical Data'!X183="","",'Historical Data'!X183)</f>
        <v/>
      </c>
      <c r="V196" s="661" t="str">
        <f>IF('Historical Data'!Y183="","",'Historical Data'!Y183)</f>
        <v/>
      </c>
      <c r="W196" s="661"/>
      <c r="X196" s="662" t="str">
        <f>IF('Historical Data'!Z183="","",'Historical Data'!Z183)</f>
        <v/>
      </c>
      <c r="Y196" s="661" t="str">
        <f>IF('Historical Data'!AA183="","",'Historical Data'!AA183)</f>
        <v/>
      </c>
      <c r="Z196" s="661" t="str">
        <f>IF('Historical Data'!AB183="","",'Historical Data'!AB183)</f>
        <v/>
      </c>
      <c r="AB196" s="661" t="str">
        <f>IF('Historical Data'!V183="","",'Historical Data'!V183)</f>
        <v/>
      </c>
      <c r="AC196" s="661" t="str">
        <f>IF('Historical Data'!W183="","",'Historical Data'!W183)</f>
        <v/>
      </c>
      <c r="AD196" s="661" t="str">
        <f>IF('Historical Data'!X183="","",'Historical Data'!X183)</f>
        <v/>
      </c>
      <c r="AE196" s="662" t="str">
        <f>IF('Historical Data'!Y183="","",'Historical Data'!Y183)</f>
        <v/>
      </c>
      <c r="AF196" s="661" t="str">
        <f>IF('Historical Data'!Z183="","",'Historical Data'!Z183)</f>
        <v/>
      </c>
      <c r="AG196" s="661" t="str">
        <f>IF('Historical Data'!AA183="","",'Historical Data'!AA183)</f>
        <v/>
      </c>
    </row>
    <row r="197" spans="2:33">
      <c r="B197" s="660" t="str">
        <f>IF('Historical Data'!B184="","",'Historical Data'!B184)</f>
        <v/>
      </c>
      <c r="D197" s="661" t="str">
        <f>IF('Historical Data'!D184="","",'Historical Data'!D184)</f>
        <v/>
      </c>
      <c r="E197" s="661" t="str">
        <f>IF('Historical Data'!E184="","",'Historical Data'!E184)</f>
        <v/>
      </c>
      <c r="F197" s="661" t="str">
        <f>IF('Historical Data'!F184="","",'Historical Data'!F184)</f>
        <v/>
      </c>
      <c r="G197" s="661"/>
      <c r="H197" s="662" t="str">
        <f>IF('Historical Data'!G184="","",'Historical Data'!G184)</f>
        <v/>
      </c>
      <c r="I197" s="661" t="str">
        <f>IF('Historical Data'!H184="","",'Historical Data'!H184)</f>
        <v/>
      </c>
      <c r="J197" s="661" t="str">
        <f>IF('Historical Data'!I184="","",'Historical Data'!I184)</f>
        <v/>
      </c>
      <c r="L197" s="661" t="str">
        <f>IF('Historical Data'!J184="","",'Historical Data'!J184)</f>
        <v/>
      </c>
      <c r="M197" s="661" t="str">
        <f>IF('Historical Data'!K184="","",'Historical Data'!K184)</f>
        <v/>
      </c>
      <c r="N197" s="661" t="str">
        <f>IF('Historical Data'!L184="","",'Historical Data'!L184)</f>
        <v/>
      </c>
      <c r="O197" s="661"/>
      <c r="P197" s="662" t="str">
        <f>IF('Historical Data'!M184="","",'Historical Data'!M184)</f>
        <v/>
      </c>
      <c r="Q197" s="661" t="str">
        <f>IF('Historical Data'!N184="","",'Historical Data'!N184)</f>
        <v/>
      </c>
      <c r="R197" s="661" t="str">
        <f>IF('Historical Data'!O184="","",'Historical Data'!O184)</f>
        <v/>
      </c>
      <c r="T197" s="661" t="str">
        <f>IF('Historical Data'!W184="","",'Historical Data'!W184)</f>
        <v/>
      </c>
      <c r="U197" s="661" t="str">
        <f>IF('Historical Data'!X184="","",'Historical Data'!X184)</f>
        <v/>
      </c>
      <c r="V197" s="661" t="str">
        <f>IF('Historical Data'!Y184="","",'Historical Data'!Y184)</f>
        <v/>
      </c>
      <c r="W197" s="661"/>
      <c r="X197" s="662" t="str">
        <f>IF('Historical Data'!Z184="","",'Historical Data'!Z184)</f>
        <v/>
      </c>
      <c r="Y197" s="661" t="str">
        <f>IF('Historical Data'!AA184="","",'Historical Data'!AA184)</f>
        <v/>
      </c>
      <c r="Z197" s="661" t="str">
        <f>IF('Historical Data'!AB184="","",'Historical Data'!AB184)</f>
        <v/>
      </c>
      <c r="AB197" s="661" t="str">
        <f>IF('Historical Data'!V184="","",'Historical Data'!V184)</f>
        <v/>
      </c>
      <c r="AC197" s="661" t="str">
        <f>IF('Historical Data'!W184="","",'Historical Data'!W184)</f>
        <v/>
      </c>
      <c r="AD197" s="661" t="str">
        <f>IF('Historical Data'!X184="","",'Historical Data'!X184)</f>
        <v/>
      </c>
      <c r="AE197" s="662" t="str">
        <f>IF('Historical Data'!Y184="","",'Historical Data'!Y184)</f>
        <v/>
      </c>
      <c r="AF197" s="661" t="str">
        <f>IF('Historical Data'!Z184="","",'Historical Data'!Z184)</f>
        <v/>
      </c>
      <c r="AG197" s="661" t="str">
        <f>IF('Historical Data'!AA184="","",'Historical Data'!AA184)</f>
        <v/>
      </c>
    </row>
    <row r="198" spans="2:33">
      <c r="B198" s="660" t="str">
        <f>IF('Historical Data'!B185="","",'Historical Data'!B185)</f>
        <v/>
      </c>
      <c r="D198" s="661" t="str">
        <f>IF('Historical Data'!D185="","",'Historical Data'!D185)</f>
        <v/>
      </c>
      <c r="E198" s="661" t="str">
        <f>IF('Historical Data'!E185="","",'Historical Data'!E185)</f>
        <v/>
      </c>
      <c r="F198" s="661" t="str">
        <f>IF('Historical Data'!F185="","",'Historical Data'!F185)</f>
        <v/>
      </c>
      <c r="G198" s="661"/>
      <c r="H198" s="662" t="str">
        <f>IF('Historical Data'!G185="","",'Historical Data'!G185)</f>
        <v/>
      </c>
      <c r="I198" s="661" t="str">
        <f>IF('Historical Data'!H185="","",'Historical Data'!H185)</f>
        <v/>
      </c>
      <c r="J198" s="661" t="str">
        <f>IF('Historical Data'!I185="","",'Historical Data'!I185)</f>
        <v/>
      </c>
      <c r="L198" s="661" t="str">
        <f>IF('Historical Data'!J185="","",'Historical Data'!J185)</f>
        <v/>
      </c>
      <c r="M198" s="661" t="str">
        <f>IF('Historical Data'!K185="","",'Historical Data'!K185)</f>
        <v/>
      </c>
      <c r="N198" s="661" t="str">
        <f>IF('Historical Data'!L185="","",'Historical Data'!L185)</f>
        <v/>
      </c>
      <c r="O198" s="661"/>
      <c r="P198" s="662" t="str">
        <f>IF('Historical Data'!M185="","",'Historical Data'!M185)</f>
        <v/>
      </c>
      <c r="Q198" s="661" t="str">
        <f>IF('Historical Data'!N185="","",'Historical Data'!N185)</f>
        <v/>
      </c>
      <c r="R198" s="661" t="str">
        <f>IF('Historical Data'!O185="","",'Historical Data'!O185)</f>
        <v/>
      </c>
      <c r="T198" s="661" t="str">
        <f>IF('Historical Data'!W185="","",'Historical Data'!W185)</f>
        <v/>
      </c>
      <c r="U198" s="661" t="str">
        <f>IF('Historical Data'!X185="","",'Historical Data'!X185)</f>
        <v/>
      </c>
      <c r="V198" s="661" t="str">
        <f>IF('Historical Data'!Y185="","",'Historical Data'!Y185)</f>
        <v/>
      </c>
      <c r="W198" s="661"/>
      <c r="X198" s="662" t="str">
        <f>IF('Historical Data'!Z185="","",'Historical Data'!Z185)</f>
        <v/>
      </c>
      <c r="Y198" s="661" t="str">
        <f>IF('Historical Data'!AA185="","",'Historical Data'!AA185)</f>
        <v/>
      </c>
      <c r="Z198" s="661" t="str">
        <f>IF('Historical Data'!AB185="","",'Historical Data'!AB185)</f>
        <v/>
      </c>
      <c r="AB198" s="661" t="str">
        <f>IF('Historical Data'!V185="","",'Historical Data'!V185)</f>
        <v/>
      </c>
      <c r="AC198" s="661" t="str">
        <f>IF('Historical Data'!W185="","",'Historical Data'!W185)</f>
        <v/>
      </c>
      <c r="AD198" s="661" t="str">
        <f>IF('Historical Data'!X185="","",'Historical Data'!X185)</f>
        <v/>
      </c>
      <c r="AE198" s="662" t="str">
        <f>IF('Historical Data'!Y185="","",'Historical Data'!Y185)</f>
        <v/>
      </c>
      <c r="AF198" s="661" t="str">
        <f>IF('Historical Data'!Z185="","",'Historical Data'!Z185)</f>
        <v/>
      </c>
      <c r="AG198" s="661" t="str">
        <f>IF('Historical Data'!AA185="","",'Historical Data'!AA185)</f>
        <v/>
      </c>
    </row>
    <row r="199" spans="2:33">
      <c r="B199" s="660" t="str">
        <f>IF('Historical Data'!B186="","",'Historical Data'!B186)</f>
        <v/>
      </c>
      <c r="D199" s="661" t="str">
        <f>IF('Historical Data'!D186="","",'Historical Data'!D186)</f>
        <v/>
      </c>
      <c r="E199" s="661" t="str">
        <f>IF('Historical Data'!E186="","",'Historical Data'!E186)</f>
        <v/>
      </c>
      <c r="F199" s="661" t="str">
        <f>IF('Historical Data'!F186="","",'Historical Data'!F186)</f>
        <v/>
      </c>
      <c r="G199" s="661"/>
      <c r="H199" s="662" t="str">
        <f>IF('Historical Data'!G186="","",'Historical Data'!G186)</f>
        <v/>
      </c>
      <c r="I199" s="661" t="str">
        <f>IF('Historical Data'!H186="","",'Historical Data'!H186)</f>
        <v/>
      </c>
      <c r="J199" s="661" t="str">
        <f>IF('Historical Data'!I186="","",'Historical Data'!I186)</f>
        <v/>
      </c>
      <c r="L199" s="661" t="str">
        <f>IF('Historical Data'!J186="","",'Historical Data'!J186)</f>
        <v/>
      </c>
      <c r="M199" s="661" t="str">
        <f>IF('Historical Data'!K186="","",'Historical Data'!K186)</f>
        <v/>
      </c>
      <c r="N199" s="661" t="str">
        <f>IF('Historical Data'!L186="","",'Historical Data'!L186)</f>
        <v/>
      </c>
      <c r="O199" s="661"/>
      <c r="P199" s="662" t="str">
        <f>IF('Historical Data'!M186="","",'Historical Data'!M186)</f>
        <v/>
      </c>
      <c r="Q199" s="661" t="str">
        <f>IF('Historical Data'!N186="","",'Historical Data'!N186)</f>
        <v/>
      </c>
      <c r="R199" s="661" t="str">
        <f>IF('Historical Data'!O186="","",'Historical Data'!O186)</f>
        <v/>
      </c>
      <c r="T199" s="661" t="str">
        <f>IF('Historical Data'!W186="","",'Historical Data'!W186)</f>
        <v/>
      </c>
      <c r="U199" s="661" t="str">
        <f>IF('Historical Data'!X186="","",'Historical Data'!X186)</f>
        <v/>
      </c>
      <c r="V199" s="661" t="str">
        <f>IF('Historical Data'!Y186="","",'Historical Data'!Y186)</f>
        <v/>
      </c>
      <c r="W199" s="661"/>
      <c r="X199" s="662" t="str">
        <f>IF('Historical Data'!Z186="","",'Historical Data'!Z186)</f>
        <v/>
      </c>
      <c r="Y199" s="661" t="str">
        <f>IF('Historical Data'!AA186="","",'Historical Data'!AA186)</f>
        <v/>
      </c>
      <c r="Z199" s="661" t="str">
        <f>IF('Historical Data'!AB186="","",'Historical Data'!AB186)</f>
        <v/>
      </c>
      <c r="AB199" s="661" t="str">
        <f>IF('Historical Data'!V186="","",'Historical Data'!V186)</f>
        <v/>
      </c>
      <c r="AC199" s="661" t="str">
        <f>IF('Historical Data'!W186="","",'Historical Data'!W186)</f>
        <v/>
      </c>
      <c r="AD199" s="661" t="str">
        <f>IF('Historical Data'!X186="","",'Historical Data'!X186)</f>
        <v/>
      </c>
      <c r="AE199" s="662" t="str">
        <f>IF('Historical Data'!Y186="","",'Historical Data'!Y186)</f>
        <v/>
      </c>
      <c r="AF199" s="661" t="str">
        <f>IF('Historical Data'!Z186="","",'Historical Data'!Z186)</f>
        <v/>
      </c>
      <c r="AG199" s="661" t="str">
        <f>IF('Historical Data'!AA186="","",'Historical Data'!AA186)</f>
        <v/>
      </c>
    </row>
    <row r="200" spans="2:33">
      <c r="B200" s="660" t="str">
        <f>IF('Historical Data'!B187="","",'Historical Data'!B187)</f>
        <v/>
      </c>
      <c r="D200" s="661" t="str">
        <f>IF('Historical Data'!D187="","",'Historical Data'!D187)</f>
        <v/>
      </c>
      <c r="E200" s="661" t="str">
        <f>IF('Historical Data'!E187="","",'Historical Data'!E187)</f>
        <v/>
      </c>
      <c r="F200" s="661" t="str">
        <f>IF('Historical Data'!F187="","",'Historical Data'!F187)</f>
        <v/>
      </c>
      <c r="G200" s="661"/>
      <c r="H200" s="662" t="str">
        <f>IF('Historical Data'!G187="","",'Historical Data'!G187)</f>
        <v/>
      </c>
      <c r="I200" s="661" t="str">
        <f>IF('Historical Data'!H187="","",'Historical Data'!H187)</f>
        <v/>
      </c>
      <c r="J200" s="661" t="str">
        <f>IF('Historical Data'!I187="","",'Historical Data'!I187)</f>
        <v/>
      </c>
      <c r="L200" s="661" t="str">
        <f>IF('Historical Data'!J187="","",'Historical Data'!J187)</f>
        <v/>
      </c>
      <c r="M200" s="661" t="str">
        <f>IF('Historical Data'!K187="","",'Historical Data'!K187)</f>
        <v/>
      </c>
      <c r="N200" s="661" t="str">
        <f>IF('Historical Data'!L187="","",'Historical Data'!L187)</f>
        <v/>
      </c>
      <c r="O200" s="661"/>
      <c r="P200" s="662" t="str">
        <f>IF('Historical Data'!M187="","",'Historical Data'!M187)</f>
        <v/>
      </c>
      <c r="Q200" s="661" t="str">
        <f>IF('Historical Data'!N187="","",'Historical Data'!N187)</f>
        <v/>
      </c>
      <c r="R200" s="661" t="str">
        <f>IF('Historical Data'!O187="","",'Historical Data'!O187)</f>
        <v/>
      </c>
      <c r="T200" s="661" t="str">
        <f>IF('Historical Data'!W187="","",'Historical Data'!W187)</f>
        <v/>
      </c>
      <c r="U200" s="661" t="str">
        <f>IF('Historical Data'!X187="","",'Historical Data'!X187)</f>
        <v/>
      </c>
      <c r="V200" s="661" t="str">
        <f>IF('Historical Data'!Y187="","",'Historical Data'!Y187)</f>
        <v/>
      </c>
      <c r="W200" s="661"/>
      <c r="X200" s="662" t="str">
        <f>IF('Historical Data'!Z187="","",'Historical Data'!Z187)</f>
        <v/>
      </c>
      <c r="Y200" s="661" t="str">
        <f>IF('Historical Data'!AA187="","",'Historical Data'!AA187)</f>
        <v/>
      </c>
      <c r="Z200" s="661" t="str">
        <f>IF('Historical Data'!AB187="","",'Historical Data'!AB187)</f>
        <v/>
      </c>
      <c r="AB200" s="661" t="str">
        <f>IF('Historical Data'!V187="","",'Historical Data'!V187)</f>
        <v/>
      </c>
      <c r="AC200" s="661" t="str">
        <f>IF('Historical Data'!W187="","",'Historical Data'!W187)</f>
        <v/>
      </c>
      <c r="AD200" s="661" t="str">
        <f>IF('Historical Data'!X187="","",'Historical Data'!X187)</f>
        <v/>
      </c>
      <c r="AE200" s="662" t="str">
        <f>IF('Historical Data'!Y187="","",'Historical Data'!Y187)</f>
        <v/>
      </c>
      <c r="AF200" s="661" t="str">
        <f>IF('Historical Data'!Z187="","",'Historical Data'!Z187)</f>
        <v/>
      </c>
      <c r="AG200" s="661" t="str">
        <f>IF('Historical Data'!AA187="","",'Historical Data'!AA187)</f>
        <v/>
      </c>
    </row>
    <row r="201" spans="2:33">
      <c r="B201" s="660" t="str">
        <f>IF('Historical Data'!B188="","",'Historical Data'!B188)</f>
        <v/>
      </c>
      <c r="D201" s="661" t="str">
        <f>IF('Historical Data'!D188="","",'Historical Data'!D188)</f>
        <v/>
      </c>
      <c r="E201" s="661" t="str">
        <f>IF('Historical Data'!E188="","",'Historical Data'!E188)</f>
        <v/>
      </c>
      <c r="F201" s="661" t="str">
        <f>IF('Historical Data'!F188="","",'Historical Data'!F188)</f>
        <v/>
      </c>
      <c r="G201" s="661"/>
      <c r="H201" s="662" t="str">
        <f>IF('Historical Data'!G188="","",'Historical Data'!G188)</f>
        <v/>
      </c>
      <c r="I201" s="661" t="str">
        <f>IF('Historical Data'!H188="","",'Historical Data'!H188)</f>
        <v/>
      </c>
      <c r="J201" s="661" t="str">
        <f>IF('Historical Data'!I188="","",'Historical Data'!I188)</f>
        <v/>
      </c>
      <c r="L201" s="661" t="str">
        <f>IF('Historical Data'!J188="","",'Historical Data'!J188)</f>
        <v/>
      </c>
      <c r="M201" s="661" t="str">
        <f>IF('Historical Data'!K188="","",'Historical Data'!K188)</f>
        <v/>
      </c>
      <c r="N201" s="661" t="str">
        <f>IF('Historical Data'!L188="","",'Historical Data'!L188)</f>
        <v/>
      </c>
      <c r="O201" s="661"/>
      <c r="P201" s="662" t="str">
        <f>IF('Historical Data'!M188="","",'Historical Data'!M188)</f>
        <v/>
      </c>
      <c r="Q201" s="661" t="str">
        <f>IF('Historical Data'!N188="","",'Historical Data'!N188)</f>
        <v/>
      </c>
      <c r="R201" s="661" t="str">
        <f>IF('Historical Data'!O188="","",'Historical Data'!O188)</f>
        <v/>
      </c>
      <c r="T201" s="661" t="str">
        <f>IF('Historical Data'!W188="","",'Historical Data'!W188)</f>
        <v/>
      </c>
      <c r="U201" s="661" t="str">
        <f>IF('Historical Data'!X188="","",'Historical Data'!X188)</f>
        <v/>
      </c>
      <c r="V201" s="661" t="str">
        <f>IF('Historical Data'!Y188="","",'Historical Data'!Y188)</f>
        <v/>
      </c>
      <c r="W201" s="661"/>
      <c r="X201" s="662" t="str">
        <f>IF('Historical Data'!Z188="","",'Historical Data'!Z188)</f>
        <v/>
      </c>
      <c r="Y201" s="661" t="str">
        <f>IF('Historical Data'!AA188="","",'Historical Data'!AA188)</f>
        <v/>
      </c>
      <c r="Z201" s="661" t="str">
        <f>IF('Historical Data'!AB188="","",'Historical Data'!AB188)</f>
        <v/>
      </c>
      <c r="AB201" s="661" t="str">
        <f>IF('Historical Data'!V188="","",'Historical Data'!V188)</f>
        <v/>
      </c>
      <c r="AC201" s="661" t="str">
        <f>IF('Historical Data'!W188="","",'Historical Data'!W188)</f>
        <v/>
      </c>
      <c r="AD201" s="661" t="str">
        <f>IF('Historical Data'!X188="","",'Historical Data'!X188)</f>
        <v/>
      </c>
      <c r="AE201" s="662" t="str">
        <f>IF('Historical Data'!Y188="","",'Historical Data'!Y188)</f>
        <v/>
      </c>
      <c r="AF201" s="661" t="str">
        <f>IF('Historical Data'!Z188="","",'Historical Data'!Z188)</f>
        <v/>
      </c>
      <c r="AG201" s="661" t="str">
        <f>IF('Historical Data'!AA188="","",'Historical Data'!AA188)</f>
        <v/>
      </c>
    </row>
    <row r="202" spans="2:33">
      <c r="B202" s="660" t="str">
        <f>IF('Historical Data'!B189="","",'Historical Data'!B189)</f>
        <v/>
      </c>
      <c r="D202" s="661" t="str">
        <f>IF('Historical Data'!D189="","",'Historical Data'!D189)</f>
        <v/>
      </c>
      <c r="E202" s="661" t="str">
        <f>IF('Historical Data'!E189="","",'Historical Data'!E189)</f>
        <v/>
      </c>
      <c r="F202" s="661" t="str">
        <f>IF('Historical Data'!F189="","",'Historical Data'!F189)</f>
        <v/>
      </c>
      <c r="G202" s="661"/>
      <c r="H202" s="662" t="str">
        <f>IF('Historical Data'!G189="","",'Historical Data'!G189)</f>
        <v/>
      </c>
      <c r="I202" s="661" t="str">
        <f>IF('Historical Data'!H189="","",'Historical Data'!H189)</f>
        <v/>
      </c>
      <c r="J202" s="661" t="str">
        <f>IF('Historical Data'!I189="","",'Historical Data'!I189)</f>
        <v/>
      </c>
      <c r="L202" s="661" t="str">
        <f>IF('Historical Data'!J189="","",'Historical Data'!J189)</f>
        <v/>
      </c>
      <c r="M202" s="661" t="str">
        <f>IF('Historical Data'!K189="","",'Historical Data'!K189)</f>
        <v/>
      </c>
      <c r="N202" s="661" t="str">
        <f>IF('Historical Data'!L189="","",'Historical Data'!L189)</f>
        <v/>
      </c>
      <c r="O202" s="661"/>
      <c r="P202" s="662" t="str">
        <f>IF('Historical Data'!M189="","",'Historical Data'!M189)</f>
        <v/>
      </c>
      <c r="Q202" s="661" t="str">
        <f>IF('Historical Data'!N189="","",'Historical Data'!N189)</f>
        <v/>
      </c>
      <c r="R202" s="661" t="str">
        <f>IF('Historical Data'!O189="","",'Historical Data'!O189)</f>
        <v/>
      </c>
      <c r="T202" s="661" t="str">
        <f>IF('Historical Data'!W189="","",'Historical Data'!W189)</f>
        <v/>
      </c>
      <c r="U202" s="661" t="str">
        <f>IF('Historical Data'!X189="","",'Historical Data'!X189)</f>
        <v/>
      </c>
      <c r="V202" s="661" t="str">
        <f>IF('Historical Data'!Y189="","",'Historical Data'!Y189)</f>
        <v/>
      </c>
      <c r="W202" s="661"/>
      <c r="X202" s="662" t="str">
        <f>IF('Historical Data'!Z189="","",'Historical Data'!Z189)</f>
        <v/>
      </c>
      <c r="Y202" s="661" t="str">
        <f>IF('Historical Data'!AA189="","",'Historical Data'!AA189)</f>
        <v/>
      </c>
      <c r="Z202" s="661" t="str">
        <f>IF('Historical Data'!AB189="","",'Historical Data'!AB189)</f>
        <v/>
      </c>
      <c r="AB202" s="661" t="str">
        <f>IF('Historical Data'!V189="","",'Historical Data'!V189)</f>
        <v/>
      </c>
      <c r="AC202" s="661" t="str">
        <f>IF('Historical Data'!W189="","",'Historical Data'!W189)</f>
        <v/>
      </c>
      <c r="AD202" s="661" t="str">
        <f>IF('Historical Data'!X189="","",'Historical Data'!X189)</f>
        <v/>
      </c>
      <c r="AE202" s="662" t="str">
        <f>IF('Historical Data'!Y189="","",'Historical Data'!Y189)</f>
        <v/>
      </c>
      <c r="AF202" s="661" t="str">
        <f>IF('Historical Data'!Z189="","",'Historical Data'!Z189)</f>
        <v/>
      </c>
      <c r="AG202" s="661" t="str">
        <f>IF('Historical Data'!AA189="","",'Historical Data'!AA189)</f>
        <v/>
      </c>
    </row>
    <row r="203" spans="2:33">
      <c r="B203" s="660" t="str">
        <f>IF('Historical Data'!B190="","",'Historical Data'!B190)</f>
        <v/>
      </c>
      <c r="D203" s="661" t="str">
        <f>IF('Historical Data'!D190="","",'Historical Data'!D190)</f>
        <v/>
      </c>
      <c r="E203" s="661" t="str">
        <f>IF('Historical Data'!E190="","",'Historical Data'!E190)</f>
        <v/>
      </c>
      <c r="F203" s="661" t="str">
        <f>IF('Historical Data'!F190="","",'Historical Data'!F190)</f>
        <v/>
      </c>
      <c r="G203" s="661"/>
      <c r="H203" s="662" t="str">
        <f>IF('Historical Data'!G190="","",'Historical Data'!G190)</f>
        <v/>
      </c>
      <c r="I203" s="661" t="str">
        <f>IF('Historical Data'!H190="","",'Historical Data'!H190)</f>
        <v/>
      </c>
      <c r="J203" s="661" t="str">
        <f>IF('Historical Data'!I190="","",'Historical Data'!I190)</f>
        <v/>
      </c>
      <c r="L203" s="661" t="str">
        <f>IF('Historical Data'!J190="","",'Historical Data'!J190)</f>
        <v/>
      </c>
      <c r="M203" s="661" t="str">
        <f>IF('Historical Data'!K190="","",'Historical Data'!K190)</f>
        <v/>
      </c>
      <c r="N203" s="661" t="str">
        <f>IF('Historical Data'!L190="","",'Historical Data'!L190)</f>
        <v/>
      </c>
      <c r="O203" s="661"/>
      <c r="P203" s="662" t="str">
        <f>IF('Historical Data'!M190="","",'Historical Data'!M190)</f>
        <v/>
      </c>
      <c r="Q203" s="661" t="str">
        <f>IF('Historical Data'!N190="","",'Historical Data'!N190)</f>
        <v/>
      </c>
      <c r="R203" s="661" t="str">
        <f>IF('Historical Data'!O190="","",'Historical Data'!O190)</f>
        <v/>
      </c>
      <c r="T203" s="661" t="str">
        <f>IF('Historical Data'!W190="","",'Historical Data'!W190)</f>
        <v/>
      </c>
      <c r="U203" s="661" t="str">
        <f>IF('Historical Data'!X190="","",'Historical Data'!X190)</f>
        <v/>
      </c>
      <c r="V203" s="661" t="str">
        <f>IF('Historical Data'!Y190="","",'Historical Data'!Y190)</f>
        <v/>
      </c>
      <c r="W203" s="661"/>
      <c r="X203" s="662" t="str">
        <f>IF('Historical Data'!Z190="","",'Historical Data'!Z190)</f>
        <v/>
      </c>
      <c r="Y203" s="661" t="str">
        <f>IF('Historical Data'!AA190="","",'Historical Data'!AA190)</f>
        <v/>
      </c>
      <c r="Z203" s="661" t="str">
        <f>IF('Historical Data'!AB190="","",'Historical Data'!AB190)</f>
        <v/>
      </c>
      <c r="AB203" s="661" t="str">
        <f>IF('Historical Data'!V190="","",'Historical Data'!V190)</f>
        <v/>
      </c>
      <c r="AC203" s="661" t="str">
        <f>IF('Historical Data'!W190="","",'Historical Data'!W190)</f>
        <v/>
      </c>
      <c r="AD203" s="661" t="str">
        <f>IF('Historical Data'!X190="","",'Historical Data'!X190)</f>
        <v/>
      </c>
      <c r="AE203" s="662" t="str">
        <f>IF('Historical Data'!Y190="","",'Historical Data'!Y190)</f>
        <v/>
      </c>
      <c r="AF203" s="661" t="str">
        <f>IF('Historical Data'!Z190="","",'Historical Data'!Z190)</f>
        <v/>
      </c>
      <c r="AG203" s="661" t="str">
        <f>IF('Historical Data'!AA190="","",'Historical Data'!AA190)</f>
        <v/>
      </c>
    </row>
    <row r="204" spans="2:33">
      <c r="B204" s="660" t="str">
        <f>IF('Historical Data'!B191="","",'Historical Data'!B191)</f>
        <v/>
      </c>
      <c r="D204" s="661" t="str">
        <f>IF('Historical Data'!D191="","",'Historical Data'!D191)</f>
        <v/>
      </c>
      <c r="E204" s="661" t="str">
        <f>IF('Historical Data'!E191="","",'Historical Data'!E191)</f>
        <v/>
      </c>
      <c r="F204" s="661" t="str">
        <f>IF('Historical Data'!F191="","",'Historical Data'!F191)</f>
        <v/>
      </c>
      <c r="G204" s="661"/>
      <c r="H204" s="662" t="str">
        <f>IF('Historical Data'!G191="","",'Historical Data'!G191)</f>
        <v/>
      </c>
      <c r="I204" s="661" t="str">
        <f>IF('Historical Data'!H191="","",'Historical Data'!H191)</f>
        <v/>
      </c>
      <c r="J204" s="661" t="str">
        <f>IF('Historical Data'!I191="","",'Historical Data'!I191)</f>
        <v/>
      </c>
      <c r="L204" s="661" t="str">
        <f>IF('Historical Data'!J191="","",'Historical Data'!J191)</f>
        <v/>
      </c>
      <c r="M204" s="661" t="str">
        <f>IF('Historical Data'!K191="","",'Historical Data'!K191)</f>
        <v/>
      </c>
      <c r="N204" s="661" t="str">
        <f>IF('Historical Data'!L191="","",'Historical Data'!L191)</f>
        <v/>
      </c>
      <c r="O204" s="661"/>
      <c r="P204" s="662" t="str">
        <f>IF('Historical Data'!M191="","",'Historical Data'!M191)</f>
        <v/>
      </c>
      <c r="Q204" s="661" t="str">
        <f>IF('Historical Data'!N191="","",'Historical Data'!N191)</f>
        <v/>
      </c>
      <c r="R204" s="661" t="str">
        <f>IF('Historical Data'!O191="","",'Historical Data'!O191)</f>
        <v/>
      </c>
      <c r="T204" s="661" t="str">
        <f>IF('Historical Data'!W191="","",'Historical Data'!W191)</f>
        <v/>
      </c>
      <c r="U204" s="661" t="str">
        <f>IF('Historical Data'!X191="","",'Historical Data'!X191)</f>
        <v/>
      </c>
      <c r="V204" s="661" t="str">
        <f>IF('Historical Data'!Y191="","",'Historical Data'!Y191)</f>
        <v/>
      </c>
      <c r="W204" s="661"/>
      <c r="X204" s="662" t="str">
        <f>IF('Historical Data'!Z191="","",'Historical Data'!Z191)</f>
        <v/>
      </c>
      <c r="Y204" s="661" t="str">
        <f>IF('Historical Data'!AA191="","",'Historical Data'!AA191)</f>
        <v/>
      </c>
      <c r="Z204" s="661" t="str">
        <f>IF('Historical Data'!AB191="","",'Historical Data'!AB191)</f>
        <v/>
      </c>
      <c r="AB204" s="661" t="str">
        <f>IF('Historical Data'!V191="","",'Historical Data'!V191)</f>
        <v/>
      </c>
      <c r="AC204" s="661" t="str">
        <f>IF('Historical Data'!W191="","",'Historical Data'!W191)</f>
        <v/>
      </c>
      <c r="AD204" s="661" t="str">
        <f>IF('Historical Data'!X191="","",'Historical Data'!X191)</f>
        <v/>
      </c>
      <c r="AE204" s="662" t="str">
        <f>IF('Historical Data'!Y191="","",'Historical Data'!Y191)</f>
        <v/>
      </c>
      <c r="AF204" s="661" t="str">
        <f>IF('Historical Data'!Z191="","",'Historical Data'!Z191)</f>
        <v/>
      </c>
      <c r="AG204" s="661" t="str">
        <f>IF('Historical Data'!AA191="","",'Historical Data'!AA191)</f>
        <v/>
      </c>
    </row>
    <row r="205" spans="2:33">
      <c r="B205" s="660" t="str">
        <f>IF('Historical Data'!B192="","",'Historical Data'!B192)</f>
        <v/>
      </c>
      <c r="D205" s="661" t="str">
        <f>IF('Historical Data'!D192="","",'Historical Data'!D192)</f>
        <v/>
      </c>
      <c r="E205" s="661" t="str">
        <f>IF('Historical Data'!E192="","",'Historical Data'!E192)</f>
        <v/>
      </c>
      <c r="F205" s="661" t="str">
        <f>IF('Historical Data'!F192="","",'Historical Data'!F192)</f>
        <v/>
      </c>
      <c r="G205" s="661"/>
      <c r="H205" s="662" t="str">
        <f>IF('Historical Data'!G192="","",'Historical Data'!G192)</f>
        <v/>
      </c>
      <c r="I205" s="661" t="str">
        <f>IF('Historical Data'!H192="","",'Historical Data'!H192)</f>
        <v/>
      </c>
      <c r="J205" s="661" t="str">
        <f>IF('Historical Data'!I192="","",'Historical Data'!I192)</f>
        <v/>
      </c>
      <c r="L205" s="661" t="str">
        <f>IF('Historical Data'!J192="","",'Historical Data'!J192)</f>
        <v/>
      </c>
      <c r="M205" s="661" t="str">
        <f>IF('Historical Data'!K192="","",'Historical Data'!K192)</f>
        <v/>
      </c>
      <c r="N205" s="661" t="str">
        <f>IF('Historical Data'!L192="","",'Historical Data'!L192)</f>
        <v/>
      </c>
      <c r="O205" s="661"/>
      <c r="P205" s="662" t="str">
        <f>IF('Historical Data'!M192="","",'Historical Data'!M192)</f>
        <v/>
      </c>
      <c r="Q205" s="661" t="str">
        <f>IF('Historical Data'!N192="","",'Historical Data'!N192)</f>
        <v/>
      </c>
      <c r="R205" s="661" t="str">
        <f>IF('Historical Data'!O192="","",'Historical Data'!O192)</f>
        <v/>
      </c>
      <c r="T205" s="661" t="str">
        <f>IF('Historical Data'!W192="","",'Historical Data'!W192)</f>
        <v/>
      </c>
      <c r="U205" s="661" t="str">
        <f>IF('Historical Data'!X192="","",'Historical Data'!X192)</f>
        <v/>
      </c>
      <c r="V205" s="661" t="str">
        <f>IF('Historical Data'!Y192="","",'Historical Data'!Y192)</f>
        <v/>
      </c>
      <c r="W205" s="661"/>
      <c r="X205" s="662" t="str">
        <f>IF('Historical Data'!Z192="","",'Historical Data'!Z192)</f>
        <v/>
      </c>
      <c r="Y205" s="661" t="str">
        <f>IF('Historical Data'!AA192="","",'Historical Data'!AA192)</f>
        <v/>
      </c>
      <c r="Z205" s="661" t="str">
        <f>IF('Historical Data'!AB192="","",'Historical Data'!AB192)</f>
        <v/>
      </c>
      <c r="AB205" s="661" t="str">
        <f>IF('Historical Data'!V192="","",'Historical Data'!V192)</f>
        <v/>
      </c>
      <c r="AC205" s="661" t="str">
        <f>IF('Historical Data'!W192="","",'Historical Data'!W192)</f>
        <v/>
      </c>
      <c r="AD205" s="661" t="str">
        <f>IF('Historical Data'!X192="","",'Historical Data'!X192)</f>
        <v/>
      </c>
      <c r="AE205" s="662" t="str">
        <f>IF('Historical Data'!Y192="","",'Historical Data'!Y192)</f>
        <v/>
      </c>
      <c r="AF205" s="661" t="str">
        <f>IF('Historical Data'!Z192="","",'Historical Data'!Z192)</f>
        <v/>
      </c>
      <c r="AG205" s="661" t="str">
        <f>IF('Historical Data'!AA192="","",'Historical Data'!AA192)</f>
        <v/>
      </c>
    </row>
    <row r="206" spans="2:33">
      <c r="B206" s="660" t="str">
        <f>IF('Historical Data'!B193="","",'Historical Data'!B193)</f>
        <v/>
      </c>
      <c r="D206" s="661" t="str">
        <f>IF('Historical Data'!D193="","",'Historical Data'!D193)</f>
        <v/>
      </c>
      <c r="E206" s="661" t="str">
        <f>IF('Historical Data'!E193="","",'Historical Data'!E193)</f>
        <v/>
      </c>
      <c r="F206" s="661" t="str">
        <f>IF('Historical Data'!F193="","",'Historical Data'!F193)</f>
        <v/>
      </c>
      <c r="G206" s="661"/>
      <c r="H206" s="662" t="str">
        <f>IF('Historical Data'!G193="","",'Historical Data'!G193)</f>
        <v/>
      </c>
      <c r="I206" s="661" t="str">
        <f>IF('Historical Data'!H193="","",'Historical Data'!H193)</f>
        <v/>
      </c>
      <c r="J206" s="661" t="str">
        <f>IF('Historical Data'!I193="","",'Historical Data'!I193)</f>
        <v/>
      </c>
      <c r="L206" s="661" t="str">
        <f>IF('Historical Data'!J193="","",'Historical Data'!J193)</f>
        <v/>
      </c>
      <c r="M206" s="661" t="str">
        <f>IF('Historical Data'!K193="","",'Historical Data'!K193)</f>
        <v/>
      </c>
      <c r="N206" s="661" t="str">
        <f>IF('Historical Data'!L193="","",'Historical Data'!L193)</f>
        <v/>
      </c>
      <c r="O206" s="661"/>
      <c r="P206" s="662" t="str">
        <f>IF('Historical Data'!M193="","",'Historical Data'!M193)</f>
        <v/>
      </c>
      <c r="Q206" s="661" t="str">
        <f>IF('Historical Data'!N193="","",'Historical Data'!N193)</f>
        <v/>
      </c>
      <c r="R206" s="661" t="str">
        <f>IF('Historical Data'!O193="","",'Historical Data'!O193)</f>
        <v/>
      </c>
      <c r="T206" s="661" t="str">
        <f>IF('Historical Data'!W193="","",'Historical Data'!W193)</f>
        <v/>
      </c>
      <c r="U206" s="661" t="str">
        <f>IF('Historical Data'!X193="","",'Historical Data'!X193)</f>
        <v/>
      </c>
      <c r="V206" s="661" t="str">
        <f>IF('Historical Data'!Y193="","",'Historical Data'!Y193)</f>
        <v/>
      </c>
      <c r="W206" s="661"/>
      <c r="X206" s="662" t="str">
        <f>IF('Historical Data'!Z193="","",'Historical Data'!Z193)</f>
        <v/>
      </c>
      <c r="Y206" s="661" t="str">
        <f>IF('Historical Data'!AA193="","",'Historical Data'!AA193)</f>
        <v/>
      </c>
      <c r="Z206" s="661" t="str">
        <f>IF('Historical Data'!AB193="","",'Historical Data'!AB193)</f>
        <v/>
      </c>
      <c r="AB206" s="661" t="str">
        <f>IF('Historical Data'!V193="","",'Historical Data'!V193)</f>
        <v/>
      </c>
      <c r="AC206" s="661" t="str">
        <f>IF('Historical Data'!W193="","",'Historical Data'!W193)</f>
        <v/>
      </c>
      <c r="AD206" s="661" t="str">
        <f>IF('Historical Data'!X193="","",'Historical Data'!X193)</f>
        <v/>
      </c>
      <c r="AE206" s="662" t="str">
        <f>IF('Historical Data'!Y193="","",'Historical Data'!Y193)</f>
        <v/>
      </c>
      <c r="AF206" s="661" t="str">
        <f>IF('Historical Data'!Z193="","",'Historical Data'!Z193)</f>
        <v/>
      </c>
      <c r="AG206" s="661" t="str">
        <f>IF('Historical Data'!AA193="","",'Historical Data'!AA193)</f>
        <v/>
      </c>
    </row>
    <row r="207" spans="2:33">
      <c r="B207" s="660" t="str">
        <f>IF('Historical Data'!B194="","",'Historical Data'!B194)</f>
        <v/>
      </c>
      <c r="D207" s="661" t="str">
        <f>IF('Historical Data'!D194="","",'Historical Data'!D194)</f>
        <v/>
      </c>
      <c r="E207" s="661" t="str">
        <f>IF('Historical Data'!E194="","",'Historical Data'!E194)</f>
        <v/>
      </c>
      <c r="F207" s="661" t="str">
        <f>IF('Historical Data'!F194="","",'Historical Data'!F194)</f>
        <v/>
      </c>
      <c r="G207" s="661"/>
      <c r="H207" s="662" t="str">
        <f>IF('Historical Data'!G194="","",'Historical Data'!G194)</f>
        <v/>
      </c>
      <c r="I207" s="661" t="str">
        <f>IF('Historical Data'!H194="","",'Historical Data'!H194)</f>
        <v/>
      </c>
      <c r="J207" s="661" t="str">
        <f>IF('Historical Data'!I194="","",'Historical Data'!I194)</f>
        <v/>
      </c>
      <c r="L207" s="661" t="str">
        <f>IF('Historical Data'!J194="","",'Historical Data'!J194)</f>
        <v/>
      </c>
      <c r="M207" s="661" t="str">
        <f>IF('Historical Data'!K194="","",'Historical Data'!K194)</f>
        <v/>
      </c>
      <c r="N207" s="661" t="str">
        <f>IF('Historical Data'!L194="","",'Historical Data'!L194)</f>
        <v/>
      </c>
      <c r="O207" s="661"/>
      <c r="P207" s="662" t="str">
        <f>IF('Historical Data'!M194="","",'Historical Data'!M194)</f>
        <v/>
      </c>
      <c r="Q207" s="661" t="str">
        <f>IF('Historical Data'!N194="","",'Historical Data'!N194)</f>
        <v/>
      </c>
      <c r="R207" s="661" t="str">
        <f>IF('Historical Data'!O194="","",'Historical Data'!O194)</f>
        <v/>
      </c>
      <c r="T207" s="661" t="str">
        <f>IF('Historical Data'!W194="","",'Historical Data'!W194)</f>
        <v/>
      </c>
      <c r="U207" s="661" t="str">
        <f>IF('Historical Data'!X194="","",'Historical Data'!X194)</f>
        <v/>
      </c>
      <c r="V207" s="661" t="str">
        <f>IF('Historical Data'!Y194="","",'Historical Data'!Y194)</f>
        <v/>
      </c>
      <c r="W207" s="661"/>
      <c r="X207" s="662" t="str">
        <f>IF('Historical Data'!Z194="","",'Historical Data'!Z194)</f>
        <v/>
      </c>
      <c r="Y207" s="661" t="str">
        <f>IF('Historical Data'!AA194="","",'Historical Data'!AA194)</f>
        <v/>
      </c>
      <c r="Z207" s="661" t="str">
        <f>IF('Historical Data'!AB194="","",'Historical Data'!AB194)</f>
        <v/>
      </c>
      <c r="AB207" s="661" t="str">
        <f>IF('Historical Data'!V194="","",'Historical Data'!V194)</f>
        <v/>
      </c>
      <c r="AC207" s="661" t="str">
        <f>IF('Historical Data'!W194="","",'Historical Data'!W194)</f>
        <v/>
      </c>
      <c r="AD207" s="661" t="str">
        <f>IF('Historical Data'!X194="","",'Historical Data'!X194)</f>
        <v/>
      </c>
      <c r="AE207" s="662" t="str">
        <f>IF('Historical Data'!Y194="","",'Historical Data'!Y194)</f>
        <v/>
      </c>
      <c r="AF207" s="661" t="str">
        <f>IF('Historical Data'!Z194="","",'Historical Data'!Z194)</f>
        <v/>
      </c>
      <c r="AG207" s="661" t="str">
        <f>IF('Historical Data'!AA194="","",'Historical Data'!AA194)</f>
        <v/>
      </c>
    </row>
    <row r="208" spans="2:33">
      <c r="B208" s="660" t="str">
        <f>IF('Historical Data'!B195="","",'Historical Data'!B195)</f>
        <v/>
      </c>
      <c r="D208" s="661" t="str">
        <f>IF('Historical Data'!D195="","",'Historical Data'!D195)</f>
        <v/>
      </c>
      <c r="E208" s="661" t="str">
        <f>IF('Historical Data'!E195="","",'Historical Data'!E195)</f>
        <v/>
      </c>
      <c r="F208" s="661" t="str">
        <f>IF('Historical Data'!F195="","",'Historical Data'!F195)</f>
        <v/>
      </c>
      <c r="G208" s="661"/>
      <c r="H208" s="662" t="str">
        <f>IF('Historical Data'!G195="","",'Historical Data'!G195)</f>
        <v/>
      </c>
      <c r="I208" s="661" t="str">
        <f>IF('Historical Data'!H195="","",'Historical Data'!H195)</f>
        <v/>
      </c>
      <c r="J208" s="661" t="str">
        <f>IF('Historical Data'!I195="","",'Historical Data'!I195)</f>
        <v/>
      </c>
      <c r="L208" s="661" t="str">
        <f>IF('Historical Data'!J195="","",'Historical Data'!J195)</f>
        <v/>
      </c>
      <c r="M208" s="661" t="str">
        <f>IF('Historical Data'!K195="","",'Historical Data'!K195)</f>
        <v/>
      </c>
      <c r="N208" s="661" t="str">
        <f>IF('Historical Data'!L195="","",'Historical Data'!L195)</f>
        <v/>
      </c>
      <c r="O208" s="661"/>
      <c r="P208" s="662" t="str">
        <f>IF('Historical Data'!M195="","",'Historical Data'!M195)</f>
        <v/>
      </c>
      <c r="Q208" s="661" t="str">
        <f>IF('Historical Data'!N195="","",'Historical Data'!N195)</f>
        <v/>
      </c>
      <c r="R208" s="661" t="str">
        <f>IF('Historical Data'!O195="","",'Historical Data'!O195)</f>
        <v/>
      </c>
      <c r="T208" s="661" t="str">
        <f>IF('Historical Data'!W195="","",'Historical Data'!W195)</f>
        <v/>
      </c>
      <c r="U208" s="661" t="str">
        <f>IF('Historical Data'!X195="","",'Historical Data'!X195)</f>
        <v/>
      </c>
      <c r="V208" s="661" t="str">
        <f>IF('Historical Data'!Y195="","",'Historical Data'!Y195)</f>
        <v/>
      </c>
      <c r="W208" s="661"/>
      <c r="X208" s="662" t="str">
        <f>IF('Historical Data'!Z195="","",'Historical Data'!Z195)</f>
        <v/>
      </c>
      <c r="Y208" s="661" t="str">
        <f>IF('Historical Data'!AA195="","",'Historical Data'!AA195)</f>
        <v/>
      </c>
      <c r="Z208" s="661" t="str">
        <f>IF('Historical Data'!AB195="","",'Historical Data'!AB195)</f>
        <v/>
      </c>
      <c r="AB208" s="661" t="str">
        <f>IF('Historical Data'!V195="","",'Historical Data'!V195)</f>
        <v/>
      </c>
      <c r="AC208" s="661" t="str">
        <f>IF('Historical Data'!W195="","",'Historical Data'!W195)</f>
        <v/>
      </c>
      <c r="AD208" s="661" t="str">
        <f>IF('Historical Data'!X195="","",'Historical Data'!X195)</f>
        <v/>
      </c>
      <c r="AE208" s="662" t="str">
        <f>IF('Historical Data'!Y195="","",'Historical Data'!Y195)</f>
        <v/>
      </c>
      <c r="AF208" s="661" t="str">
        <f>IF('Historical Data'!Z195="","",'Historical Data'!Z195)</f>
        <v/>
      </c>
      <c r="AG208" s="661" t="str">
        <f>IF('Historical Data'!AA195="","",'Historical Data'!AA195)</f>
        <v/>
      </c>
    </row>
    <row r="209" spans="2:33">
      <c r="B209" s="660" t="str">
        <f>IF('Historical Data'!B196="","",'Historical Data'!B196)</f>
        <v/>
      </c>
      <c r="D209" s="661" t="str">
        <f>IF('Historical Data'!D196="","",'Historical Data'!D196)</f>
        <v/>
      </c>
      <c r="E209" s="661" t="str">
        <f>IF('Historical Data'!E196="","",'Historical Data'!E196)</f>
        <v/>
      </c>
      <c r="F209" s="661" t="str">
        <f>IF('Historical Data'!F196="","",'Historical Data'!F196)</f>
        <v/>
      </c>
      <c r="G209" s="661"/>
      <c r="H209" s="662" t="str">
        <f>IF('Historical Data'!G196="","",'Historical Data'!G196)</f>
        <v/>
      </c>
      <c r="I209" s="661" t="str">
        <f>IF('Historical Data'!H196="","",'Historical Data'!H196)</f>
        <v/>
      </c>
      <c r="J209" s="661" t="str">
        <f>IF('Historical Data'!I196="","",'Historical Data'!I196)</f>
        <v/>
      </c>
      <c r="L209" s="661" t="str">
        <f>IF('Historical Data'!J196="","",'Historical Data'!J196)</f>
        <v/>
      </c>
      <c r="M209" s="661" t="str">
        <f>IF('Historical Data'!K196="","",'Historical Data'!K196)</f>
        <v/>
      </c>
      <c r="N209" s="661" t="str">
        <f>IF('Historical Data'!L196="","",'Historical Data'!L196)</f>
        <v/>
      </c>
      <c r="O209" s="661"/>
      <c r="P209" s="662" t="str">
        <f>IF('Historical Data'!M196="","",'Historical Data'!M196)</f>
        <v/>
      </c>
      <c r="Q209" s="661" t="str">
        <f>IF('Historical Data'!N196="","",'Historical Data'!N196)</f>
        <v/>
      </c>
      <c r="R209" s="661" t="str">
        <f>IF('Historical Data'!O196="","",'Historical Data'!O196)</f>
        <v/>
      </c>
      <c r="T209" s="661" t="str">
        <f>IF('Historical Data'!W196="","",'Historical Data'!W196)</f>
        <v/>
      </c>
      <c r="U209" s="661" t="str">
        <f>IF('Historical Data'!X196="","",'Historical Data'!X196)</f>
        <v/>
      </c>
      <c r="V209" s="661" t="str">
        <f>IF('Historical Data'!Y196="","",'Historical Data'!Y196)</f>
        <v/>
      </c>
      <c r="W209" s="661"/>
      <c r="X209" s="662" t="str">
        <f>IF('Historical Data'!Z196="","",'Historical Data'!Z196)</f>
        <v/>
      </c>
      <c r="Y209" s="661" t="str">
        <f>IF('Historical Data'!AA196="","",'Historical Data'!AA196)</f>
        <v/>
      </c>
      <c r="Z209" s="661" t="str">
        <f>IF('Historical Data'!AB196="","",'Historical Data'!AB196)</f>
        <v/>
      </c>
      <c r="AB209" s="661" t="str">
        <f>IF('Historical Data'!V196="","",'Historical Data'!V196)</f>
        <v/>
      </c>
      <c r="AC209" s="661" t="str">
        <f>IF('Historical Data'!W196="","",'Historical Data'!W196)</f>
        <v/>
      </c>
      <c r="AD209" s="661" t="str">
        <f>IF('Historical Data'!X196="","",'Historical Data'!X196)</f>
        <v/>
      </c>
      <c r="AE209" s="662" t="str">
        <f>IF('Historical Data'!Y196="","",'Historical Data'!Y196)</f>
        <v/>
      </c>
      <c r="AF209" s="661" t="str">
        <f>IF('Historical Data'!Z196="","",'Historical Data'!Z196)</f>
        <v/>
      </c>
      <c r="AG209" s="661" t="str">
        <f>IF('Historical Data'!AA196="","",'Historical Data'!AA196)</f>
        <v/>
      </c>
    </row>
    <row r="210" spans="2:33">
      <c r="B210" s="660" t="str">
        <f>IF('Historical Data'!B197="","",'Historical Data'!B197)</f>
        <v/>
      </c>
      <c r="D210" s="661" t="str">
        <f>IF('Historical Data'!D197="","",'Historical Data'!D197)</f>
        <v/>
      </c>
      <c r="E210" s="661" t="str">
        <f>IF('Historical Data'!E197="","",'Historical Data'!E197)</f>
        <v/>
      </c>
      <c r="F210" s="661" t="str">
        <f>IF('Historical Data'!F197="","",'Historical Data'!F197)</f>
        <v/>
      </c>
      <c r="G210" s="661"/>
      <c r="H210" s="662" t="str">
        <f>IF('Historical Data'!G197="","",'Historical Data'!G197)</f>
        <v/>
      </c>
      <c r="I210" s="661" t="str">
        <f>IF('Historical Data'!H197="","",'Historical Data'!H197)</f>
        <v/>
      </c>
      <c r="J210" s="661" t="str">
        <f>IF('Historical Data'!I197="","",'Historical Data'!I197)</f>
        <v/>
      </c>
      <c r="L210" s="661" t="str">
        <f>IF('Historical Data'!J197="","",'Historical Data'!J197)</f>
        <v/>
      </c>
      <c r="M210" s="661" t="str">
        <f>IF('Historical Data'!K197="","",'Historical Data'!K197)</f>
        <v/>
      </c>
      <c r="N210" s="661" t="str">
        <f>IF('Historical Data'!L197="","",'Historical Data'!L197)</f>
        <v/>
      </c>
      <c r="O210" s="661"/>
      <c r="P210" s="662" t="str">
        <f>IF('Historical Data'!M197="","",'Historical Data'!M197)</f>
        <v/>
      </c>
      <c r="Q210" s="661" t="str">
        <f>IF('Historical Data'!N197="","",'Historical Data'!N197)</f>
        <v/>
      </c>
      <c r="R210" s="661" t="str">
        <f>IF('Historical Data'!O197="","",'Historical Data'!O197)</f>
        <v/>
      </c>
      <c r="T210" s="661" t="str">
        <f>IF('Historical Data'!W197="","",'Historical Data'!W197)</f>
        <v/>
      </c>
      <c r="U210" s="661" t="str">
        <f>IF('Historical Data'!X197="","",'Historical Data'!X197)</f>
        <v/>
      </c>
      <c r="V210" s="661" t="str">
        <f>IF('Historical Data'!Y197="","",'Historical Data'!Y197)</f>
        <v/>
      </c>
      <c r="W210" s="661"/>
      <c r="X210" s="662" t="str">
        <f>IF('Historical Data'!Z197="","",'Historical Data'!Z197)</f>
        <v/>
      </c>
      <c r="Y210" s="661" t="str">
        <f>IF('Historical Data'!AA197="","",'Historical Data'!AA197)</f>
        <v/>
      </c>
      <c r="Z210" s="661" t="str">
        <f>IF('Historical Data'!AB197="","",'Historical Data'!AB197)</f>
        <v/>
      </c>
      <c r="AB210" s="661" t="str">
        <f>IF('Historical Data'!V197="","",'Historical Data'!V197)</f>
        <v/>
      </c>
      <c r="AC210" s="661" t="str">
        <f>IF('Historical Data'!W197="","",'Historical Data'!W197)</f>
        <v/>
      </c>
      <c r="AD210" s="661" t="str">
        <f>IF('Historical Data'!X197="","",'Historical Data'!X197)</f>
        <v/>
      </c>
      <c r="AE210" s="662" t="str">
        <f>IF('Historical Data'!Y197="","",'Historical Data'!Y197)</f>
        <v/>
      </c>
      <c r="AF210" s="661" t="str">
        <f>IF('Historical Data'!Z197="","",'Historical Data'!Z197)</f>
        <v/>
      </c>
      <c r="AG210" s="661" t="str">
        <f>IF('Historical Data'!AA197="","",'Historical Data'!AA197)</f>
        <v/>
      </c>
    </row>
    <row r="211" spans="2:33">
      <c r="B211" s="660" t="str">
        <f>IF('Historical Data'!B198="","",'Historical Data'!B198)</f>
        <v/>
      </c>
      <c r="D211" s="661" t="str">
        <f>IF('Historical Data'!D198="","",'Historical Data'!D198)</f>
        <v/>
      </c>
      <c r="E211" s="661" t="str">
        <f>IF('Historical Data'!E198="","",'Historical Data'!E198)</f>
        <v/>
      </c>
      <c r="F211" s="661" t="str">
        <f>IF('Historical Data'!F198="","",'Historical Data'!F198)</f>
        <v/>
      </c>
      <c r="G211" s="661"/>
      <c r="H211" s="662" t="str">
        <f>IF('Historical Data'!G198="","",'Historical Data'!G198)</f>
        <v/>
      </c>
      <c r="I211" s="661" t="str">
        <f>IF('Historical Data'!H198="","",'Historical Data'!H198)</f>
        <v/>
      </c>
      <c r="J211" s="661" t="str">
        <f>IF('Historical Data'!I198="","",'Historical Data'!I198)</f>
        <v/>
      </c>
      <c r="L211" s="661" t="str">
        <f>IF('Historical Data'!J198="","",'Historical Data'!J198)</f>
        <v/>
      </c>
      <c r="M211" s="661" t="str">
        <f>IF('Historical Data'!K198="","",'Historical Data'!K198)</f>
        <v/>
      </c>
      <c r="N211" s="661" t="str">
        <f>IF('Historical Data'!L198="","",'Historical Data'!L198)</f>
        <v/>
      </c>
      <c r="O211" s="661"/>
      <c r="P211" s="662" t="str">
        <f>IF('Historical Data'!M198="","",'Historical Data'!M198)</f>
        <v/>
      </c>
      <c r="Q211" s="661" t="str">
        <f>IF('Historical Data'!N198="","",'Historical Data'!N198)</f>
        <v/>
      </c>
      <c r="R211" s="661" t="str">
        <f>IF('Historical Data'!O198="","",'Historical Data'!O198)</f>
        <v/>
      </c>
      <c r="T211" s="661" t="str">
        <f>IF('Historical Data'!W198="","",'Historical Data'!W198)</f>
        <v/>
      </c>
      <c r="U211" s="661" t="str">
        <f>IF('Historical Data'!X198="","",'Historical Data'!X198)</f>
        <v/>
      </c>
      <c r="V211" s="661" t="str">
        <f>IF('Historical Data'!Y198="","",'Historical Data'!Y198)</f>
        <v/>
      </c>
      <c r="W211" s="661"/>
      <c r="X211" s="662" t="str">
        <f>IF('Historical Data'!Z198="","",'Historical Data'!Z198)</f>
        <v/>
      </c>
      <c r="Y211" s="661" t="str">
        <f>IF('Historical Data'!AA198="","",'Historical Data'!AA198)</f>
        <v/>
      </c>
      <c r="Z211" s="661" t="str">
        <f>IF('Historical Data'!AB198="","",'Historical Data'!AB198)</f>
        <v/>
      </c>
      <c r="AB211" s="661" t="str">
        <f>IF('Historical Data'!V198="","",'Historical Data'!V198)</f>
        <v/>
      </c>
      <c r="AC211" s="661" t="str">
        <f>IF('Historical Data'!W198="","",'Historical Data'!W198)</f>
        <v/>
      </c>
      <c r="AD211" s="661" t="str">
        <f>IF('Historical Data'!X198="","",'Historical Data'!X198)</f>
        <v/>
      </c>
      <c r="AE211" s="662" t="str">
        <f>IF('Historical Data'!Y198="","",'Historical Data'!Y198)</f>
        <v/>
      </c>
      <c r="AF211" s="661" t="str">
        <f>IF('Historical Data'!Z198="","",'Historical Data'!Z198)</f>
        <v/>
      </c>
      <c r="AG211" s="661" t="str">
        <f>IF('Historical Data'!AA198="","",'Historical Data'!AA198)</f>
        <v/>
      </c>
    </row>
    <row r="212" spans="2:33">
      <c r="B212" s="660" t="str">
        <f>IF('Historical Data'!B199="","",'Historical Data'!B199)</f>
        <v/>
      </c>
      <c r="D212" s="661" t="str">
        <f>IF('Historical Data'!D199="","",'Historical Data'!D199)</f>
        <v/>
      </c>
      <c r="E212" s="661" t="str">
        <f>IF('Historical Data'!E199="","",'Historical Data'!E199)</f>
        <v/>
      </c>
      <c r="F212" s="661" t="str">
        <f>IF('Historical Data'!F199="","",'Historical Data'!F199)</f>
        <v/>
      </c>
      <c r="G212" s="661"/>
      <c r="H212" s="662" t="str">
        <f>IF('Historical Data'!G199="","",'Historical Data'!G199)</f>
        <v/>
      </c>
      <c r="I212" s="661" t="str">
        <f>IF('Historical Data'!H199="","",'Historical Data'!H199)</f>
        <v/>
      </c>
      <c r="J212" s="661" t="str">
        <f>IF('Historical Data'!I199="","",'Historical Data'!I199)</f>
        <v/>
      </c>
      <c r="L212" s="661" t="str">
        <f>IF('Historical Data'!J199="","",'Historical Data'!J199)</f>
        <v/>
      </c>
      <c r="M212" s="661" t="str">
        <f>IF('Historical Data'!K199="","",'Historical Data'!K199)</f>
        <v/>
      </c>
      <c r="N212" s="661" t="str">
        <f>IF('Historical Data'!L199="","",'Historical Data'!L199)</f>
        <v/>
      </c>
      <c r="O212" s="661"/>
      <c r="P212" s="662" t="str">
        <f>IF('Historical Data'!M199="","",'Historical Data'!M199)</f>
        <v/>
      </c>
      <c r="Q212" s="661" t="str">
        <f>IF('Historical Data'!N199="","",'Historical Data'!N199)</f>
        <v/>
      </c>
      <c r="R212" s="661" t="str">
        <f>IF('Historical Data'!O199="","",'Historical Data'!O199)</f>
        <v/>
      </c>
      <c r="T212" s="661" t="str">
        <f>IF('Historical Data'!W199="","",'Historical Data'!W199)</f>
        <v/>
      </c>
      <c r="U212" s="661" t="str">
        <f>IF('Historical Data'!X199="","",'Historical Data'!X199)</f>
        <v/>
      </c>
      <c r="V212" s="661" t="str">
        <f>IF('Historical Data'!Y199="","",'Historical Data'!Y199)</f>
        <v/>
      </c>
      <c r="W212" s="661"/>
      <c r="X212" s="662" t="str">
        <f>IF('Historical Data'!Z199="","",'Historical Data'!Z199)</f>
        <v/>
      </c>
      <c r="Y212" s="661" t="str">
        <f>IF('Historical Data'!AA199="","",'Historical Data'!AA199)</f>
        <v/>
      </c>
      <c r="Z212" s="661" t="str">
        <f>IF('Historical Data'!AB199="","",'Historical Data'!AB199)</f>
        <v/>
      </c>
      <c r="AB212" s="661" t="str">
        <f>IF('Historical Data'!V199="","",'Historical Data'!V199)</f>
        <v/>
      </c>
      <c r="AC212" s="661" t="str">
        <f>IF('Historical Data'!W199="","",'Historical Data'!W199)</f>
        <v/>
      </c>
      <c r="AD212" s="661" t="str">
        <f>IF('Historical Data'!X199="","",'Historical Data'!X199)</f>
        <v/>
      </c>
      <c r="AE212" s="662" t="str">
        <f>IF('Historical Data'!Y199="","",'Historical Data'!Y199)</f>
        <v/>
      </c>
      <c r="AF212" s="661" t="str">
        <f>IF('Historical Data'!Z199="","",'Historical Data'!Z199)</f>
        <v/>
      </c>
      <c r="AG212" s="661" t="str">
        <f>IF('Historical Data'!AA199="","",'Historical Data'!AA199)</f>
        <v/>
      </c>
    </row>
    <row r="213" spans="2:33">
      <c r="B213" s="660" t="str">
        <f>IF('Historical Data'!B200="","",'Historical Data'!B200)</f>
        <v/>
      </c>
      <c r="D213" s="661" t="str">
        <f>IF('Historical Data'!D200="","",'Historical Data'!D200)</f>
        <v/>
      </c>
      <c r="E213" s="661" t="str">
        <f>IF('Historical Data'!E200="","",'Historical Data'!E200)</f>
        <v/>
      </c>
      <c r="F213" s="661" t="str">
        <f>IF('Historical Data'!F200="","",'Historical Data'!F200)</f>
        <v/>
      </c>
      <c r="G213" s="661"/>
      <c r="H213" s="662" t="str">
        <f>IF('Historical Data'!G200="","",'Historical Data'!G200)</f>
        <v/>
      </c>
      <c r="I213" s="661" t="str">
        <f>IF('Historical Data'!H200="","",'Historical Data'!H200)</f>
        <v/>
      </c>
      <c r="J213" s="661" t="str">
        <f>IF('Historical Data'!I200="","",'Historical Data'!I200)</f>
        <v/>
      </c>
      <c r="L213" s="661" t="str">
        <f>IF('Historical Data'!J200="","",'Historical Data'!J200)</f>
        <v/>
      </c>
      <c r="M213" s="661" t="str">
        <f>IF('Historical Data'!K200="","",'Historical Data'!K200)</f>
        <v/>
      </c>
      <c r="N213" s="661" t="str">
        <f>IF('Historical Data'!L200="","",'Historical Data'!L200)</f>
        <v/>
      </c>
      <c r="O213" s="661"/>
      <c r="P213" s="662" t="str">
        <f>IF('Historical Data'!M200="","",'Historical Data'!M200)</f>
        <v/>
      </c>
      <c r="Q213" s="661" t="str">
        <f>IF('Historical Data'!N200="","",'Historical Data'!N200)</f>
        <v/>
      </c>
      <c r="R213" s="661" t="str">
        <f>IF('Historical Data'!O200="","",'Historical Data'!O200)</f>
        <v/>
      </c>
      <c r="T213" s="661" t="str">
        <f>IF('Historical Data'!W200="","",'Historical Data'!W200)</f>
        <v/>
      </c>
      <c r="U213" s="661" t="str">
        <f>IF('Historical Data'!X200="","",'Historical Data'!X200)</f>
        <v/>
      </c>
      <c r="V213" s="661" t="str">
        <f>IF('Historical Data'!Y200="","",'Historical Data'!Y200)</f>
        <v/>
      </c>
      <c r="W213" s="661"/>
      <c r="X213" s="662" t="str">
        <f>IF('Historical Data'!Z200="","",'Historical Data'!Z200)</f>
        <v/>
      </c>
      <c r="Y213" s="661" t="str">
        <f>IF('Historical Data'!AA200="","",'Historical Data'!AA200)</f>
        <v/>
      </c>
      <c r="Z213" s="661" t="str">
        <f>IF('Historical Data'!AB200="","",'Historical Data'!AB200)</f>
        <v/>
      </c>
      <c r="AB213" s="661" t="str">
        <f>IF('Historical Data'!V200="","",'Historical Data'!V200)</f>
        <v/>
      </c>
      <c r="AC213" s="661" t="str">
        <f>IF('Historical Data'!W200="","",'Historical Data'!W200)</f>
        <v/>
      </c>
      <c r="AD213" s="661" t="str">
        <f>IF('Historical Data'!X200="","",'Historical Data'!X200)</f>
        <v/>
      </c>
      <c r="AE213" s="662" t="str">
        <f>IF('Historical Data'!Y200="","",'Historical Data'!Y200)</f>
        <v/>
      </c>
      <c r="AF213" s="661" t="str">
        <f>IF('Historical Data'!Z200="","",'Historical Data'!Z200)</f>
        <v/>
      </c>
      <c r="AG213" s="661" t="str">
        <f>IF('Historical Data'!AA200="","",'Historical Data'!AA200)</f>
        <v/>
      </c>
    </row>
    <row r="214" spans="2:33">
      <c r="B214" s="660" t="str">
        <f>IF('Historical Data'!B201="","",'Historical Data'!B201)</f>
        <v/>
      </c>
      <c r="D214" s="661" t="str">
        <f>IF('Historical Data'!D201="","",'Historical Data'!D201)</f>
        <v/>
      </c>
      <c r="E214" s="661" t="str">
        <f>IF('Historical Data'!E201="","",'Historical Data'!E201)</f>
        <v/>
      </c>
      <c r="F214" s="661" t="str">
        <f>IF('Historical Data'!F201="","",'Historical Data'!F201)</f>
        <v/>
      </c>
      <c r="G214" s="661"/>
      <c r="H214" s="662" t="str">
        <f>IF('Historical Data'!G201="","",'Historical Data'!G201)</f>
        <v/>
      </c>
      <c r="I214" s="661" t="str">
        <f>IF('Historical Data'!H201="","",'Historical Data'!H201)</f>
        <v/>
      </c>
      <c r="J214" s="661" t="str">
        <f>IF('Historical Data'!I201="","",'Historical Data'!I201)</f>
        <v/>
      </c>
      <c r="L214" s="661" t="str">
        <f>IF('Historical Data'!J201="","",'Historical Data'!J201)</f>
        <v/>
      </c>
      <c r="M214" s="661" t="str">
        <f>IF('Historical Data'!K201="","",'Historical Data'!K201)</f>
        <v/>
      </c>
      <c r="N214" s="661" t="str">
        <f>IF('Historical Data'!L201="","",'Historical Data'!L201)</f>
        <v/>
      </c>
      <c r="O214" s="661"/>
      <c r="P214" s="662" t="str">
        <f>IF('Historical Data'!M201="","",'Historical Data'!M201)</f>
        <v/>
      </c>
      <c r="Q214" s="661" t="str">
        <f>IF('Historical Data'!N201="","",'Historical Data'!N201)</f>
        <v/>
      </c>
      <c r="R214" s="661" t="str">
        <f>IF('Historical Data'!O201="","",'Historical Data'!O201)</f>
        <v/>
      </c>
      <c r="T214" s="661" t="str">
        <f>IF('Historical Data'!W201="","",'Historical Data'!W201)</f>
        <v/>
      </c>
      <c r="U214" s="661" t="str">
        <f>IF('Historical Data'!X201="","",'Historical Data'!X201)</f>
        <v/>
      </c>
      <c r="V214" s="661" t="str">
        <f>IF('Historical Data'!Y201="","",'Historical Data'!Y201)</f>
        <v/>
      </c>
      <c r="W214" s="661"/>
      <c r="X214" s="662" t="str">
        <f>IF('Historical Data'!Z201="","",'Historical Data'!Z201)</f>
        <v/>
      </c>
      <c r="Y214" s="661" t="str">
        <f>IF('Historical Data'!AA201="","",'Historical Data'!AA201)</f>
        <v/>
      </c>
      <c r="Z214" s="661" t="str">
        <f>IF('Historical Data'!AB201="","",'Historical Data'!AB201)</f>
        <v/>
      </c>
      <c r="AB214" s="661" t="str">
        <f>IF('Historical Data'!V201="","",'Historical Data'!V201)</f>
        <v/>
      </c>
      <c r="AC214" s="661" t="str">
        <f>IF('Historical Data'!W201="","",'Historical Data'!W201)</f>
        <v/>
      </c>
      <c r="AD214" s="661" t="str">
        <f>IF('Historical Data'!X201="","",'Historical Data'!X201)</f>
        <v/>
      </c>
      <c r="AE214" s="662" t="str">
        <f>IF('Historical Data'!Y201="","",'Historical Data'!Y201)</f>
        <v/>
      </c>
      <c r="AF214" s="661" t="str">
        <f>IF('Historical Data'!Z201="","",'Historical Data'!Z201)</f>
        <v/>
      </c>
      <c r="AG214" s="661" t="str">
        <f>IF('Historical Data'!AA201="","",'Historical Data'!AA201)</f>
        <v/>
      </c>
    </row>
    <row r="215" spans="2:33">
      <c r="B215" s="660" t="str">
        <f>IF('Historical Data'!B202="","",'Historical Data'!B202)</f>
        <v/>
      </c>
      <c r="D215" s="661" t="str">
        <f>IF('Historical Data'!D202="","",'Historical Data'!D202)</f>
        <v/>
      </c>
      <c r="E215" s="661" t="str">
        <f>IF('Historical Data'!E202="","",'Historical Data'!E202)</f>
        <v/>
      </c>
      <c r="F215" s="661" t="str">
        <f>IF('Historical Data'!F202="","",'Historical Data'!F202)</f>
        <v/>
      </c>
      <c r="G215" s="661"/>
      <c r="H215" s="662" t="str">
        <f>IF('Historical Data'!G202="","",'Historical Data'!G202)</f>
        <v/>
      </c>
      <c r="I215" s="661" t="str">
        <f>IF('Historical Data'!H202="","",'Historical Data'!H202)</f>
        <v/>
      </c>
      <c r="J215" s="661" t="str">
        <f>IF('Historical Data'!I202="","",'Historical Data'!I202)</f>
        <v/>
      </c>
      <c r="L215" s="661" t="str">
        <f>IF('Historical Data'!J202="","",'Historical Data'!J202)</f>
        <v/>
      </c>
      <c r="M215" s="661" t="str">
        <f>IF('Historical Data'!K202="","",'Historical Data'!K202)</f>
        <v/>
      </c>
      <c r="N215" s="661" t="str">
        <f>IF('Historical Data'!L202="","",'Historical Data'!L202)</f>
        <v/>
      </c>
      <c r="O215" s="661"/>
      <c r="P215" s="662" t="str">
        <f>IF('Historical Data'!M202="","",'Historical Data'!M202)</f>
        <v/>
      </c>
      <c r="Q215" s="661" t="str">
        <f>IF('Historical Data'!N202="","",'Historical Data'!N202)</f>
        <v/>
      </c>
      <c r="R215" s="661" t="str">
        <f>IF('Historical Data'!O202="","",'Historical Data'!O202)</f>
        <v/>
      </c>
      <c r="T215" s="661" t="str">
        <f>IF('Historical Data'!W202="","",'Historical Data'!W202)</f>
        <v/>
      </c>
      <c r="U215" s="661" t="str">
        <f>IF('Historical Data'!X202="","",'Historical Data'!X202)</f>
        <v/>
      </c>
      <c r="V215" s="661" t="str">
        <f>IF('Historical Data'!Y202="","",'Historical Data'!Y202)</f>
        <v/>
      </c>
      <c r="W215" s="661"/>
      <c r="X215" s="662" t="str">
        <f>IF('Historical Data'!Z202="","",'Historical Data'!Z202)</f>
        <v/>
      </c>
      <c r="Y215" s="661" t="str">
        <f>IF('Historical Data'!AA202="","",'Historical Data'!AA202)</f>
        <v/>
      </c>
      <c r="Z215" s="661" t="str">
        <f>IF('Historical Data'!AB202="","",'Historical Data'!AB202)</f>
        <v/>
      </c>
      <c r="AB215" s="661" t="str">
        <f>IF('Historical Data'!V202="","",'Historical Data'!V202)</f>
        <v/>
      </c>
      <c r="AC215" s="661" t="str">
        <f>IF('Historical Data'!W202="","",'Historical Data'!W202)</f>
        <v/>
      </c>
      <c r="AD215" s="661" t="str">
        <f>IF('Historical Data'!X202="","",'Historical Data'!X202)</f>
        <v/>
      </c>
      <c r="AE215" s="662" t="str">
        <f>IF('Historical Data'!Y202="","",'Historical Data'!Y202)</f>
        <v/>
      </c>
      <c r="AF215" s="661" t="str">
        <f>IF('Historical Data'!Z202="","",'Historical Data'!Z202)</f>
        <v/>
      </c>
      <c r="AG215" s="661" t="str">
        <f>IF('Historical Data'!AA202="","",'Historical Data'!AA202)</f>
        <v/>
      </c>
    </row>
    <row r="216" spans="2:33">
      <c r="B216" s="660" t="str">
        <f>IF('Historical Data'!B203="","",'Historical Data'!B203)</f>
        <v/>
      </c>
      <c r="D216" s="661" t="str">
        <f>IF('Historical Data'!D203="","",'Historical Data'!D203)</f>
        <v/>
      </c>
      <c r="E216" s="661" t="str">
        <f>IF('Historical Data'!E203="","",'Historical Data'!E203)</f>
        <v/>
      </c>
      <c r="F216" s="661" t="str">
        <f>IF('Historical Data'!F203="","",'Historical Data'!F203)</f>
        <v/>
      </c>
      <c r="G216" s="661"/>
      <c r="H216" s="662" t="str">
        <f>IF('Historical Data'!G203="","",'Historical Data'!G203)</f>
        <v/>
      </c>
      <c r="I216" s="661" t="str">
        <f>IF('Historical Data'!H203="","",'Historical Data'!H203)</f>
        <v/>
      </c>
      <c r="J216" s="661" t="str">
        <f>IF('Historical Data'!I203="","",'Historical Data'!I203)</f>
        <v/>
      </c>
      <c r="L216" s="661" t="str">
        <f>IF('Historical Data'!J203="","",'Historical Data'!J203)</f>
        <v/>
      </c>
      <c r="M216" s="661" t="str">
        <f>IF('Historical Data'!K203="","",'Historical Data'!K203)</f>
        <v/>
      </c>
      <c r="N216" s="661" t="str">
        <f>IF('Historical Data'!L203="","",'Historical Data'!L203)</f>
        <v/>
      </c>
      <c r="O216" s="661"/>
      <c r="P216" s="662" t="str">
        <f>IF('Historical Data'!M203="","",'Historical Data'!M203)</f>
        <v/>
      </c>
      <c r="Q216" s="661" t="str">
        <f>IF('Historical Data'!N203="","",'Historical Data'!N203)</f>
        <v/>
      </c>
      <c r="R216" s="661" t="str">
        <f>IF('Historical Data'!O203="","",'Historical Data'!O203)</f>
        <v/>
      </c>
      <c r="T216" s="661" t="str">
        <f>IF('Historical Data'!W203="","",'Historical Data'!W203)</f>
        <v/>
      </c>
      <c r="U216" s="661" t="str">
        <f>IF('Historical Data'!X203="","",'Historical Data'!X203)</f>
        <v/>
      </c>
      <c r="V216" s="661" t="str">
        <f>IF('Historical Data'!Y203="","",'Historical Data'!Y203)</f>
        <v/>
      </c>
      <c r="W216" s="661"/>
      <c r="X216" s="662" t="str">
        <f>IF('Historical Data'!Z203="","",'Historical Data'!Z203)</f>
        <v/>
      </c>
      <c r="Y216" s="661" t="str">
        <f>IF('Historical Data'!AA203="","",'Historical Data'!AA203)</f>
        <v/>
      </c>
      <c r="Z216" s="661" t="str">
        <f>IF('Historical Data'!AB203="","",'Historical Data'!AB203)</f>
        <v/>
      </c>
      <c r="AB216" s="661" t="str">
        <f>IF('Historical Data'!V203="","",'Historical Data'!V203)</f>
        <v/>
      </c>
      <c r="AC216" s="661" t="str">
        <f>IF('Historical Data'!W203="","",'Historical Data'!W203)</f>
        <v/>
      </c>
      <c r="AD216" s="661" t="str">
        <f>IF('Historical Data'!X203="","",'Historical Data'!X203)</f>
        <v/>
      </c>
      <c r="AE216" s="662" t="str">
        <f>IF('Historical Data'!Y203="","",'Historical Data'!Y203)</f>
        <v/>
      </c>
      <c r="AF216" s="661" t="str">
        <f>IF('Historical Data'!Z203="","",'Historical Data'!Z203)</f>
        <v/>
      </c>
      <c r="AG216" s="661" t="str">
        <f>IF('Historical Data'!AA203="","",'Historical Data'!AA203)</f>
        <v/>
      </c>
    </row>
    <row r="217" spans="2:33">
      <c r="B217" s="660" t="str">
        <f>IF('Historical Data'!B204="","",'Historical Data'!B204)</f>
        <v/>
      </c>
      <c r="D217" s="661" t="str">
        <f>IF('Historical Data'!D204="","",'Historical Data'!D204)</f>
        <v/>
      </c>
      <c r="E217" s="661" t="str">
        <f>IF('Historical Data'!E204="","",'Historical Data'!E204)</f>
        <v/>
      </c>
      <c r="F217" s="661" t="str">
        <f>IF('Historical Data'!F204="","",'Historical Data'!F204)</f>
        <v/>
      </c>
      <c r="G217" s="661"/>
      <c r="H217" s="662" t="str">
        <f>IF('Historical Data'!G204="","",'Historical Data'!G204)</f>
        <v/>
      </c>
      <c r="I217" s="661" t="str">
        <f>IF('Historical Data'!H204="","",'Historical Data'!H204)</f>
        <v/>
      </c>
      <c r="J217" s="661" t="str">
        <f>IF('Historical Data'!I204="","",'Historical Data'!I204)</f>
        <v/>
      </c>
      <c r="L217" s="661" t="str">
        <f>IF('Historical Data'!J204="","",'Historical Data'!J204)</f>
        <v/>
      </c>
      <c r="M217" s="661" t="str">
        <f>IF('Historical Data'!K204="","",'Historical Data'!K204)</f>
        <v/>
      </c>
      <c r="N217" s="661" t="str">
        <f>IF('Historical Data'!L204="","",'Historical Data'!L204)</f>
        <v/>
      </c>
      <c r="O217" s="661"/>
      <c r="P217" s="662" t="str">
        <f>IF('Historical Data'!M204="","",'Historical Data'!M204)</f>
        <v/>
      </c>
      <c r="Q217" s="661" t="str">
        <f>IF('Historical Data'!N204="","",'Historical Data'!N204)</f>
        <v/>
      </c>
      <c r="R217" s="661" t="str">
        <f>IF('Historical Data'!O204="","",'Historical Data'!O204)</f>
        <v/>
      </c>
      <c r="T217" s="661" t="str">
        <f>IF('Historical Data'!W204="","",'Historical Data'!W204)</f>
        <v/>
      </c>
      <c r="U217" s="661" t="str">
        <f>IF('Historical Data'!X204="","",'Historical Data'!X204)</f>
        <v/>
      </c>
      <c r="V217" s="661" t="str">
        <f>IF('Historical Data'!Y204="","",'Historical Data'!Y204)</f>
        <v/>
      </c>
      <c r="W217" s="661"/>
      <c r="X217" s="662" t="str">
        <f>IF('Historical Data'!Z204="","",'Historical Data'!Z204)</f>
        <v/>
      </c>
      <c r="Y217" s="661" t="str">
        <f>IF('Historical Data'!AA204="","",'Historical Data'!AA204)</f>
        <v/>
      </c>
      <c r="Z217" s="661" t="str">
        <f>IF('Historical Data'!AB204="","",'Historical Data'!AB204)</f>
        <v/>
      </c>
      <c r="AB217" s="661" t="str">
        <f>IF('Historical Data'!V204="","",'Historical Data'!V204)</f>
        <v/>
      </c>
      <c r="AC217" s="661" t="str">
        <f>IF('Historical Data'!W204="","",'Historical Data'!W204)</f>
        <v/>
      </c>
      <c r="AD217" s="661" t="str">
        <f>IF('Historical Data'!X204="","",'Historical Data'!X204)</f>
        <v/>
      </c>
      <c r="AE217" s="662" t="str">
        <f>IF('Historical Data'!Y204="","",'Historical Data'!Y204)</f>
        <v/>
      </c>
      <c r="AF217" s="661" t="str">
        <f>IF('Historical Data'!Z204="","",'Historical Data'!Z204)</f>
        <v/>
      </c>
      <c r="AG217" s="661" t="str">
        <f>IF('Historical Data'!AA204="","",'Historical Data'!AA204)</f>
        <v/>
      </c>
    </row>
    <row r="218" spans="2:33">
      <c r="B218" s="660" t="str">
        <f>IF('Historical Data'!B205="","",'Historical Data'!B205)</f>
        <v/>
      </c>
      <c r="D218" s="661" t="str">
        <f>IF('Historical Data'!D205="","",'Historical Data'!D205)</f>
        <v/>
      </c>
      <c r="E218" s="661" t="str">
        <f>IF('Historical Data'!E205="","",'Historical Data'!E205)</f>
        <v/>
      </c>
      <c r="F218" s="661" t="str">
        <f>IF('Historical Data'!F205="","",'Historical Data'!F205)</f>
        <v/>
      </c>
      <c r="G218" s="661"/>
      <c r="H218" s="662" t="str">
        <f>IF('Historical Data'!G205="","",'Historical Data'!G205)</f>
        <v/>
      </c>
      <c r="I218" s="661" t="str">
        <f>IF('Historical Data'!H205="","",'Historical Data'!H205)</f>
        <v/>
      </c>
      <c r="J218" s="661" t="str">
        <f>IF('Historical Data'!I205="","",'Historical Data'!I205)</f>
        <v/>
      </c>
      <c r="L218" s="661" t="str">
        <f>IF('Historical Data'!J205="","",'Historical Data'!J205)</f>
        <v/>
      </c>
      <c r="M218" s="661" t="str">
        <f>IF('Historical Data'!K205="","",'Historical Data'!K205)</f>
        <v/>
      </c>
      <c r="N218" s="661" t="str">
        <f>IF('Historical Data'!L205="","",'Historical Data'!L205)</f>
        <v/>
      </c>
      <c r="O218" s="661"/>
      <c r="P218" s="662" t="str">
        <f>IF('Historical Data'!M205="","",'Historical Data'!M205)</f>
        <v/>
      </c>
      <c r="Q218" s="661" t="str">
        <f>IF('Historical Data'!N205="","",'Historical Data'!N205)</f>
        <v/>
      </c>
      <c r="R218" s="661" t="str">
        <f>IF('Historical Data'!O205="","",'Historical Data'!O205)</f>
        <v/>
      </c>
      <c r="T218" s="661" t="str">
        <f>IF('Historical Data'!W205="","",'Historical Data'!W205)</f>
        <v/>
      </c>
      <c r="U218" s="661" t="str">
        <f>IF('Historical Data'!X205="","",'Historical Data'!X205)</f>
        <v/>
      </c>
      <c r="V218" s="661" t="str">
        <f>IF('Historical Data'!Y205="","",'Historical Data'!Y205)</f>
        <v/>
      </c>
      <c r="W218" s="661"/>
      <c r="X218" s="662" t="str">
        <f>IF('Historical Data'!Z205="","",'Historical Data'!Z205)</f>
        <v/>
      </c>
      <c r="Y218" s="661" t="str">
        <f>IF('Historical Data'!AA205="","",'Historical Data'!AA205)</f>
        <v/>
      </c>
      <c r="Z218" s="661" t="str">
        <f>IF('Historical Data'!AB205="","",'Historical Data'!AB205)</f>
        <v/>
      </c>
      <c r="AB218" s="661" t="str">
        <f>IF('Historical Data'!V205="","",'Historical Data'!V205)</f>
        <v/>
      </c>
      <c r="AC218" s="661" t="str">
        <f>IF('Historical Data'!W205="","",'Historical Data'!W205)</f>
        <v/>
      </c>
      <c r="AD218" s="661" t="str">
        <f>IF('Historical Data'!X205="","",'Historical Data'!X205)</f>
        <v/>
      </c>
      <c r="AE218" s="662" t="str">
        <f>IF('Historical Data'!Y205="","",'Historical Data'!Y205)</f>
        <v/>
      </c>
      <c r="AF218" s="661" t="str">
        <f>IF('Historical Data'!Z205="","",'Historical Data'!Z205)</f>
        <v/>
      </c>
      <c r="AG218" s="661" t="str">
        <f>IF('Historical Data'!AA205="","",'Historical Data'!AA205)</f>
        <v/>
      </c>
    </row>
    <row r="219" spans="2:33">
      <c r="B219" s="660" t="str">
        <f>IF('Historical Data'!B206="","",'Historical Data'!B206)</f>
        <v/>
      </c>
      <c r="D219" s="661" t="str">
        <f>IF('Historical Data'!D206="","",'Historical Data'!D206)</f>
        <v/>
      </c>
      <c r="E219" s="661" t="str">
        <f>IF('Historical Data'!E206="","",'Historical Data'!E206)</f>
        <v/>
      </c>
      <c r="F219" s="661" t="str">
        <f>IF('Historical Data'!F206="","",'Historical Data'!F206)</f>
        <v/>
      </c>
      <c r="G219" s="661"/>
      <c r="H219" s="662" t="str">
        <f>IF('Historical Data'!G206="","",'Historical Data'!G206)</f>
        <v/>
      </c>
      <c r="I219" s="661" t="str">
        <f>IF('Historical Data'!H206="","",'Historical Data'!H206)</f>
        <v/>
      </c>
      <c r="J219" s="661" t="str">
        <f>IF('Historical Data'!I206="","",'Historical Data'!I206)</f>
        <v/>
      </c>
      <c r="L219" s="661" t="str">
        <f>IF('Historical Data'!J206="","",'Historical Data'!J206)</f>
        <v/>
      </c>
      <c r="M219" s="661" t="str">
        <f>IF('Historical Data'!K206="","",'Historical Data'!K206)</f>
        <v/>
      </c>
      <c r="N219" s="661" t="str">
        <f>IF('Historical Data'!L206="","",'Historical Data'!L206)</f>
        <v/>
      </c>
      <c r="O219" s="661"/>
      <c r="P219" s="662" t="str">
        <f>IF('Historical Data'!M206="","",'Historical Data'!M206)</f>
        <v/>
      </c>
      <c r="Q219" s="661" t="str">
        <f>IF('Historical Data'!N206="","",'Historical Data'!N206)</f>
        <v/>
      </c>
      <c r="R219" s="661" t="str">
        <f>IF('Historical Data'!O206="","",'Historical Data'!O206)</f>
        <v/>
      </c>
      <c r="T219" s="661" t="str">
        <f>IF('Historical Data'!W206="","",'Historical Data'!W206)</f>
        <v/>
      </c>
      <c r="U219" s="661" t="str">
        <f>IF('Historical Data'!X206="","",'Historical Data'!X206)</f>
        <v/>
      </c>
      <c r="V219" s="661" t="str">
        <f>IF('Historical Data'!Y206="","",'Historical Data'!Y206)</f>
        <v/>
      </c>
      <c r="W219" s="661"/>
      <c r="X219" s="662" t="str">
        <f>IF('Historical Data'!Z206="","",'Historical Data'!Z206)</f>
        <v/>
      </c>
      <c r="Y219" s="661" t="str">
        <f>IF('Historical Data'!AA206="","",'Historical Data'!AA206)</f>
        <v/>
      </c>
      <c r="Z219" s="661" t="str">
        <f>IF('Historical Data'!AB206="","",'Historical Data'!AB206)</f>
        <v/>
      </c>
      <c r="AB219" s="661" t="str">
        <f>IF('Historical Data'!V206="","",'Historical Data'!V206)</f>
        <v/>
      </c>
      <c r="AC219" s="661" t="str">
        <f>IF('Historical Data'!W206="","",'Historical Data'!W206)</f>
        <v/>
      </c>
      <c r="AD219" s="661" t="str">
        <f>IF('Historical Data'!X206="","",'Historical Data'!X206)</f>
        <v/>
      </c>
      <c r="AE219" s="662" t="str">
        <f>IF('Historical Data'!Y206="","",'Historical Data'!Y206)</f>
        <v/>
      </c>
      <c r="AF219" s="661" t="str">
        <f>IF('Historical Data'!Z206="","",'Historical Data'!Z206)</f>
        <v/>
      </c>
      <c r="AG219" s="661"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AC15" sqref="AC15"/>
    </sheetView>
  </sheetViews>
  <sheetFormatPr defaultColWidth="9.1796875" defaultRowHeight="13"/>
  <cols>
    <col min="1" max="1" width="9.1796875" style="437"/>
    <col min="2" max="4" width="14.81640625" style="437" customWidth="1"/>
    <col min="5" max="6" width="14.81640625" style="470" customWidth="1"/>
    <col min="7" max="7" width="9.81640625" style="471" customWidth="1"/>
    <col min="8" max="9" width="11.54296875" style="472" customWidth="1"/>
    <col min="10" max="10" width="14.81640625" style="472" customWidth="1"/>
    <col min="11" max="11" width="17.1796875" style="473" customWidth="1"/>
    <col min="12" max="12" width="14.81640625" style="473" customWidth="1"/>
    <col min="13" max="13" width="2.54296875" style="437" customWidth="1"/>
    <col min="14" max="14" width="14.81640625" style="437" customWidth="1"/>
    <col min="15" max="15" width="25" style="474" customWidth="1"/>
    <col min="16" max="16" width="14.81640625" style="472" customWidth="1"/>
    <col min="17" max="18" width="15.81640625" style="475" bestFit="1" customWidth="1"/>
    <col min="19" max="19" width="2.54296875" style="437" customWidth="1"/>
    <col min="20" max="20" width="14.81640625" style="437" customWidth="1"/>
    <col min="21" max="21" width="25" style="474" customWidth="1"/>
    <col min="22" max="22" width="14.81640625" style="472" customWidth="1"/>
    <col min="23" max="24" width="15.81640625" style="475" bestFit="1" customWidth="1"/>
    <col min="25" max="25" width="3" style="437" customWidth="1"/>
    <col min="26" max="26" width="3.81640625" style="437" customWidth="1"/>
    <col min="27" max="29" width="14.81640625" style="437" customWidth="1"/>
    <col min="30" max="30" width="14.81640625" style="472" customWidth="1"/>
    <col min="31" max="31" width="18.1796875" style="437" customWidth="1"/>
    <col min="32" max="32" width="15.81640625" style="437" customWidth="1"/>
    <col min="33" max="33" width="9.1796875" style="437" customWidth="1"/>
    <col min="34" max="16384" width="9.1796875" style="437"/>
  </cols>
  <sheetData>
    <row r="3" spans="2:33" ht="26">
      <c r="F3" s="771" t="s">
        <v>508</v>
      </c>
      <c r="G3" s="771"/>
      <c r="H3" s="771"/>
      <c r="I3" s="771"/>
      <c r="J3" s="771"/>
    </row>
    <row r="6" spans="2:33">
      <c r="B6" s="447" t="s">
        <v>546</v>
      </c>
      <c r="C6" s="448"/>
      <c r="D6" s="448"/>
      <c r="E6" s="449"/>
      <c r="F6" s="449"/>
      <c r="G6" s="450"/>
      <c r="H6" s="451"/>
      <c r="I6" s="451"/>
      <c r="J6" s="451"/>
      <c r="K6" s="452"/>
      <c r="L6" s="452"/>
      <c r="M6" s="452"/>
      <c r="N6" s="452"/>
      <c r="O6" s="453"/>
      <c r="P6" s="451"/>
      <c r="Q6" s="454"/>
      <c r="R6" s="454"/>
      <c r="S6" s="452"/>
      <c r="T6" s="452"/>
      <c r="U6" s="453"/>
      <c r="V6" s="451"/>
      <c r="W6" s="454"/>
      <c r="X6" s="454"/>
      <c r="Y6" s="452"/>
      <c r="Z6" s="452"/>
      <c r="AA6" s="452"/>
      <c r="AB6" s="452"/>
      <c r="AC6" s="452"/>
      <c r="AD6" s="451"/>
      <c r="AE6" s="452"/>
      <c r="AF6" s="452"/>
      <c r="AG6" s="452"/>
    </row>
    <row r="7" spans="2:33">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row>
    <row r="8" spans="2:33">
      <c r="B8" s="455"/>
      <c r="C8" s="632" t="s">
        <v>576</v>
      </c>
      <c r="D8" s="632" t="s">
        <v>581</v>
      </c>
      <c r="E8" s="455"/>
      <c r="F8" s="455"/>
      <c r="G8" s="455"/>
      <c r="H8" s="455"/>
      <c r="I8" s="455"/>
      <c r="J8" s="455"/>
      <c r="K8" s="455"/>
      <c r="L8" s="455"/>
      <c r="M8" s="455"/>
      <c r="N8" s="455"/>
      <c r="O8" s="632" t="s">
        <v>577</v>
      </c>
      <c r="P8" s="632" t="s">
        <v>582</v>
      </c>
      <c r="Q8" s="455"/>
      <c r="R8" s="455"/>
      <c r="S8" s="455"/>
      <c r="T8" s="455"/>
      <c r="U8" s="632" t="s">
        <v>578</v>
      </c>
      <c r="V8" s="632" t="s">
        <v>580</v>
      </c>
      <c r="W8" s="455"/>
      <c r="X8" s="455"/>
      <c r="Y8" s="455"/>
      <c r="Z8" s="455"/>
      <c r="AA8" s="455"/>
      <c r="AB8" s="455"/>
      <c r="AC8" s="455"/>
      <c r="AD8" s="455"/>
      <c r="AE8" s="455"/>
      <c r="AF8" s="455"/>
    </row>
    <row r="9" spans="2:33">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row>
    <row r="10" spans="2:33" ht="15" customHeight="1">
      <c r="B10" s="819" t="s">
        <v>47</v>
      </c>
      <c r="C10" s="820" t="s">
        <v>157</v>
      </c>
      <c r="D10" s="820" t="s">
        <v>172</v>
      </c>
      <c r="E10" s="821" t="s">
        <v>171</v>
      </c>
      <c r="F10" s="821"/>
      <c r="G10" s="821"/>
      <c r="H10" s="818" t="s">
        <v>168</v>
      </c>
      <c r="I10" s="818" t="s">
        <v>169</v>
      </c>
      <c r="J10" s="818" t="s">
        <v>170</v>
      </c>
      <c r="K10" s="822" t="s">
        <v>201</v>
      </c>
      <c r="L10" s="822" t="s">
        <v>575</v>
      </c>
      <c r="N10" s="823" t="s">
        <v>158</v>
      </c>
      <c r="O10" s="814" t="s">
        <v>173</v>
      </c>
      <c r="P10" s="813" t="s">
        <v>170</v>
      </c>
      <c r="Q10" s="814" t="s">
        <v>202</v>
      </c>
      <c r="R10" s="814" t="s">
        <v>574</v>
      </c>
      <c r="T10" s="815" t="s">
        <v>533</v>
      </c>
      <c r="U10" s="816" t="s">
        <v>544</v>
      </c>
      <c r="V10" s="817" t="s">
        <v>170</v>
      </c>
      <c r="W10" s="816" t="s">
        <v>545</v>
      </c>
      <c r="X10" s="816" t="s">
        <v>583</v>
      </c>
      <c r="AA10" s="809" t="s">
        <v>314</v>
      </c>
      <c r="AB10" s="809" t="s">
        <v>243</v>
      </c>
      <c r="AC10" s="809" t="s">
        <v>315</v>
      </c>
      <c r="AD10" s="810" t="s">
        <v>244</v>
      </c>
      <c r="AE10" s="811" t="s">
        <v>245</v>
      </c>
      <c r="AF10" s="812" t="s">
        <v>246</v>
      </c>
    </row>
    <row r="11" spans="2:33" ht="34.5" customHeight="1">
      <c r="B11" s="819"/>
      <c r="C11" s="820"/>
      <c r="D11" s="820"/>
      <c r="E11" s="456" t="s">
        <v>12</v>
      </c>
      <c r="F11" s="456" t="s">
        <v>13</v>
      </c>
      <c r="G11" s="457" t="s">
        <v>14</v>
      </c>
      <c r="H11" s="818"/>
      <c r="I11" s="818"/>
      <c r="J11" s="818"/>
      <c r="K11" s="822"/>
      <c r="L11" s="822"/>
      <c r="N11" s="823"/>
      <c r="O11" s="814"/>
      <c r="P11" s="813"/>
      <c r="Q11" s="814"/>
      <c r="R11" s="814"/>
      <c r="T11" s="815"/>
      <c r="U11" s="816"/>
      <c r="V11" s="817"/>
      <c r="W11" s="816"/>
      <c r="X11" s="816"/>
      <c r="AA11" s="809"/>
      <c r="AB11" s="809"/>
      <c r="AC11" s="809"/>
      <c r="AD11" s="810"/>
      <c r="AE11" s="811"/>
      <c r="AF11" s="812"/>
    </row>
    <row r="12" spans="2:33">
      <c r="B12" s="458">
        <f>'00 - Cover'!E14</f>
        <v>46042</v>
      </c>
      <c r="C12" s="459">
        <f>'08 - Notes Follow up'!$E$9</f>
        <v>5000</v>
      </c>
      <c r="D12" s="463">
        <f>+'08 - Notes Follow up'!D16</f>
        <v>442063650</v>
      </c>
      <c r="E12" s="460">
        <f>+'00 - Cover'!E17</f>
        <v>46013</v>
      </c>
      <c r="F12" s="460">
        <f>'00 - Cover'!E14</f>
        <v>46042</v>
      </c>
      <c r="G12" s="461">
        <f>F12-E12</f>
        <v>29</v>
      </c>
      <c r="H12" s="462">
        <f>'00 - Cover'!E20</f>
        <v>1.9210000000000001E-2</v>
      </c>
      <c r="I12" s="462">
        <v>6.0000000000000001E-3</v>
      </c>
      <c r="J12" s="462">
        <f>H12+I12</f>
        <v>2.5210000000000003E-2</v>
      </c>
      <c r="K12" s="463">
        <f>ROUNDDOWN((D12*J12*G12/360)/C12,2)*C12</f>
        <v>897700</v>
      </c>
      <c r="L12" s="463">
        <f>+ROUNDDOWN((D12*J12*G12/360)/C12,2)</f>
        <v>179.54</v>
      </c>
      <c r="N12" s="464">
        <f>+'08 - Notes Follow up'!M9</f>
        <v>689</v>
      </c>
      <c r="O12" s="463">
        <f>+'08 - Notes Follow up'!L16</f>
        <v>68900000</v>
      </c>
      <c r="P12" s="462">
        <v>0.01</v>
      </c>
      <c r="Q12" s="463">
        <f>ROUNDDOWN((O12*P12*30/360)/N12,2)*N12</f>
        <v>57414.369999999995</v>
      </c>
      <c r="R12" s="463">
        <f>ROUNDDOWN((O12*P12*30/360)/N12,2)</f>
        <v>83.33</v>
      </c>
      <c r="T12" s="464">
        <f>+'08 - Notes Follow up'!U9</f>
        <v>744</v>
      </c>
      <c r="U12" s="463">
        <f>+'08 - Notes Follow up'!T16</f>
        <v>74400000</v>
      </c>
      <c r="V12" s="462">
        <v>1.4999999999999999E-2</v>
      </c>
      <c r="W12" s="463">
        <f>ROUNDDOWN((U12*V12*30/360)/T12,2)*T12</f>
        <v>93000</v>
      </c>
      <c r="X12" s="463">
        <f>ROUNDDOWN((U12*V12*30/360)/T12,2)</f>
        <v>125</v>
      </c>
      <c r="AA12" s="655">
        <v>5150000</v>
      </c>
      <c r="AB12" s="465">
        <v>0</v>
      </c>
      <c r="AC12" s="465">
        <v>5150000</v>
      </c>
      <c r="AD12" s="656">
        <v>1.4999999999999999E-2</v>
      </c>
      <c r="AE12" s="657">
        <f>AA12*AD12*G12/360</f>
        <v>6222.916666666667</v>
      </c>
      <c r="AF12" s="669">
        <f>AF13+AE12</f>
        <v>39268.749999999993</v>
      </c>
    </row>
    <row r="13" spans="2:33">
      <c r="B13" s="458">
        <f>'Historical Data'!B4</f>
        <v>46013</v>
      </c>
      <c r="C13" s="459">
        <f>'Historical Data'!AB4</f>
        <v>5000</v>
      </c>
      <c r="D13" s="463">
        <f>'Historical Data'!AC4</f>
        <v>453701250</v>
      </c>
      <c r="E13" s="460">
        <f>'Historical Data'!AE4</f>
        <v>45981</v>
      </c>
      <c r="F13" s="460">
        <f>'Historical Data'!AF4</f>
        <v>46013</v>
      </c>
      <c r="G13" s="461">
        <f>'Historical Data'!AG4</f>
        <v>32</v>
      </c>
      <c r="H13" s="462">
        <f>'Historical Data'!AH4</f>
        <v>1.899E-2</v>
      </c>
      <c r="I13" s="462">
        <f>'Historical Data'!AI4</f>
        <v>6.0000000000000001E-3</v>
      </c>
      <c r="J13" s="462">
        <f>'Historical Data'!AJ4</f>
        <v>2.4989999999999998E-2</v>
      </c>
      <c r="K13" s="463">
        <f>'Historical Data'!AK4</f>
        <v>1007800</v>
      </c>
      <c r="L13" s="463">
        <f>+ROUNDDOWN((D13*J13*G13/360)/C13,2)</f>
        <v>201.56</v>
      </c>
      <c r="N13" s="464">
        <f>'Historical Data'!AL4</f>
        <v>689</v>
      </c>
      <c r="O13" s="463">
        <f>'Historical Data'!AM4</f>
        <v>68900000</v>
      </c>
      <c r="P13" s="468">
        <f>'Historical Data'!AO4</f>
        <v>0.01</v>
      </c>
      <c r="Q13" s="463">
        <f>'Historical Data'!AP4</f>
        <v>57414.369999999995</v>
      </c>
      <c r="R13" s="463">
        <f>ROUNDDOWN((O13*P13*G13/360)/N13,2)</f>
        <v>88.88</v>
      </c>
      <c r="T13" s="464">
        <f>'Historical Data'!AQ4</f>
        <v>744</v>
      </c>
      <c r="U13" s="463">
        <f>'Historical Data'!AR4</f>
        <v>74400000</v>
      </c>
      <c r="V13" s="468">
        <f>'Historical Data'!AT4</f>
        <v>1.4999999999999999E-2</v>
      </c>
      <c r="W13" s="463">
        <f>'Historical Data'!AU4</f>
        <v>93000</v>
      </c>
      <c r="X13" s="463">
        <f>ROUNDDOWN((U13*V13*G13/360)/T13,2)</f>
        <v>133.33000000000001</v>
      </c>
      <c r="AA13" s="464">
        <f>'Historical Data'!AV4</f>
        <v>5150000</v>
      </c>
      <c r="AB13" s="464">
        <f>'Historical Data'!AW4</f>
        <v>0</v>
      </c>
      <c r="AC13" s="464">
        <f>'Historical Data'!AX4</f>
        <v>5150000</v>
      </c>
      <c r="AD13" s="656">
        <f>'Historical Data'!AY4</f>
        <v>1.4999999999999999E-2</v>
      </c>
      <c r="AE13" s="657">
        <f>'Historical Data'!AZ4</f>
        <v>6866.666666666667</v>
      </c>
      <c r="AF13" s="669">
        <f t="shared" ref="AF13:AF15" si="0">AF14+AE13</f>
        <v>33045.833333333328</v>
      </c>
    </row>
    <row r="14" spans="2:33">
      <c r="B14" s="458">
        <f>'Historical Data'!B5</f>
        <v>45981</v>
      </c>
      <c r="C14" s="459">
        <f>'Historical Data'!AB5</f>
        <v>5000</v>
      </c>
      <c r="D14" s="463">
        <f>'Historical Data'!AC5</f>
        <v>466067400</v>
      </c>
      <c r="E14" s="460">
        <f>'Historical Data'!AE5</f>
        <v>45950</v>
      </c>
      <c r="F14" s="460">
        <f>'Historical Data'!AF5</f>
        <v>45981</v>
      </c>
      <c r="G14" s="461">
        <f>'Historical Data'!AG5</f>
        <v>31</v>
      </c>
      <c r="H14" s="462">
        <f>'Historical Data'!AH5</f>
        <v>1.9220000000000001E-2</v>
      </c>
      <c r="I14" s="462">
        <f>'Historical Data'!AI5</f>
        <v>6.0000000000000001E-3</v>
      </c>
      <c r="J14" s="462">
        <f>'Historical Data'!AJ5</f>
        <v>2.5219999999999999E-2</v>
      </c>
      <c r="K14" s="463">
        <f>'Historical Data'!AK5</f>
        <v>1012150</v>
      </c>
      <c r="L14" s="463">
        <f>+ROUNDDOWN((D14*J14*G14/360)/C14,2)</f>
        <v>202.43</v>
      </c>
      <c r="N14" s="464">
        <f>'Historical Data'!AL5</f>
        <v>689</v>
      </c>
      <c r="O14" s="463">
        <f>'Historical Data'!AM5</f>
        <v>68900000</v>
      </c>
      <c r="P14" s="468">
        <f>'Historical Data'!AO5</f>
        <v>0.01</v>
      </c>
      <c r="Q14" s="463">
        <f>'Historical Data'!AP5</f>
        <v>57414.369999999995</v>
      </c>
      <c r="R14" s="463">
        <f>ROUNDDOWN((O14*P14*G14/360)/N14,2)</f>
        <v>86.11</v>
      </c>
      <c r="T14" s="464">
        <f>'Historical Data'!AQ5</f>
        <v>744</v>
      </c>
      <c r="U14" s="463">
        <f>'Historical Data'!AR5</f>
        <v>74400000</v>
      </c>
      <c r="V14" s="468">
        <f>'Historical Data'!AT5</f>
        <v>1.4999999999999999E-2</v>
      </c>
      <c r="W14" s="463">
        <f>'Historical Data'!AU5</f>
        <v>93000</v>
      </c>
      <c r="X14" s="463">
        <f>ROUNDDOWN((U14*V14*G14/360)/T14,2)</f>
        <v>129.16</v>
      </c>
      <c r="AA14" s="464">
        <f>'Historical Data'!AV5</f>
        <v>5150000</v>
      </c>
      <c r="AB14" s="464">
        <f>'Historical Data'!AW5</f>
        <v>0</v>
      </c>
      <c r="AC14" s="464">
        <f>'Historical Data'!AX5</f>
        <v>5150000</v>
      </c>
      <c r="AD14" s="656">
        <f>'Historical Data'!AY5</f>
        <v>1.4999999999999999E-2</v>
      </c>
      <c r="AE14" s="657">
        <f>'Historical Data'!AZ5</f>
        <v>6652.083333333333</v>
      </c>
      <c r="AF14" s="669">
        <f t="shared" si="0"/>
        <v>26179.166666666664</v>
      </c>
    </row>
    <row r="15" spans="2:33">
      <c r="B15" s="458">
        <f>'Historical Data'!B6</f>
        <v>45950</v>
      </c>
      <c r="C15" s="459">
        <f>'Historical Data'!AB6</f>
        <v>5000</v>
      </c>
      <c r="D15" s="463">
        <f>'Historical Data'!AC6</f>
        <v>477345050</v>
      </c>
      <c r="E15" s="460">
        <f>'Historical Data'!AE6</f>
        <v>45922</v>
      </c>
      <c r="F15" s="460">
        <f>'Historical Data'!AF6</f>
        <v>45950</v>
      </c>
      <c r="G15" s="461">
        <f>'Historical Data'!AG6</f>
        <v>28</v>
      </c>
      <c r="H15" s="462">
        <f>'Historical Data'!AH6</f>
        <v>1.9300000000000001E-2</v>
      </c>
      <c r="I15" s="462">
        <f>'Historical Data'!AI6</f>
        <v>6.0000000000000001E-3</v>
      </c>
      <c r="J15" s="462">
        <f>'Historical Data'!AJ6</f>
        <v>2.5300000000000003E-2</v>
      </c>
      <c r="K15" s="463">
        <f>'Historical Data'!AK6</f>
        <v>939300.00000000012</v>
      </c>
      <c r="L15" s="463">
        <f t="shared" ref="L15" si="1">+ROUNDDOWN((D15*J15*G15/360)/C15,2)</f>
        <v>187.86</v>
      </c>
      <c r="N15" s="464">
        <f>'Historical Data'!AL6</f>
        <v>689</v>
      </c>
      <c r="O15" s="463">
        <f>'Historical Data'!AM6</f>
        <v>68900000</v>
      </c>
      <c r="P15" s="468">
        <f>'Historical Data'!AO6</f>
        <v>0.01</v>
      </c>
      <c r="Q15" s="463">
        <f>'Historical Data'!AP6</f>
        <v>57414.369999999995</v>
      </c>
      <c r="R15" s="463">
        <f t="shared" ref="R15" si="2">ROUNDDOWN((O15*P15*G15/360)/N15,2)</f>
        <v>77.77</v>
      </c>
      <c r="T15" s="464">
        <f>'Historical Data'!AQ6</f>
        <v>744</v>
      </c>
      <c r="U15" s="463">
        <f>'Historical Data'!AR6</f>
        <v>74400000</v>
      </c>
      <c r="V15" s="468">
        <f>'Historical Data'!AT6</f>
        <v>1.4999999999999999E-2</v>
      </c>
      <c r="W15" s="463">
        <f>'Historical Data'!AU6</f>
        <v>93000</v>
      </c>
      <c r="X15" s="463">
        <f t="shared" ref="X15" si="3">ROUNDDOWN((U15*V15*G15/360)/T15,2)</f>
        <v>116.66</v>
      </c>
      <c r="AA15" s="464">
        <f>'Historical Data'!AV6</f>
        <v>5150000</v>
      </c>
      <c r="AB15" s="464">
        <f>'Historical Data'!AW6</f>
        <v>0</v>
      </c>
      <c r="AC15" s="464">
        <f>'Historical Data'!AX6</f>
        <v>5150000</v>
      </c>
      <c r="AD15" s="656">
        <f>'Historical Data'!AY6</f>
        <v>1.4999999999999999E-2</v>
      </c>
      <c r="AE15" s="657">
        <f>'Historical Data'!AZ6</f>
        <v>6008.333333333333</v>
      </c>
      <c r="AF15" s="669">
        <f t="shared" si="0"/>
        <v>19527.083333333332</v>
      </c>
    </row>
    <row r="16" spans="2:33">
      <c r="B16" s="458">
        <f>'Historical Data'!B7</f>
        <v>45922</v>
      </c>
      <c r="C16" s="459">
        <f>'Historical Data'!AB7</f>
        <v>5000</v>
      </c>
      <c r="D16" s="463">
        <f>'Historical Data'!AC7</f>
        <v>487412350</v>
      </c>
      <c r="E16" s="460">
        <f>'Historical Data'!AE7</f>
        <v>45889</v>
      </c>
      <c r="F16" s="460">
        <f>'Historical Data'!AF7</f>
        <v>45922</v>
      </c>
      <c r="G16" s="461">
        <f>'Historical Data'!AG7</f>
        <v>33</v>
      </c>
      <c r="H16" s="462">
        <f>'Historical Data'!AH7</f>
        <v>1.9210000000000001E-2</v>
      </c>
      <c r="I16" s="462">
        <f>'Historical Data'!AI7</f>
        <v>6.0000000000000001E-3</v>
      </c>
      <c r="J16" s="462">
        <f>'Historical Data'!AJ7</f>
        <v>2.5210000000000003E-2</v>
      </c>
      <c r="K16" s="463">
        <f>'Historical Data'!AK7</f>
        <v>1126350</v>
      </c>
      <c r="L16" s="463">
        <f t="shared" ref="L16" si="4">+ROUNDDOWN((D16*J16*G16/360)/C16,2)</f>
        <v>225.27</v>
      </c>
      <c r="N16" s="464">
        <f>'Historical Data'!AL7</f>
        <v>689</v>
      </c>
      <c r="O16" s="463">
        <f>'Historical Data'!AM7</f>
        <v>68900000</v>
      </c>
      <c r="P16" s="468">
        <f>'Historical Data'!AO7</f>
        <v>0.01</v>
      </c>
      <c r="Q16" s="463">
        <f>'Historical Data'!AP7</f>
        <v>57414.369999999995</v>
      </c>
      <c r="R16" s="463">
        <f t="shared" ref="R16" si="5">ROUNDDOWN((O16*P16*G16/360)/N16,2)</f>
        <v>91.66</v>
      </c>
      <c r="T16" s="464">
        <f>'Historical Data'!AQ7</f>
        <v>744</v>
      </c>
      <c r="U16" s="463">
        <f>'Historical Data'!AR7</f>
        <v>74400000</v>
      </c>
      <c r="V16" s="468">
        <f>'Historical Data'!AT7</f>
        <v>1.4999999999999999E-2</v>
      </c>
      <c r="W16" s="463">
        <f>'Historical Data'!AU7</f>
        <v>93000</v>
      </c>
      <c r="X16" s="463">
        <f t="shared" ref="X16" si="6">ROUNDDOWN((U16*V16*G16/360)/T16,2)</f>
        <v>137.5</v>
      </c>
      <c r="AA16" s="464">
        <f>'Historical Data'!AV7</f>
        <v>5150000</v>
      </c>
      <c r="AB16" s="464">
        <f>'Historical Data'!AW7</f>
        <v>0</v>
      </c>
      <c r="AC16" s="464">
        <f>'Historical Data'!AX7</f>
        <v>5150000</v>
      </c>
      <c r="AD16" s="656">
        <f>'Historical Data'!AY7</f>
        <v>1.4999999999999999E-2</v>
      </c>
      <c r="AE16" s="657">
        <f>'Historical Data'!AZ7</f>
        <v>7081.25</v>
      </c>
      <c r="AF16" s="669">
        <f t="shared" ref="AF16" si="7">AF17+AE16</f>
        <v>13518.75</v>
      </c>
    </row>
    <row r="17" spans="2:32">
      <c r="B17" s="458">
        <f>'Historical Data'!B8</f>
        <v>45889</v>
      </c>
      <c r="C17" s="459">
        <f>'Historical Data'!AB8</f>
        <v>5000</v>
      </c>
      <c r="D17" s="463">
        <f>'Historical Data'!AC8</f>
        <v>500000000</v>
      </c>
      <c r="E17" s="460">
        <f>'Historical Data'!AE8</f>
        <v>45859</v>
      </c>
      <c r="F17" s="460">
        <f>'Historical Data'!AF8</f>
        <v>45889</v>
      </c>
      <c r="G17" s="461">
        <f>'Historical Data'!AG8</f>
        <v>30</v>
      </c>
      <c r="H17" s="462">
        <f>'Historical Data'!AH8</f>
        <v>1.8950000000000002E-2</v>
      </c>
      <c r="I17" s="462">
        <f>'Historical Data'!AI8</f>
        <v>6.0000000000000001E-3</v>
      </c>
      <c r="J17" s="462">
        <f>'Historical Data'!AJ8</f>
        <v>2.495E-2</v>
      </c>
      <c r="K17" s="463">
        <f>'Historical Data'!AK8</f>
        <v>1039550</v>
      </c>
      <c r="L17" s="463">
        <f t="shared" ref="L17" si="8">+ROUNDDOWN((D17*J17*G17/360)/C17,2)</f>
        <v>207.91</v>
      </c>
      <c r="N17" s="464">
        <f>'Historical Data'!AL8</f>
        <v>689</v>
      </c>
      <c r="O17" s="463">
        <f>'Historical Data'!AM8</f>
        <v>68900000</v>
      </c>
      <c r="P17" s="468">
        <f>'Historical Data'!AO8</f>
        <v>0.01</v>
      </c>
      <c r="Q17" s="463">
        <f>'Historical Data'!AP8</f>
        <v>57414.369999999995</v>
      </c>
      <c r="R17" s="463">
        <f t="shared" ref="R17" si="9">ROUNDDOWN((O17*P17*G17/360)/N17,2)</f>
        <v>83.33</v>
      </c>
      <c r="T17" s="464">
        <f>'Historical Data'!AQ8</f>
        <v>744</v>
      </c>
      <c r="U17" s="463">
        <f>'Historical Data'!AR8</f>
        <v>74400000</v>
      </c>
      <c r="V17" s="468">
        <f>'Historical Data'!AT8</f>
        <v>1.4999999999999999E-2</v>
      </c>
      <c r="W17" s="463">
        <f>'Historical Data'!AU8</f>
        <v>93000</v>
      </c>
      <c r="X17" s="463">
        <f t="shared" ref="X17" si="10">ROUNDDOWN((U17*V17*G17/360)/T17,2)</f>
        <v>125</v>
      </c>
      <c r="AA17" s="464">
        <f>'Historical Data'!AV8</f>
        <v>5150000</v>
      </c>
      <c r="AB17" s="464">
        <f>'Historical Data'!AW8</f>
        <v>0</v>
      </c>
      <c r="AC17" s="464">
        <f>'Historical Data'!AX8</f>
        <v>5150000</v>
      </c>
      <c r="AD17" s="656">
        <f>'Historical Data'!AY8</f>
        <v>1.4999999999999999E-2</v>
      </c>
      <c r="AE17" s="657">
        <f>'Historical Data'!AZ8</f>
        <v>6437.5</v>
      </c>
      <c r="AF17" s="669">
        <f t="shared" ref="AF17" si="11">AF18+AE17</f>
        <v>6437.5</v>
      </c>
    </row>
    <row r="18" spans="2:32">
      <c r="B18" s="458"/>
      <c r="C18" s="459"/>
      <c r="D18" s="469"/>
      <c r="E18" s="460"/>
      <c r="F18" s="460"/>
      <c r="G18" s="467"/>
      <c r="H18" s="466"/>
      <c r="I18" s="466"/>
      <c r="J18" s="466"/>
      <c r="K18" s="469"/>
      <c r="L18" s="469"/>
      <c r="N18" s="464"/>
      <c r="O18" s="463"/>
      <c r="P18" s="468"/>
      <c r="Q18" s="463"/>
      <c r="R18" s="463"/>
      <c r="T18" s="464"/>
      <c r="U18" s="463"/>
      <c r="V18" s="468"/>
      <c r="W18" s="463"/>
      <c r="X18" s="463"/>
      <c r="AA18" s="464"/>
      <c r="AB18" s="464"/>
      <c r="AC18" s="464"/>
      <c r="AD18" s="468"/>
      <c r="AE18" s="463"/>
      <c r="AF18" s="463"/>
    </row>
    <row r="19" spans="2:32">
      <c r="B19" s="458"/>
      <c r="C19" s="459"/>
      <c r="D19" s="469"/>
      <c r="E19" s="460"/>
      <c r="F19" s="460"/>
      <c r="G19" s="467"/>
      <c r="H19" s="466"/>
      <c r="I19" s="466"/>
      <c r="J19" s="466"/>
      <c r="K19" s="469"/>
      <c r="L19" s="469"/>
      <c r="N19" s="464"/>
      <c r="O19" s="463"/>
      <c r="P19" s="468"/>
      <c r="Q19" s="463"/>
      <c r="R19" s="463"/>
      <c r="T19" s="464"/>
      <c r="U19" s="463"/>
      <c r="V19" s="468"/>
      <c r="W19" s="463"/>
      <c r="X19" s="463"/>
      <c r="AA19" s="464"/>
      <c r="AB19" s="464"/>
      <c r="AC19" s="464"/>
      <c r="AD19" s="468"/>
      <c r="AE19" s="463"/>
      <c r="AF19" s="463"/>
    </row>
    <row r="20" spans="2:32">
      <c r="B20" s="458" t="str">
        <f>IF(OR('Historical Data'!B11="",'Historical Data'!B11=45616),"",'Historical Data'!B11)</f>
        <v/>
      </c>
      <c r="C20" s="459" t="str">
        <f>IF('Historical Data'!AB11="","",'Historical Data'!AB11)</f>
        <v/>
      </c>
      <c r="D20" s="469" t="str">
        <f>IF('Historical Data'!AC11="","",'Historical Data'!AC11)</f>
        <v/>
      </c>
      <c r="E20" s="460" t="str">
        <f>IF('Historical Data'!AE11="","",'Historical Data'!AE11)</f>
        <v/>
      </c>
      <c r="F20" s="460" t="str">
        <f>IF('Historical Data'!AF11="","",'Historical Data'!AF11)</f>
        <v/>
      </c>
      <c r="G20" s="467" t="str">
        <f>IF('Historical Data'!AG11="","",'Historical Data'!AG11)</f>
        <v/>
      </c>
      <c r="H20" s="466" t="str">
        <f>IF('Historical Data'!AH11="","",'Historical Data'!AH11)</f>
        <v/>
      </c>
      <c r="I20" s="466" t="str">
        <f>IF('Historical Data'!AI11="","",'Historical Data'!AI11)</f>
        <v/>
      </c>
      <c r="J20" s="466" t="str">
        <f>IF('Historical Data'!AJ11="","",'Historical Data'!AJ11)</f>
        <v/>
      </c>
      <c r="K20" s="469" t="str">
        <f>IF('Historical Data'!AK11="","",'Historical Data'!AK11)</f>
        <v/>
      </c>
      <c r="L20" s="469"/>
      <c r="N20" s="464" t="str">
        <f>IF('Historical Data'!AL11="","",'Historical Data'!AL11)</f>
        <v/>
      </c>
      <c r="O20" s="463" t="str">
        <f>IF('Historical Data'!AN11="","",'Historical Data'!AN11)</f>
        <v/>
      </c>
      <c r="P20" s="468" t="str">
        <f>IF('Historical Data'!AO11="","",'Historical Data'!AO11)</f>
        <v/>
      </c>
      <c r="Q20" s="463" t="str">
        <f>IF('Historical Data'!AP11="","",'Historical Data'!AP11)</f>
        <v/>
      </c>
      <c r="R20" s="463"/>
      <c r="T20" s="464"/>
      <c r="U20" s="463"/>
      <c r="V20" s="468"/>
      <c r="W20" s="463"/>
      <c r="X20" s="463"/>
      <c r="AA20" s="464" t="str">
        <f>IF('Historical Data'!AV11="","",'Historical Data'!AV11)</f>
        <v/>
      </c>
      <c r="AB20" s="464" t="str">
        <f>IF('Historical Data'!AW11="","",'Historical Data'!AW11)</f>
        <v/>
      </c>
      <c r="AC20" s="464" t="str">
        <f>IF('Historical Data'!AX11="","",'Historical Data'!AX11)</f>
        <v/>
      </c>
      <c r="AD20" s="468" t="str">
        <f>IF('Historical Data'!AY11="","",'Historical Data'!AY11)</f>
        <v/>
      </c>
      <c r="AE20" s="463" t="str">
        <f>IF('Historical Data'!AZ11="","",'Historical Data'!AZ11)</f>
        <v/>
      </c>
      <c r="AF20" s="463" t="str">
        <f>IF('Historical Data'!BA11="","",'Historical Data'!BA11)</f>
        <v/>
      </c>
    </row>
    <row r="21" spans="2:32">
      <c r="B21" s="458" t="str">
        <f>IF(OR('Historical Data'!B12="",'Historical Data'!B12=45616),"",'Historical Data'!B12)</f>
        <v/>
      </c>
      <c r="C21" s="459" t="str">
        <f>IF('Historical Data'!AB12="","",'Historical Data'!AB12)</f>
        <v/>
      </c>
      <c r="D21" s="469" t="str">
        <f>IF('Historical Data'!AC12="","",'Historical Data'!AC12)</f>
        <v/>
      </c>
      <c r="E21" s="460" t="str">
        <f>IF('Historical Data'!AE12="","",'Historical Data'!AE12)</f>
        <v/>
      </c>
      <c r="F21" s="460" t="str">
        <f>IF('Historical Data'!AF12="","",'Historical Data'!AF12)</f>
        <v/>
      </c>
      <c r="G21" s="467" t="str">
        <f>IF('Historical Data'!AG12="","",'Historical Data'!AG12)</f>
        <v/>
      </c>
      <c r="H21" s="466" t="str">
        <f>IF('Historical Data'!AH12="","",'Historical Data'!AH12)</f>
        <v/>
      </c>
      <c r="I21" s="466" t="str">
        <f>IF('Historical Data'!AI12="","",'Historical Data'!AI12)</f>
        <v/>
      </c>
      <c r="J21" s="466" t="str">
        <f>IF('Historical Data'!AJ12="","",'Historical Data'!AJ12)</f>
        <v/>
      </c>
      <c r="K21" s="469" t="str">
        <f>IF('Historical Data'!AK12="","",'Historical Data'!AK12)</f>
        <v/>
      </c>
      <c r="L21" s="469"/>
      <c r="N21" s="464" t="str">
        <f>IF('Historical Data'!AL12="","",'Historical Data'!AL12)</f>
        <v/>
      </c>
      <c r="O21" s="463" t="str">
        <f>IF('Historical Data'!AN12="","",'Historical Data'!AN12)</f>
        <v/>
      </c>
      <c r="P21" s="468" t="str">
        <f>IF('Historical Data'!AO12="","",'Historical Data'!AO12)</f>
        <v/>
      </c>
      <c r="Q21" s="463" t="str">
        <f>IF('Historical Data'!AP12="","",'Historical Data'!AP12)</f>
        <v/>
      </c>
      <c r="R21" s="463"/>
      <c r="T21" s="464"/>
      <c r="U21" s="463"/>
      <c r="V21" s="468"/>
      <c r="W21" s="463"/>
      <c r="X21" s="463"/>
      <c r="AA21" s="464" t="str">
        <f>IF('Historical Data'!AV12="","",'Historical Data'!AV12)</f>
        <v/>
      </c>
      <c r="AB21" s="464" t="str">
        <f>IF('Historical Data'!AW12="","",'Historical Data'!AW12)</f>
        <v/>
      </c>
      <c r="AC21" s="464" t="str">
        <f>IF('Historical Data'!AX12="","",'Historical Data'!AX12)</f>
        <v/>
      </c>
      <c r="AD21" s="468" t="str">
        <f>IF('Historical Data'!AY12="","",'Historical Data'!AY12)</f>
        <v/>
      </c>
      <c r="AE21" s="463" t="str">
        <f>IF('Historical Data'!AZ12="","",'Historical Data'!AZ12)</f>
        <v/>
      </c>
      <c r="AF21" s="463" t="str">
        <f>IF('Historical Data'!BA12="","",'Historical Data'!BA12)</f>
        <v/>
      </c>
    </row>
    <row r="22" spans="2:32">
      <c r="B22" s="458" t="str">
        <f>IF(OR('Historical Data'!B13="",'Historical Data'!B13=45616),"",'Historical Data'!B13)</f>
        <v/>
      </c>
      <c r="C22" s="459" t="str">
        <f>IF('Historical Data'!AB13="","",'Historical Data'!AB13)</f>
        <v/>
      </c>
      <c r="D22" s="469" t="str">
        <f>IF('Historical Data'!AC13="","",'Historical Data'!AC13)</f>
        <v/>
      </c>
      <c r="E22" s="460" t="str">
        <f>IF('Historical Data'!AE13="","",'Historical Data'!AE13)</f>
        <v/>
      </c>
      <c r="F22" s="460" t="str">
        <f>IF('Historical Data'!AF13="","",'Historical Data'!AF13)</f>
        <v/>
      </c>
      <c r="G22" s="467" t="str">
        <f>IF('Historical Data'!AG13="","",'Historical Data'!AG13)</f>
        <v/>
      </c>
      <c r="H22" s="466" t="str">
        <f>IF('Historical Data'!AH13="","",'Historical Data'!AH13)</f>
        <v/>
      </c>
      <c r="I22" s="466" t="str">
        <f>IF('Historical Data'!AI13="","",'Historical Data'!AI13)</f>
        <v/>
      </c>
      <c r="J22" s="466" t="str">
        <f>IF('Historical Data'!AJ13="","",'Historical Data'!AJ13)</f>
        <v/>
      </c>
      <c r="K22" s="469" t="str">
        <f>IF('Historical Data'!AK13="","",'Historical Data'!AK13)</f>
        <v/>
      </c>
      <c r="L22" s="469"/>
      <c r="N22" s="464" t="str">
        <f>IF('Historical Data'!AL13="","",'Historical Data'!AL13)</f>
        <v/>
      </c>
      <c r="O22" s="463" t="str">
        <f>IF('Historical Data'!AN13="","",'Historical Data'!AN13)</f>
        <v/>
      </c>
      <c r="P22" s="468" t="str">
        <f>IF('Historical Data'!AO13="","",'Historical Data'!AO13)</f>
        <v/>
      </c>
      <c r="Q22" s="463" t="str">
        <f>IF('Historical Data'!AP13="","",'Historical Data'!AP13)</f>
        <v/>
      </c>
      <c r="R22" s="463"/>
      <c r="T22" s="464"/>
      <c r="U22" s="463"/>
      <c r="V22" s="468"/>
      <c r="W22" s="463"/>
      <c r="X22" s="463"/>
      <c r="AA22" s="464" t="str">
        <f>IF('Historical Data'!AV13="","",'Historical Data'!AV13)</f>
        <v/>
      </c>
      <c r="AB22" s="464" t="str">
        <f>IF('Historical Data'!AW13="","",'Historical Data'!AW13)</f>
        <v/>
      </c>
      <c r="AC22" s="464" t="str">
        <f>IF('Historical Data'!AX13="","",'Historical Data'!AX13)</f>
        <v/>
      </c>
      <c r="AD22" s="468" t="str">
        <f>IF('Historical Data'!AY13="","",'Historical Data'!AY13)</f>
        <v/>
      </c>
      <c r="AE22" s="463" t="str">
        <f>IF('Historical Data'!AZ13="","",'Historical Data'!AZ13)</f>
        <v/>
      </c>
      <c r="AF22" s="463" t="str">
        <f>IF('Historical Data'!BA13="","",'Historical Data'!BA13)</f>
        <v/>
      </c>
    </row>
    <row r="23" spans="2:32">
      <c r="B23" s="458" t="str">
        <f>IF(OR('Historical Data'!B14="",'Historical Data'!B14=45616),"",'Historical Data'!B14)</f>
        <v/>
      </c>
      <c r="C23" s="459" t="str">
        <f>IF('Historical Data'!AB14="","",'Historical Data'!AB14)</f>
        <v/>
      </c>
      <c r="D23" s="469" t="str">
        <f>IF('Historical Data'!AC14="","",'Historical Data'!AC14)</f>
        <v/>
      </c>
      <c r="E23" s="460" t="str">
        <f>IF('Historical Data'!AE14="","",'Historical Data'!AE14)</f>
        <v/>
      </c>
      <c r="F23" s="460" t="str">
        <f>IF('Historical Data'!AF14="","",'Historical Data'!AF14)</f>
        <v/>
      </c>
      <c r="G23" s="467" t="str">
        <f>IF('Historical Data'!AG14="","",'Historical Data'!AG14)</f>
        <v/>
      </c>
      <c r="H23" s="466" t="str">
        <f>IF('Historical Data'!AH14="","",'Historical Data'!AH14)</f>
        <v/>
      </c>
      <c r="I23" s="466" t="str">
        <f>IF('Historical Data'!AI14="","",'Historical Data'!AI14)</f>
        <v/>
      </c>
      <c r="J23" s="466" t="str">
        <f>IF('Historical Data'!AJ14="","",'Historical Data'!AJ14)</f>
        <v/>
      </c>
      <c r="K23" s="469" t="str">
        <f>IF('Historical Data'!AK14="","",'Historical Data'!AK14)</f>
        <v/>
      </c>
      <c r="L23" s="469"/>
      <c r="N23" s="464" t="str">
        <f>IF('Historical Data'!AL14="","",'Historical Data'!AL14)</f>
        <v/>
      </c>
      <c r="O23" s="463" t="str">
        <f>IF('Historical Data'!AN14="","",'Historical Data'!AN14)</f>
        <v/>
      </c>
      <c r="P23" s="468" t="str">
        <f>IF('Historical Data'!AO14="","",'Historical Data'!AO14)</f>
        <v/>
      </c>
      <c r="Q23" s="463" t="str">
        <f>IF('Historical Data'!AP14="","",'Historical Data'!AP14)</f>
        <v/>
      </c>
      <c r="R23" s="463"/>
      <c r="T23" s="464"/>
      <c r="U23" s="463"/>
      <c r="V23" s="468"/>
      <c r="W23" s="463"/>
      <c r="X23" s="463"/>
      <c r="AA23" s="464" t="str">
        <f>IF('Historical Data'!AV14="","",'Historical Data'!AV14)</f>
        <v/>
      </c>
      <c r="AB23" s="464" t="str">
        <f>IF('Historical Data'!AW14="","",'Historical Data'!AW14)</f>
        <v/>
      </c>
      <c r="AC23" s="464" t="str">
        <f>IF('Historical Data'!AX14="","",'Historical Data'!AX14)</f>
        <v/>
      </c>
      <c r="AD23" s="468" t="str">
        <f>IF('Historical Data'!AY14="","",'Historical Data'!AY14)</f>
        <v/>
      </c>
      <c r="AE23" s="463" t="str">
        <f>IF('Historical Data'!AZ14="","",'Historical Data'!AZ14)</f>
        <v/>
      </c>
      <c r="AF23" s="463" t="str">
        <f>IF('Historical Data'!BA14="","",'Historical Data'!BA14)</f>
        <v/>
      </c>
    </row>
    <row r="24" spans="2:32">
      <c r="B24" s="458" t="str">
        <f>IF(OR('Historical Data'!B15="",'Historical Data'!B15=45616),"",'Historical Data'!B15)</f>
        <v/>
      </c>
      <c r="C24" s="459" t="str">
        <f>IF('Historical Data'!AB15="","",'Historical Data'!AB15)</f>
        <v/>
      </c>
      <c r="D24" s="469" t="str">
        <f>IF('Historical Data'!AC15="","",'Historical Data'!AC15)</f>
        <v/>
      </c>
      <c r="E24" s="460" t="str">
        <f>IF('Historical Data'!AE15="","",'Historical Data'!AE15)</f>
        <v/>
      </c>
      <c r="F24" s="460" t="str">
        <f>IF('Historical Data'!AF15="","",'Historical Data'!AF15)</f>
        <v/>
      </c>
      <c r="G24" s="467" t="str">
        <f>IF('Historical Data'!AG15="","",'Historical Data'!AG15)</f>
        <v/>
      </c>
      <c r="H24" s="466" t="str">
        <f>IF('Historical Data'!AH15="","",'Historical Data'!AH15)</f>
        <v/>
      </c>
      <c r="I24" s="466" t="str">
        <f>IF('Historical Data'!AI15="","",'Historical Data'!AI15)</f>
        <v/>
      </c>
      <c r="J24" s="466" t="str">
        <f>IF('Historical Data'!AJ15="","",'Historical Data'!AJ15)</f>
        <v/>
      </c>
      <c r="K24" s="469" t="str">
        <f>IF('Historical Data'!AK15="","",'Historical Data'!AK15)</f>
        <v/>
      </c>
      <c r="L24" s="469"/>
      <c r="N24" s="464" t="str">
        <f>IF('Historical Data'!AL15="","",'Historical Data'!AL15)</f>
        <v/>
      </c>
      <c r="O24" s="463" t="str">
        <f>IF('Historical Data'!AN15="","",'Historical Data'!AN15)</f>
        <v/>
      </c>
      <c r="P24" s="468" t="str">
        <f>IF('Historical Data'!AO15="","",'Historical Data'!AO15)</f>
        <v/>
      </c>
      <c r="Q24" s="463" t="str">
        <f>IF('Historical Data'!AP15="","",'Historical Data'!AP15)</f>
        <v/>
      </c>
      <c r="R24" s="463"/>
      <c r="T24" s="464"/>
      <c r="U24" s="463"/>
      <c r="V24" s="468"/>
      <c r="W24" s="463"/>
      <c r="X24" s="463"/>
      <c r="AA24" s="464" t="str">
        <f>IF('Historical Data'!AV15="","",'Historical Data'!AV15)</f>
        <v/>
      </c>
      <c r="AB24" s="464" t="str">
        <f>IF('Historical Data'!AW15="","",'Historical Data'!AW15)</f>
        <v/>
      </c>
      <c r="AC24" s="464" t="str">
        <f>IF('Historical Data'!AX15="","",'Historical Data'!AX15)</f>
        <v/>
      </c>
      <c r="AD24" s="468" t="str">
        <f>IF('Historical Data'!AY15="","",'Historical Data'!AY15)</f>
        <v/>
      </c>
      <c r="AE24" s="463" t="str">
        <f>IF('Historical Data'!AZ15="","",'Historical Data'!AZ15)</f>
        <v/>
      </c>
      <c r="AF24" s="463" t="str">
        <f>IF('Historical Data'!BA15="","",'Historical Data'!BA15)</f>
        <v/>
      </c>
    </row>
    <row r="25" spans="2:32">
      <c r="B25" s="458" t="str">
        <f>IF(OR('Historical Data'!B16="",'Historical Data'!B16=45616),"",'Historical Data'!B16)</f>
        <v/>
      </c>
      <c r="C25" s="459" t="str">
        <f>IF('Historical Data'!AB16="","",'Historical Data'!AB16)</f>
        <v/>
      </c>
      <c r="D25" s="469" t="str">
        <f>IF('Historical Data'!AC16="","",'Historical Data'!AC16)</f>
        <v/>
      </c>
      <c r="E25" s="460" t="str">
        <f>IF('Historical Data'!AE16="","",'Historical Data'!AE16)</f>
        <v/>
      </c>
      <c r="F25" s="460" t="str">
        <f>IF('Historical Data'!AF16="","",'Historical Data'!AF16)</f>
        <v/>
      </c>
      <c r="G25" s="467" t="str">
        <f>IF('Historical Data'!AG16="","",'Historical Data'!AG16)</f>
        <v/>
      </c>
      <c r="H25" s="466" t="str">
        <f>IF('Historical Data'!AH16="","",'Historical Data'!AH16)</f>
        <v/>
      </c>
      <c r="I25" s="466" t="str">
        <f>IF('Historical Data'!AI16="","",'Historical Data'!AI16)</f>
        <v/>
      </c>
      <c r="J25" s="466" t="str">
        <f>IF('Historical Data'!AJ16="","",'Historical Data'!AJ16)</f>
        <v/>
      </c>
      <c r="K25" s="469" t="str">
        <f>IF('Historical Data'!AK16="","",'Historical Data'!AK16)</f>
        <v/>
      </c>
      <c r="L25" s="469"/>
      <c r="N25" s="464" t="str">
        <f>IF('Historical Data'!AL16="","",'Historical Data'!AL16)</f>
        <v/>
      </c>
      <c r="O25" s="463" t="str">
        <f>IF('Historical Data'!AN16="","",'Historical Data'!AN16)</f>
        <v/>
      </c>
      <c r="P25" s="468" t="str">
        <f>IF('Historical Data'!AO16="","",'Historical Data'!AO16)</f>
        <v/>
      </c>
      <c r="Q25" s="463" t="str">
        <f>IF('Historical Data'!AP16="","",'Historical Data'!AP16)</f>
        <v/>
      </c>
      <c r="R25" s="463"/>
      <c r="T25" s="464"/>
      <c r="U25" s="463"/>
      <c r="V25" s="468"/>
      <c r="W25" s="463"/>
      <c r="X25" s="463"/>
      <c r="AA25" s="464" t="str">
        <f>IF('Historical Data'!AV16="","",'Historical Data'!AV16)</f>
        <v/>
      </c>
      <c r="AB25" s="464" t="str">
        <f>IF('Historical Data'!AW16="","",'Historical Data'!AW16)</f>
        <v/>
      </c>
      <c r="AC25" s="464" t="str">
        <f>IF('Historical Data'!AX16="","",'Historical Data'!AX16)</f>
        <v/>
      </c>
      <c r="AD25" s="468" t="str">
        <f>IF('Historical Data'!AY16="","",'Historical Data'!AY16)</f>
        <v/>
      </c>
      <c r="AE25" s="463" t="str">
        <f>IF('Historical Data'!AZ16="","",'Historical Data'!AZ16)</f>
        <v/>
      </c>
      <c r="AF25" s="463" t="str">
        <f>IF('Historical Data'!BA16="","",'Historical Data'!BA16)</f>
        <v/>
      </c>
    </row>
    <row r="26" spans="2:32">
      <c r="B26" s="458" t="str">
        <f>IF(OR('Historical Data'!B17="",'Historical Data'!B17=45616),"",'Historical Data'!B17)</f>
        <v/>
      </c>
      <c r="C26" s="459" t="str">
        <f>IF('Historical Data'!AB17="","",'Historical Data'!AB17)</f>
        <v/>
      </c>
      <c r="D26" s="469" t="str">
        <f>IF('Historical Data'!AC17="","",'Historical Data'!AC17)</f>
        <v/>
      </c>
      <c r="E26" s="460" t="str">
        <f>IF('Historical Data'!AE17="","",'Historical Data'!AE17)</f>
        <v/>
      </c>
      <c r="F26" s="460" t="str">
        <f>IF('Historical Data'!AF17="","",'Historical Data'!AF17)</f>
        <v/>
      </c>
      <c r="G26" s="467" t="str">
        <f>IF('Historical Data'!AG17="","",'Historical Data'!AG17)</f>
        <v/>
      </c>
      <c r="H26" s="466" t="str">
        <f>IF('Historical Data'!AH17="","",'Historical Data'!AH17)</f>
        <v/>
      </c>
      <c r="I26" s="466" t="str">
        <f>IF('Historical Data'!AI17="","",'Historical Data'!AI17)</f>
        <v/>
      </c>
      <c r="J26" s="466" t="str">
        <f>IF('Historical Data'!AJ17="","",'Historical Data'!AJ17)</f>
        <v/>
      </c>
      <c r="K26" s="469" t="str">
        <f>IF('Historical Data'!AK17="","",'Historical Data'!AK17)</f>
        <v/>
      </c>
      <c r="L26" s="469"/>
      <c r="N26" s="464" t="str">
        <f>IF('Historical Data'!AL17="","",'Historical Data'!AL17)</f>
        <v/>
      </c>
      <c r="O26" s="463" t="str">
        <f>IF('Historical Data'!AN17="","",'Historical Data'!AN17)</f>
        <v/>
      </c>
      <c r="P26" s="468" t="str">
        <f>IF('Historical Data'!AO17="","",'Historical Data'!AO17)</f>
        <v/>
      </c>
      <c r="Q26" s="463" t="str">
        <f>IF('Historical Data'!AP17="","",'Historical Data'!AP17)</f>
        <v/>
      </c>
      <c r="R26" s="463"/>
      <c r="T26" s="464"/>
      <c r="U26" s="463"/>
      <c r="V26" s="468"/>
      <c r="W26" s="463"/>
      <c r="X26" s="463"/>
      <c r="AA26" s="464" t="str">
        <f>IF('Historical Data'!AV17="","",'Historical Data'!AV17)</f>
        <v/>
      </c>
      <c r="AB26" s="464" t="str">
        <f>IF('Historical Data'!AW17="","",'Historical Data'!AW17)</f>
        <v/>
      </c>
      <c r="AC26" s="464" t="str">
        <f>IF('Historical Data'!AX17="","",'Historical Data'!AX17)</f>
        <v/>
      </c>
      <c r="AD26" s="468" t="str">
        <f>IF('Historical Data'!AY17="","",'Historical Data'!AY17)</f>
        <v/>
      </c>
      <c r="AE26" s="463" t="str">
        <f>IF('Historical Data'!AZ17="","",'Historical Data'!AZ17)</f>
        <v/>
      </c>
      <c r="AF26" s="463" t="str">
        <f>IF('Historical Data'!BA17="","",'Historical Data'!BA17)</f>
        <v/>
      </c>
    </row>
    <row r="27" spans="2:32">
      <c r="B27" s="458" t="str">
        <f>IF(OR('Historical Data'!B18="",'Historical Data'!B18=45616),"",'Historical Data'!B18)</f>
        <v/>
      </c>
      <c r="C27" s="459" t="str">
        <f>IF('Historical Data'!AB18="","",'Historical Data'!AB18)</f>
        <v/>
      </c>
      <c r="D27" s="469" t="str">
        <f>IF('Historical Data'!AC18="","",'Historical Data'!AC18)</f>
        <v/>
      </c>
      <c r="E27" s="460" t="str">
        <f>IF('Historical Data'!AE18="","",'Historical Data'!AE18)</f>
        <v/>
      </c>
      <c r="F27" s="460" t="str">
        <f>IF('Historical Data'!AF18="","",'Historical Data'!AF18)</f>
        <v/>
      </c>
      <c r="G27" s="467" t="str">
        <f>IF('Historical Data'!AG18="","",'Historical Data'!AG18)</f>
        <v/>
      </c>
      <c r="H27" s="466" t="str">
        <f>IF('Historical Data'!AH18="","",'Historical Data'!AH18)</f>
        <v/>
      </c>
      <c r="I27" s="466" t="str">
        <f>IF('Historical Data'!AI18="","",'Historical Data'!AI18)</f>
        <v/>
      </c>
      <c r="J27" s="466" t="str">
        <f>IF('Historical Data'!AJ18="","",'Historical Data'!AJ18)</f>
        <v/>
      </c>
      <c r="K27" s="469" t="str">
        <f>IF('Historical Data'!AK18="","",'Historical Data'!AK18)</f>
        <v/>
      </c>
      <c r="L27" s="469"/>
      <c r="N27" s="464" t="str">
        <f>IF('Historical Data'!AL18="","",'Historical Data'!AL18)</f>
        <v/>
      </c>
      <c r="O27" s="463" t="str">
        <f>IF('Historical Data'!AN18="","",'Historical Data'!AN18)</f>
        <v/>
      </c>
      <c r="P27" s="468" t="str">
        <f>IF('Historical Data'!AO18="","",'Historical Data'!AO18)</f>
        <v/>
      </c>
      <c r="Q27" s="463" t="str">
        <f>IF('Historical Data'!AP18="","",'Historical Data'!AP18)</f>
        <v/>
      </c>
      <c r="R27" s="463"/>
      <c r="T27" s="464"/>
      <c r="U27" s="463"/>
      <c r="V27" s="468"/>
      <c r="W27" s="463"/>
      <c r="X27" s="463"/>
      <c r="AA27" s="464" t="str">
        <f>IF('Historical Data'!AV18="","",'Historical Data'!AV18)</f>
        <v/>
      </c>
      <c r="AB27" s="464" t="str">
        <f>IF('Historical Data'!AW18="","",'Historical Data'!AW18)</f>
        <v/>
      </c>
      <c r="AC27" s="464" t="str">
        <f>IF('Historical Data'!AX18="","",'Historical Data'!AX18)</f>
        <v/>
      </c>
      <c r="AD27" s="468" t="str">
        <f>IF('Historical Data'!AY18="","",'Historical Data'!AY18)</f>
        <v/>
      </c>
      <c r="AE27" s="463" t="str">
        <f>IF('Historical Data'!AZ18="","",'Historical Data'!AZ18)</f>
        <v/>
      </c>
      <c r="AF27" s="463" t="str">
        <f>IF('Historical Data'!BA18="","",'Historical Data'!BA18)</f>
        <v/>
      </c>
    </row>
    <row r="28" spans="2:32">
      <c r="B28" s="458" t="str">
        <f>IF(OR('Historical Data'!B19="",'Historical Data'!B19=45616),"",'Historical Data'!B19)</f>
        <v/>
      </c>
      <c r="C28" s="459" t="str">
        <f>IF('Historical Data'!AB19="","",'Historical Data'!AB19)</f>
        <v/>
      </c>
      <c r="D28" s="469" t="str">
        <f>IF('Historical Data'!AC19="","",'Historical Data'!AC19)</f>
        <v/>
      </c>
      <c r="E28" s="460" t="str">
        <f>IF('Historical Data'!AE19="","",'Historical Data'!AE19)</f>
        <v/>
      </c>
      <c r="F28" s="460" t="str">
        <f>IF('Historical Data'!AF19="","",'Historical Data'!AF19)</f>
        <v/>
      </c>
      <c r="G28" s="467" t="str">
        <f>IF('Historical Data'!AG19="","",'Historical Data'!AG19)</f>
        <v/>
      </c>
      <c r="H28" s="466" t="str">
        <f>IF('Historical Data'!AH19="","",'Historical Data'!AH19)</f>
        <v/>
      </c>
      <c r="I28" s="466" t="str">
        <f>IF('Historical Data'!AI19="","",'Historical Data'!AI19)</f>
        <v/>
      </c>
      <c r="J28" s="466" t="str">
        <f>IF('Historical Data'!AJ19="","",'Historical Data'!AJ19)</f>
        <v/>
      </c>
      <c r="K28" s="469" t="str">
        <f>IF('Historical Data'!AK19="","",'Historical Data'!AK19)</f>
        <v/>
      </c>
      <c r="L28" s="469"/>
      <c r="N28" s="464" t="str">
        <f>IF('Historical Data'!AL19="","",'Historical Data'!AL19)</f>
        <v/>
      </c>
      <c r="O28" s="463" t="str">
        <f>IF('Historical Data'!AN19="","",'Historical Data'!AN19)</f>
        <v/>
      </c>
      <c r="P28" s="468" t="str">
        <f>IF('Historical Data'!AO19="","",'Historical Data'!AO19)</f>
        <v/>
      </c>
      <c r="Q28" s="463" t="str">
        <f>IF('Historical Data'!AP19="","",'Historical Data'!AP19)</f>
        <v/>
      </c>
      <c r="R28" s="463"/>
      <c r="T28" s="464"/>
      <c r="U28" s="463"/>
      <c r="V28" s="468"/>
      <c r="W28" s="463"/>
      <c r="X28" s="463"/>
      <c r="AA28" s="464" t="str">
        <f>IF('Historical Data'!AV19="","",'Historical Data'!AV19)</f>
        <v/>
      </c>
      <c r="AB28" s="464" t="str">
        <f>IF('Historical Data'!AW19="","",'Historical Data'!AW19)</f>
        <v/>
      </c>
      <c r="AC28" s="464" t="str">
        <f>IF('Historical Data'!AX19="","",'Historical Data'!AX19)</f>
        <v/>
      </c>
      <c r="AD28" s="468" t="str">
        <f>IF('Historical Data'!AY19="","",'Historical Data'!AY19)</f>
        <v/>
      </c>
      <c r="AE28" s="463" t="str">
        <f>IF('Historical Data'!AZ19="","",'Historical Data'!AZ19)</f>
        <v/>
      </c>
      <c r="AF28" s="463" t="str">
        <f>IF('Historical Data'!BA19="","",'Historical Data'!BA19)</f>
        <v/>
      </c>
    </row>
    <row r="29" spans="2:32">
      <c r="B29" s="458" t="str">
        <f>IF(OR('Historical Data'!B20="",'Historical Data'!B20=45616),"",'Historical Data'!B20)</f>
        <v/>
      </c>
      <c r="C29" s="459" t="str">
        <f>IF('Historical Data'!AB20="","",'Historical Data'!AB20)</f>
        <v/>
      </c>
      <c r="D29" s="469" t="str">
        <f>IF('Historical Data'!AC20="","",'Historical Data'!AC20)</f>
        <v/>
      </c>
      <c r="E29" s="460" t="str">
        <f>IF('Historical Data'!AE20="","",'Historical Data'!AE20)</f>
        <v/>
      </c>
      <c r="F29" s="460" t="str">
        <f>IF('Historical Data'!AF20="","",'Historical Data'!AF20)</f>
        <v/>
      </c>
      <c r="G29" s="467" t="str">
        <f>IF('Historical Data'!AG20="","",'Historical Data'!AG20)</f>
        <v/>
      </c>
      <c r="H29" s="466" t="str">
        <f>IF('Historical Data'!AH20="","",'Historical Data'!AH20)</f>
        <v/>
      </c>
      <c r="I29" s="466" t="str">
        <f>IF('Historical Data'!AI20="","",'Historical Data'!AI20)</f>
        <v/>
      </c>
      <c r="J29" s="466" t="str">
        <f>IF('Historical Data'!AJ20="","",'Historical Data'!AJ20)</f>
        <v/>
      </c>
      <c r="K29" s="469" t="str">
        <f>IF('Historical Data'!AK20="","",'Historical Data'!AK20)</f>
        <v/>
      </c>
      <c r="L29" s="469"/>
      <c r="N29" s="464" t="str">
        <f>IF('Historical Data'!AL20="","",'Historical Data'!AL20)</f>
        <v/>
      </c>
      <c r="O29" s="463" t="str">
        <f>IF('Historical Data'!AN20="","",'Historical Data'!AN20)</f>
        <v/>
      </c>
      <c r="P29" s="468" t="str">
        <f>IF('Historical Data'!AO20="","",'Historical Data'!AO20)</f>
        <v/>
      </c>
      <c r="Q29" s="463" t="str">
        <f>IF('Historical Data'!AP20="","",'Historical Data'!AP20)</f>
        <v/>
      </c>
      <c r="R29" s="463"/>
      <c r="T29" s="464"/>
      <c r="U29" s="463"/>
      <c r="V29" s="468"/>
      <c r="W29" s="463"/>
      <c r="X29" s="463"/>
      <c r="AA29" s="464" t="str">
        <f>IF('Historical Data'!AV20="","",'Historical Data'!AV20)</f>
        <v/>
      </c>
      <c r="AB29" s="464" t="str">
        <f>IF('Historical Data'!AW20="","",'Historical Data'!AW20)</f>
        <v/>
      </c>
      <c r="AC29" s="464" t="str">
        <f>IF('Historical Data'!AX20="","",'Historical Data'!AX20)</f>
        <v/>
      </c>
      <c r="AD29" s="468" t="str">
        <f>IF('Historical Data'!AY20="","",'Historical Data'!AY20)</f>
        <v/>
      </c>
      <c r="AE29" s="463" t="str">
        <f>IF('Historical Data'!AZ20="","",'Historical Data'!AZ20)</f>
        <v/>
      </c>
      <c r="AF29" s="463" t="str">
        <f>IF('Historical Data'!BA20="","",'Historical Data'!BA20)</f>
        <v/>
      </c>
    </row>
    <row r="30" spans="2:32">
      <c r="B30" s="458" t="str">
        <f>IF(OR('Historical Data'!B21="",'Historical Data'!B21=45616),"",'Historical Data'!B21)</f>
        <v/>
      </c>
      <c r="C30" s="459" t="str">
        <f>IF('Historical Data'!AB21="","",'Historical Data'!AB21)</f>
        <v/>
      </c>
      <c r="D30" s="469" t="str">
        <f>IF('Historical Data'!AC21="","",'Historical Data'!AC21)</f>
        <v/>
      </c>
      <c r="E30" s="460" t="str">
        <f>IF('Historical Data'!AE21="","",'Historical Data'!AE21)</f>
        <v/>
      </c>
      <c r="F30" s="460" t="str">
        <f>IF('Historical Data'!AF21="","",'Historical Data'!AF21)</f>
        <v/>
      </c>
      <c r="G30" s="467" t="str">
        <f>IF('Historical Data'!AG21="","",'Historical Data'!AG21)</f>
        <v/>
      </c>
      <c r="H30" s="466" t="str">
        <f>IF('Historical Data'!AH21="","",'Historical Data'!AH21)</f>
        <v/>
      </c>
      <c r="I30" s="466" t="str">
        <f>IF('Historical Data'!AI21="","",'Historical Data'!AI21)</f>
        <v/>
      </c>
      <c r="J30" s="466" t="str">
        <f>IF('Historical Data'!AJ21="","",'Historical Data'!AJ21)</f>
        <v/>
      </c>
      <c r="K30" s="469" t="str">
        <f>IF('Historical Data'!AK21="","",'Historical Data'!AK21)</f>
        <v/>
      </c>
      <c r="L30" s="469"/>
      <c r="N30" s="464" t="str">
        <f>IF('Historical Data'!AL21="","",'Historical Data'!AL21)</f>
        <v/>
      </c>
      <c r="O30" s="463" t="str">
        <f>IF('Historical Data'!AN21="","",'Historical Data'!AN21)</f>
        <v/>
      </c>
      <c r="P30" s="468" t="str">
        <f>IF('Historical Data'!AO21="","",'Historical Data'!AO21)</f>
        <v/>
      </c>
      <c r="Q30" s="463" t="str">
        <f>IF('Historical Data'!AP21="","",'Historical Data'!AP21)</f>
        <v/>
      </c>
      <c r="R30" s="463"/>
      <c r="T30" s="464"/>
      <c r="U30" s="463"/>
      <c r="V30" s="468"/>
      <c r="W30" s="463"/>
      <c r="X30" s="463"/>
      <c r="AA30" s="464" t="str">
        <f>IF('Historical Data'!AV21="","",'Historical Data'!AV21)</f>
        <v/>
      </c>
      <c r="AB30" s="464" t="str">
        <f>IF('Historical Data'!AW21="","",'Historical Data'!AW21)</f>
        <v/>
      </c>
      <c r="AC30" s="464" t="str">
        <f>IF('Historical Data'!AX21="","",'Historical Data'!AX21)</f>
        <v/>
      </c>
      <c r="AD30" s="468" t="str">
        <f>IF('Historical Data'!AY21="","",'Historical Data'!AY21)</f>
        <v/>
      </c>
      <c r="AE30" s="463" t="str">
        <f>IF('Historical Data'!AZ21="","",'Historical Data'!AZ21)</f>
        <v/>
      </c>
      <c r="AF30" s="463" t="str">
        <f>IF('Historical Data'!BA21="","",'Historical Data'!BA21)</f>
        <v/>
      </c>
    </row>
    <row r="31" spans="2:32">
      <c r="B31" s="458" t="str">
        <f>IF(OR('Historical Data'!B22="",'Historical Data'!B22=45616),"",'Historical Data'!B22)</f>
        <v/>
      </c>
      <c r="C31" s="459" t="str">
        <f>IF('Historical Data'!AB22="","",'Historical Data'!AB22)</f>
        <v/>
      </c>
      <c r="D31" s="469" t="str">
        <f>IF('Historical Data'!AC22="","",'Historical Data'!AC22)</f>
        <v/>
      </c>
      <c r="E31" s="460" t="str">
        <f>IF('Historical Data'!AE22="","",'Historical Data'!AE22)</f>
        <v/>
      </c>
      <c r="F31" s="460" t="str">
        <f>IF('Historical Data'!AF22="","",'Historical Data'!AF22)</f>
        <v/>
      </c>
      <c r="G31" s="467" t="str">
        <f>IF('Historical Data'!AG22="","",'Historical Data'!AG22)</f>
        <v/>
      </c>
      <c r="H31" s="466" t="str">
        <f>IF('Historical Data'!AH22="","",'Historical Data'!AH22)</f>
        <v/>
      </c>
      <c r="I31" s="466" t="str">
        <f>IF('Historical Data'!AI22="","",'Historical Data'!AI22)</f>
        <v/>
      </c>
      <c r="J31" s="466" t="str">
        <f>IF('Historical Data'!AJ22="","",'Historical Data'!AJ22)</f>
        <v/>
      </c>
      <c r="K31" s="469" t="str">
        <f>IF('Historical Data'!AK22="","",'Historical Data'!AK22)</f>
        <v/>
      </c>
      <c r="L31" s="469"/>
      <c r="N31" s="464" t="str">
        <f>IF('Historical Data'!AL22="","",'Historical Data'!AL22)</f>
        <v/>
      </c>
      <c r="O31" s="463" t="str">
        <f>IF('Historical Data'!AN22="","",'Historical Data'!AN22)</f>
        <v/>
      </c>
      <c r="P31" s="468" t="str">
        <f>IF('Historical Data'!AO22="","",'Historical Data'!AO22)</f>
        <v/>
      </c>
      <c r="Q31" s="463" t="str">
        <f>IF('Historical Data'!AP22="","",'Historical Data'!AP22)</f>
        <v/>
      </c>
      <c r="R31" s="463"/>
      <c r="T31" s="464"/>
      <c r="U31" s="463"/>
      <c r="V31" s="468"/>
      <c r="W31" s="463"/>
      <c r="X31" s="463"/>
      <c r="AA31" s="464" t="str">
        <f>IF('Historical Data'!AV22="","",'Historical Data'!AV22)</f>
        <v/>
      </c>
      <c r="AB31" s="464" t="str">
        <f>IF('Historical Data'!AW22="","",'Historical Data'!AW22)</f>
        <v/>
      </c>
      <c r="AC31" s="464" t="str">
        <f>IF('Historical Data'!AX22="","",'Historical Data'!AX22)</f>
        <v/>
      </c>
      <c r="AD31" s="468" t="str">
        <f>IF('Historical Data'!AY22="","",'Historical Data'!AY22)</f>
        <v/>
      </c>
      <c r="AE31" s="463" t="str">
        <f>IF('Historical Data'!AZ22="","",'Historical Data'!AZ22)</f>
        <v/>
      </c>
      <c r="AF31" s="463" t="str">
        <f>IF('Historical Data'!BA22="","",'Historical Data'!BA22)</f>
        <v/>
      </c>
    </row>
    <row r="32" spans="2:32">
      <c r="B32" s="458" t="str">
        <f>IF(OR('Historical Data'!B23="",'Historical Data'!B23=45616),"",'Historical Data'!B23)</f>
        <v/>
      </c>
      <c r="C32" s="459" t="str">
        <f>IF('Historical Data'!AB23="","",'Historical Data'!AB23)</f>
        <v/>
      </c>
      <c r="D32" s="469" t="str">
        <f>IF('Historical Data'!AC23="","",'Historical Data'!AC23)</f>
        <v/>
      </c>
      <c r="E32" s="460" t="str">
        <f>IF('Historical Data'!AE23="","",'Historical Data'!AE23)</f>
        <v/>
      </c>
      <c r="F32" s="460" t="str">
        <f>IF('Historical Data'!AF23="","",'Historical Data'!AF23)</f>
        <v/>
      </c>
      <c r="G32" s="467" t="str">
        <f>IF('Historical Data'!AG23="","",'Historical Data'!AG23)</f>
        <v/>
      </c>
      <c r="H32" s="466" t="str">
        <f>IF('Historical Data'!AH23="","",'Historical Data'!AH23)</f>
        <v/>
      </c>
      <c r="I32" s="466" t="str">
        <f>IF('Historical Data'!AI23="","",'Historical Data'!AI23)</f>
        <v/>
      </c>
      <c r="J32" s="466" t="str">
        <f>IF('Historical Data'!AJ23="","",'Historical Data'!AJ23)</f>
        <v/>
      </c>
      <c r="K32" s="469" t="str">
        <f>IF('Historical Data'!AK23="","",'Historical Data'!AK23)</f>
        <v/>
      </c>
      <c r="L32" s="469"/>
      <c r="N32" s="464" t="str">
        <f>IF('Historical Data'!AL23="","",'Historical Data'!AL23)</f>
        <v/>
      </c>
      <c r="O32" s="463" t="str">
        <f>IF('Historical Data'!AN23="","",'Historical Data'!AN23)</f>
        <v/>
      </c>
      <c r="P32" s="468" t="str">
        <f>IF('Historical Data'!AO23="","",'Historical Data'!AO23)</f>
        <v/>
      </c>
      <c r="Q32" s="463" t="str">
        <f>IF('Historical Data'!AP23="","",'Historical Data'!AP23)</f>
        <v/>
      </c>
      <c r="R32" s="463"/>
      <c r="T32" s="464"/>
      <c r="U32" s="463"/>
      <c r="V32" s="468"/>
      <c r="W32" s="463"/>
      <c r="X32" s="463"/>
      <c r="AA32" s="464" t="str">
        <f>IF('Historical Data'!AV23="","",'Historical Data'!AV23)</f>
        <v/>
      </c>
      <c r="AB32" s="464" t="str">
        <f>IF('Historical Data'!AW23="","",'Historical Data'!AW23)</f>
        <v/>
      </c>
      <c r="AC32" s="464" t="str">
        <f>IF('Historical Data'!AX23="","",'Historical Data'!AX23)</f>
        <v/>
      </c>
      <c r="AD32" s="468" t="str">
        <f>IF('Historical Data'!AY23="","",'Historical Data'!AY23)</f>
        <v/>
      </c>
      <c r="AE32" s="463" t="str">
        <f>IF('Historical Data'!AZ23="","",'Historical Data'!AZ23)</f>
        <v/>
      </c>
      <c r="AF32" s="463" t="str">
        <f>IF('Historical Data'!BA23="","",'Historical Data'!BA23)</f>
        <v/>
      </c>
    </row>
    <row r="33" spans="2:32">
      <c r="B33" s="458" t="str">
        <f>IF(OR('Historical Data'!B24="",'Historical Data'!B24=45616),"",'Historical Data'!B24)</f>
        <v/>
      </c>
      <c r="C33" s="459" t="str">
        <f>IF('Historical Data'!AB24="","",'Historical Data'!AB24)</f>
        <v/>
      </c>
      <c r="D33" s="469" t="str">
        <f>IF('Historical Data'!AC24="","",'Historical Data'!AC24)</f>
        <v/>
      </c>
      <c r="E33" s="460" t="str">
        <f>IF('Historical Data'!AE24="","",'Historical Data'!AE24)</f>
        <v/>
      </c>
      <c r="F33" s="460" t="str">
        <f>IF('Historical Data'!AF24="","",'Historical Data'!AF24)</f>
        <v/>
      </c>
      <c r="G33" s="467" t="str">
        <f>IF('Historical Data'!AG24="","",'Historical Data'!AG24)</f>
        <v/>
      </c>
      <c r="H33" s="466" t="str">
        <f>IF('Historical Data'!AH24="","",'Historical Data'!AH24)</f>
        <v/>
      </c>
      <c r="I33" s="466" t="str">
        <f>IF('Historical Data'!AI24="","",'Historical Data'!AI24)</f>
        <v/>
      </c>
      <c r="J33" s="466" t="str">
        <f>IF('Historical Data'!AJ24="","",'Historical Data'!AJ24)</f>
        <v/>
      </c>
      <c r="K33" s="469" t="str">
        <f>IF('Historical Data'!AK24="","",'Historical Data'!AK24)</f>
        <v/>
      </c>
      <c r="L33" s="469"/>
      <c r="N33" s="464" t="str">
        <f>IF('Historical Data'!AL24="","",'Historical Data'!AL24)</f>
        <v/>
      </c>
      <c r="O33" s="463" t="str">
        <f>IF('Historical Data'!AN24="","",'Historical Data'!AN24)</f>
        <v/>
      </c>
      <c r="P33" s="468" t="str">
        <f>IF('Historical Data'!AO24="","",'Historical Data'!AO24)</f>
        <v/>
      </c>
      <c r="Q33" s="463" t="str">
        <f>IF('Historical Data'!AP24="","",'Historical Data'!AP24)</f>
        <v/>
      </c>
      <c r="R33" s="463"/>
      <c r="T33" s="464"/>
      <c r="U33" s="463"/>
      <c r="V33" s="468"/>
      <c r="W33" s="463"/>
      <c r="X33" s="463"/>
      <c r="AA33" s="464" t="str">
        <f>IF('Historical Data'!AV24="","",'Historical Data'!AV24)</f>
        <v/>
      </c>
      <c r="AB33" s="464" t="str">
        <f>IF('Historical Data'!AW24="","",'Historical Data'!AW24)</f>
        <v/>
      </c>
      <c r="AC33" s="464" t="str">
        <f>IF('Historical Data'!AX24="","",'Historical Data'!AX24)</f>
        <v/>
      </c>
      <c r="AD33" s="468" t="str">
        <f>IF('Historical Data'!AY24="","",'Historical Data'!AY24)</f>
        <v/>
      </c>
      <c r="AE33" s="463" t="str">
        <f>IF('Historical Data'!AZ24="","",'Historical Data'!AZ24)</f>
        <v/>
      </c>
      <c r="AF33" s="463" t="str">
        <f>IF('Historical Data'!BA24="","",'Historical Data'!BA24)</f>
        <v/>
      </c>
    </row>
    <row r="34" spans="2:32">
      <c r="B34" s="458" t="str">
        <f>IF(OR('Historical Data'!B25="",'Historical Data'!B25=45616),"",'Historical Data'!B25)</f>
        <v/>
      </c>
      <c r="C34" s="459" t="str">
        <f>IF('Historical Data'!AB25="","",'Historical Data'!AB25)</f>
        <v/>
      </c>
      <c r="D34" s="469" t="str">
        <f>IF('Historical Data'!AC25="","",'Historical Data'!AC25)</f>
        <v/>
      </c>
      <c r="E34" s="460" t="str">
        <f>IF('Historical Data'!AE25="","",'Historical Data'!AE25)</f>
        <v/>
      </c>
      <c r="F34" s="460" t="str">
        <f>IF('Historical Data'!AF25="","",'Historical Data'!AF25)</f>
        <v/>
      </c>
      <c r="G34" s="467" t="str">
        <f>IF('Historical Data'!AG25="","",'Historical Data'!AG25)</f>
        <v/>
      </c>
      <c r="H34" s="466" t="str">
        <f>IF('Historical Data'!AH25="","",'Historical Data'!AH25)</f>
        <v/>
      </c>
      <c r="I34" s="466" t="str">
        <f>IF('Historical Data'!AI25="","",'Historical Data'!AI25)</f>
        <v/>
      </c>
      <c r="J34" s="466" t="str">
        <f>IF('Historical Data'!AJ25="","",'Historical Data'!AJ25)</f>
        <v/>
      </c>
      <c r="K34" s="469" t="str">
        <f>IF('Historical Data'!AK25="","",'Historical Data'!AK25)</f>
        <v/>
      </c>
      <c r="L34" s="469"/>
      <c r="N34" s="464" t="str">
        <f>IF('Historical Data'!AL25="","",'Historical Data'!AL25)</f>
        <v/>
      </c>
      <c r="O34" s="463" t="str">
        <f>IF('Historical Data'!AN25="","",'Historical Data'!AN25)</f>
        <v/>
      </c>
      <c r="P34" s="468" t="str">
        <f>IF('Historical Data'!AO25="","",'Historical Data'!AO25)</f>
        <v/>
      </c>
      <c r="Q34" s="463" t="str">
        <f>IF('Historical Data'!AP25="","",'Historical Data'!AP25)</f>
        <v/>
      </c>
      <c r="R34" s="463"/>
      <c r="T34" s="464"/>
      <c r="U34" s="463"/>
      <c r="V34" s="468"/>
      <c r="W34" s="463"/>
      <c r="X34" s="463"/>
      <c r="AA34" s="464" t="str">
        <f>IF('Historical Data'!AV25="","",'Historical Data'!AV25)</f>
        <v/>
      </c>
      <c r="AB34" s="464" t="str">
        <f>IF('Historical Data'!AW25="","",'Historical Data'!AW25)</f>
        <v/>
      </c>
      <c r="AC34" s="464" t="str">
        <f>IF('Historical Data'!AX25="","",'Historical Data'!AX25)</f>
        <v/>
      </c>
      <c r="AD34" s="468" t="str">
        <f>IF('Historical Data'!AY25="","",'Historical Data'!AY25)</f>
        <v/>
      </c>
      <c r="AE34" s="463" t="str">
        <f>IF('Historical Data'!AZ25="","",'Historical Data'!AZ25)</f>
        <v/>
      </c>
      <c r="AF34" s="463" t="str">
        <f>IF('Historical Data'!BA25="","",'Historical Data'!BA25)</f>
        <v/>
      </c>
    </row>
    <row r="35" spans="2:32">
      <c r="B35" s="458" t="str">
        <f>IF(OR('Historical Data'!B26="",'Historical Data'!B26=45616),"",'Historical Data'!B26)</f>
        <v/>
      </c>
      <c r="C35" s="459" t="str">
        <f>IF('Historical Data'!AB26="","",'Historical Data'!AB26)</f>
        <v/>
      </c>
      <c r="D35" s="469" t="str">
        <f>IF('Historical Data'!AC26="","",'Historical Data'!AC26)</f>
        <v/>
      </c>
      <c r="E35" s="460" t="str">
        <f>IF('Historical Data'!AE26="","",'Historical Data'!AE26)</f>
        <v/>
      </c>
      <c r="F35" s="460" t="str">
        <f>IF('Historical Data'!AF26="","",'Historical Data'!AF26)</f>
        <v/>
      </c>
      <c r="G35" s="467" t="str">
        <f>IF('Historical Data'!AG26="","",'Historical Data'!AG26)</f>
        <v/>
      </c>
      <c r="H35" s="466" t="str">
        <f>IF('Historical Data'!AH26="","",'Historical Data'!AH26)</f>
        <v/>
      </c>
      <c r="I35" s="466" t="str">
        <f>IF('Historical Data'!AI26="","",'Historical Data'!AI26)</f>
        <v/>
      </c>
      <c r="J35" s="466" t="str">
        <f>IF('Historical Data'!AJ26="","",'Historical Data'!AJ26)</f>
        <v/>
      </c>
      <c r="K35" s="469" t="str">
        <f>IF('Historical Data'!AK26="","",'Historical Data'!AK26)</f>
        <v/>
      </c>
      <c r="L35" s="469"/>
      <c r="N35" s="464" t="str">
        <f>IF('Historical Data'!AL26="","",'Historical Data'!AL26)</f>
        <v/>
      </c>
      <c r="O35" s="463" t="str">
        <f>IF('Historical Data'!AN26="","",'Historical Data'!AN26)</f>
        <v/>
      </c>
      <c r="P35" s="468" t="str">
        <f>IF('Historical Data'!AO26="","",'Historical Data'!AO26)</f>
        <v/>
      </c>
      <c r="Q35" s="463" t="str">
        <f>IF('Historical Data'!AP26="","",'Historical Data'!AP26)</f>
        <v/>
      </c>
      <c r="R35" s="463"/>
      <c r="T35" s="464"/>
      <c r="U35" s="463"/>
      <c r="V35" s="468"/>
      <c r="W35" s="463"/>
      <c r="X35" s="463"/>
      <c r="AA35" s="464" t="str">
        <f>IF('Historical Data'!AV26="","",'Historical Data'!AV26)</f>
        <v/>
      </c>
      <c r="AB35" s="464" t="str">
        <f>IF('Historical Data'!AW26="","",'Historical Data'!AW26)</f>
        <v/>
      </c>
      <c r="AC35" s="464" t="str">
        <f>IF('Historical Data'!AX26="","",'Historical Data'!AX26)</f>
        <v/>
      </c>
      <c r="AD35" s="468" t="str">
        <f>IF('Historical Data'!AY26="","",'Historical Data'!AY26)</f>
        <v/>
      </c>
      <c r="AE35" s="463" t="str">
        <f>IF('Historical Data'!AZ26="","",'Historical Data'!AZ26)</f>
        <v/>
      </c>
      <c r="AF35" s="463" t="str">
        <f>IF('Historical Data'!BA26="","",'Historical Data'!BA26)</f>
        <v/>
      </c>
    </row>
    <row r="36" spans="2:32">
      <c r="B36" s="458" t="str">
        <f>IF(OR('Historical Data'!B27="",'Historical Data'!B27=45616),"",'Historical Data'!B27)</f>
        <v/>
      </c>
      <c r="C36" s="459" t="str">
        <f>IF('Historical Data'!AB27="","",'Historical Data'!AB27)</f>
        <v/>
      </c>
      <c r="D36" s="469" t="str">
        <f>IF('Historical Data'!AC27="","",'Historical Data'!AC27)</f>
        <v/>
      </c>
      <c r="E36" s="460" t="str">
        <f>IF('Historical Data'!AE27="","",'Historical Data'!AE27)</f>
        <v/>
      </c>
      <c r="F36" s="460" t="str">
        <f>IF('Historical Data'!AF27="","",'Historical Data'!AF27)</f>
        <v/>
      </c>
      <c r="G36" s="467" t="str">
        <f>IF('Historical Data'!AG27="","",'Historical Data'!AG27)</f>
        <v/>
      </c>
      <c r="H36" s="466" t="str">
        <f>IF('Historical Data'!AH27="","",'Historical Data'!AH27)</f>
        <v/>
      </c>
      <c r="I36" s="466" t="str">
        <f>IF('Historical Data'!AI27="","",'Historical Data'!AI27)</f>
        <v/>
      </c>
      <c r="J36" s="466" t="str">
        <f>IF('Historical Data'!AJ27="","",'Historical Data'!AJ27)</f>
        <v/>
      </c>
      <c r="K36" s="469" t="str">
        <f>IF('Historical Data'!AK27="","",'Historical Data'!AK27)</f>
        <v/>
      </c>
      <c r="L36" s="469"/>
      <c r="N36" s="464" t="str">
        <f>IF('Historical Data'!AL27="","",'Historical Data'!AL27)</f>
        <v/>
      </c>
      <c r="O36" s="463" t="str">
        <f>IF('Historical Data'!AN27="","",'Historical Data'!AN27)</f>
        <v/>
      </c>
      <c r="P36" s="468" t="str">
        <f>IF('Historical Data'!AO27="","",'Historical Data'!AO27)</f>
        <v/>
      </c>
      <c r="Q36" s="463" t="str">
        <f>IF('Historical Data'!AP27="","",'Historical Data'!AP27)</f>
        <v/>
      </c>
      <c r="R36" s="463"/>
      <c r="T36" s="464"/>
      <c r="U36" s="463"/>
      <c r="V36" s="468"/>
      <c r="W36" s="463"/>
      <c r="X36" s="463"/>
      <c r="AA36" s="464" t="str">
        <f>IF('Historical Data'!AV27="","",'Historical Data'!AV27)</f>
        <v/>
      </c>
      <c r="AB36" s="464" t="str">
        <f>IF('Historical Data'!AW27="","",'Historical Data'!AW27)</f>
        <v/>
      </c>
      <c r="AC36" s="464" t="str">
        <f>IF('Historical Data'!AX27="","",'Historical Data'!AX27)</f>
        <v/>
      </c>
      <c r="AD36" s="468" t="str">
        <f>IF('Historical Data'!AY27="","",'Historical Data'!AY27)</f>
        <v/>
      </c>
      <c r="AE36" s="463" t="str">
        <f>IF('Historical Data'!AZ27="","",'Historical Data'!AZ27)</f>
        <v/>
      </c>
      <c r="AF36" s="463" t="str">
        <f>IF('Historical Data'!BA27="","",'Historical Data'!BA27)</f>
        <v/>
      </c>
    </row>
    <row r="37" spans="2:32">
      <c r="B37" s="458" t="str">
        <f>IF(OR('Historical Data'!B28="",'Historical Data'!B28=45616),"",'Historical Data'!B28)</f>
        <v/>
      </c>
      <c r="C37" s="459" t="str">
        <f>IF('Historical Data'!AB28="","",'Historical Data'!AB28)</f>
        <v/>
      </c>
      <c r="D37" s="469" t="str">
        <f>IF('Historical Data'!AC28="","",'Historical Data'!AC28)</f>
        <v/>
      </c>
      <c r="E37" s="460" t="str">
        <f>IF('Historical Data'!AE28="","",'Historical Data'!AE28)</f>
        <v/>
      </c>
      <c r="F37" s="460" t="str">
        <f>IF('Historical Data'!AF28="","",'Historical Data'!AF28)</f>
        <v/>
      </c>
      <c r="G37" s="467" t="str">
        <f>IF('Historical Data'!AG28="","",'Historical Data'!AG28)</f>
        <v/>
      </c>
      <c r="H37" s="466" t="str">
        <f>IF('Historical Data'!AH28="","",'Historical Data'!AH28)</f>
        <v/>
      </c>
      <c r="I37" s="466" t="str">
        <f>IF('Historical Data'!AI28="","",'Historical Data'!AI28)</f>
        <v/>
      </c>
      <c r="J37" s="466" t="str">
        <f>IF('Historical Data'!AJ28="","",'Historical Data'!AJ28)</f>
        <v/>
      </c>
      <c r="K37" s="469" t="str">
        <f>IF('Historical Data'!AK28="","",'Historical Data'!AK28)</f>
        <v/>
      </c>
      <c r="L37" s="469"/>
      <c r="N37" s="464" t="str">
        <f>IF('Historical Data'!AL28="","",'Historical Data'!AL28)</f>
        <v/>
      </c>
      <c r="O37" s="463" t="str">
        <f>IF('Historical Data'!AN28="","",'Historical Data'!AN28)</f>
        <v/>
      </c>
      <c r="P37" s="468" t="str">
        <f>IF('Historical Data'!AO28="","",'Historical Data'!AO28)</f>
        <v/>
      </c>
      <c r="Q37" s="463" t="str">
        <f>IF('Historical Data'!AP28="","",'Historical Data'!AP28)</f>
        <v/>
      </c>
      <c r="R37" s="463"/>
      <c r="T37" s="464"/>
      <c r="U37" s="463"/>
      <c r="V37" s="468"/>
      <c r="W37" s="463"/>
      <c r="X37" s="463"/>
      <c r="AA37" s="464" t="str">
        <f>IF('Historical Data'!AV28="","",'Historical Data'!AV28)</f>
        <v/>
      </c>
      <c r="AB37" s="464" t="str">
        <f>IF('Historical Data'!AW28="","",'Historical Data'!AW28)</f>
        <v/>
      </c>
      <c r="AC37" s="464" t="str">
        <f>IF('Historical Data'!AX28="","",'Historical Data'!AX28)</f>
        <v/>
      </c>
      <c r="AD37" s="468" t="str">
        <f>IF('Historical Data'!AY28="","",'Historical Data'!AY28)</f>
        <v/>
      </c>
      <c r="AE37" s="463" t="str">
        <f>IF('Historical Data'!AZ28="","",'Historical Data'!AZ28)</f>
        <v/>
      </c>
      <c r="AF37" s="463" t="str">
        <f>IF('Historical Data'!BA28="","",'Historical Data'!BA28)</f>
        <v/>
      </c>
    </row>
    <row r="38" spans="2:32">
      <c r="B38" s="458" t="str">
        <f>IF(OR('Historical Data'!B29="",'Historical Data'!B29=45616),"",'Historical Data'!B29)</f>
        <v/>
      </c>
      <c r="C38" s="459" t="str">
        <f>IF('Historical Data'!AB29="","",'Historical Data'!AB29)</f>
        <v/>
      </c>
      <c r="D38" s="469" t="str">
        <f>IF('Historical Data'!AC29="","",'Historical Data'!AC29)</f>
        <v/>
      </c>
      <c r="E38" s="460" t="str">
        <f>IF('Historical Data'!AE29="","",'Historical Data'!AE29)</f>
        <v/>
      </c>
      <c r="F38" s="460" t="str">
        <f>IF('Historical Data'!AF29="","",'Historical Data'!AF29)</f>
        <v/>
      </c>
      <c r="G38" s="467" t="str">
        <f>IF('Historical Data'!AG29="","",'Historical Data'!AG29)</f>
        <v/>
      </c>
      <c r="H38" s="466" t="str">
        <f>IF('Historical Data'!AH29="","",'Historical Data'!AH29)</f>
        <v/>
      </c>
      <c r="I38" s="466" t="str">
        <f>IF('Historical Data'!AI29="","",'Historical Data'!AI29)</f>
        <v/>
      </c>
      <c r="J38" s="466" t="str">
        <f>IF('Historical Data'!AJ29="","",'Historical Data'!AJ29)</f>
        <v/>
      </c>
      <c r="K38" s="469" t="str">
        <f>IF('Historical Data'!AK29="","",'Historical Data'!AK29)</f>
        <v/>
      </c>
      <c r="L38" s="469"/>
      <c r="N38" s="464" t="str">
        <f>IF('Historical Data'!AL29="","",'Historical Data'!AL29)</f>
        <v/>
      </c>
      <c r="O38" s="463" t="str">
        <f>IF('Historical Data'!AN29="","",'Historical Data'!AN29)</f>
        <v/>
      </c>
      <c r="P38" s="468" t="str">
        <f>IF('Historical Data'!AO29="","",'Historical Data'!AO29)</f>
        <v/>
      </c>
      <c r="Q38" s="463" t="str">
        <f>IF('Historical Data'!AP29="","",'Historical Data'!AP29)</f>
        <v/>
      </c>
      <c r="R38" s="463"/>
      <c r="T38" s="464"/>
      <c r="U38" s="463"/>
      <c r="V38" s="468"/>
      <c r="W38" s="463"/>
      <c r="X38" s="463"/>
      <c r="AA38" s="464" t="str">
        <f>IF('Historical Data'!AV29="","",'Historical Data'!AV29)</f>
        <v/>
      </c>
      <c r="AB38" s="464" t="str">
        <f>IF('Historical Data'!AW29="","",'Historical Data'!AW29)</f>
        <v/>
      </c>
      <c r="AC38" s="464" t="str">
        <f>IF('Historical Data'!AX29="","",'Historical Data'!AX29)</f>
        <v/>
      </c>
      <c r="AD38" s="468" t="str">
        <f>IF('Historical Data'!AY29="","",'Historical Data'!AY29)</f>
        <v/>
      </c>
      <c r="AE38" s="463" t="str">
        <f>IF('Historical Data'!AZ29="","",'Historical Data'!AZ29)</f>
        <v/>
      </c>
      <c r="AF38" s="463" t="str">
        <f>IF('Historical Data'!BA29="","",'Historical Data'!BA29)</f>
        <v/>
      </c>
    </row>
    <row r="39" spans="2:32">
      <c r="B39" s="458" t="str">
        <f>IF(OR('Historical Data'!B30="",'Historical Data'!B30=45616),"",'Historical Data'!B30)</f>
        <v/>
      </c>
      <c r="C39" s="459" t="str">
        <f>IF('Historical Data'!AB30="","",'Historical Data'!AB30)</f>
        <v/>
      </c>
      <c r="D39" s="469" t="str">
        <f>IF('Historical Data'!AC30="","",'Historical Data'!AC30)</f>
        <v/>
      </c>
      <c r="E39" s="460" t="str">
        <f>IF('Historical Data'!AE30="","",'Historical Data'!AE30)</f>
        <v/>
      </c>
      <c r="F39" s="460" t="str">
        <f>IF('Historical Data'!AF30="","",'Historical Data'!AF30)</f>
        <v/>
      </c>
      <c r="G39" s="467" t="str">
        <f>IF('Historical Data'!AG30="","",'Historical Data'!AG30)</f>
        <v/>
      </c>
      <c r="H39" s="466" t="str">
        <f>IF('Historical Data'!AH30="","",'Historical Data'!AH30)</f>
        <v/>
      </c>
      <c r="I39" s="466" t="str">
        <f>IF('Historical Data'!AI30="","",'Historical Data'!AI30)</f>
        <v/>
      </c>
      <c r="J39" s="466" t="str">
        <f>IF('Historical Data'!AJ30="","",'Historical Data'!AJ30)</f>
        <v/>
      </c>
      <c r="K39" s="469" t="str">
        <f>IF('Historical Data'!AK30="","",'Historical Data'!AK30)</f>
        <v/>
      </c>
      <c r="L39" s="469"/>
      <c r="N39" s="464" t="str">
        <f>IF('Historical Data'!AL30="","",'Historical Data'!AL30)</f>
        <v/>
      </c>
      <c r="O39" s="463" t="str">
        <f>IF('Historical Data'!AN30="","",'Historical Data'!AN30)</f>
        <v/>
      </c>
      <c r="P39" s="468" t="str">
        <f>IF('Historical Data'!AO30="","",'Historical Data'!AO30)</f>
        <v/>
      </c>
      <c r="Q39" s="463" t="str">
        <f>IF('Historical Data'!AP30="","",'Historical Data'!AP30)</f>
        <v/>
      </c>
      <c r="R39" s="463"/>
      <c r="T39" s="464"/>
      <c r="U39" s="463"/>
      <c r="V39" s="468"/>
      <c r="W39" s="463"/>
      <c r="X39" s="463"/>
      <c r="AA39" s="464" t="str">
        <f>IF('Historical Data'!AV30="","",'Historical Data'!AV30)</f>
        <v/>
      </c>
      <c r="AB39" s="464" t="str">
        <f>IF('Historical Data'!AW30="","",'Historical Data'!AW30)</f>
        <v/>
      </c>
      <c r="AC39" s="464" t="str">
        <f>IF('Historical Data'!AX30="","",'Historical Data'!AX30)</f>
        <v/>
      </c>
      <c r="AD39" s="468" t="str">
        <f>IF('Historical Data'!AY30="","",'Historical Data'!AY30)</f>
        <v/>
      </c>
      <c r="AE39" s="463" t="str">
        <f>IF('Historical Data'!AZ30="","",'Historical Data'!AZ30)</f>
        <v/>
      </c>
      <c r="AF39" s="463" t="str">
        <f>IF('Historical Data'!BA30="","",'Historical Data'!BA30)</f>
        <v/>
      </c>
    </row>
    <row r="40" spans="2:32">
      <c r="B40" s="458" t="str">
        <f>IF(OR('Historical Data'!B31="",'Historical Data'!B31=45616),"",'Historical Data'!B31)</f>
        <v/>
      </c>
      <c r="C40" s="459" t="str">
        <f>IF('Historical Data'!AB31="","",'Historical Data'!AB31)</f>
        <v/>
      </c>
      <c r="D40" s="469" t="str">
        <f>IF('Historical Data'!AC31="","",'Historical Data'!AC31)</f>
        <v/>
      </c>
      <c r="E40" s="460" t="str">
        <f>IF('Historical Data'!AE31="","",'Historical Data'!AE31)</f>
        <v/>
      </c>
      <c r="F40" s="460" t="str">
        <f>IF('Historical Data'!AF31="","",'Historical Data'!AF31)</f>
        <v/>
      </c>
      <c r="G40" s="467" t="str">
        <f>IF('Historical Data'!AG31="","",'Historical Data'!AG31)</f>
        <v/>
      </c>
      <c r="H40" s="466" t="str">
        <f>IF('Historical Data'!AH31="","",'Historical Data'!AH31)</f>
        <v/>
      </c>
      <c r="I40" s="466" t="str">
        <f>IF('Historical Data'!AI31="","",'Historical Data'!AI31)</f>
        <v/>
      </c>
      <c r="J40" s="466" t="str">
        <f>IF('Historical Data'!AJ31="","",'Historical Data'!AJ31)</f>
        <v/>
      </c>
      <c r="K40" s="469" t="str">
        <f>IF('Historical Data'!AK31="","",'Historical Data'!AK31)</f>
        <v/>
      </c>
      <c r="L40" s="469"/>
      <c r="N40" s="464" t="str">
        <f>IF('Historical Data'!AL31="","",'Historical Data'!AL31)</f>
        <v/>
      </c>
      <c r="O40" s="463" t="str">
        <f>IF('Historical Data'!AN31="","",'Historical Data'!AN31)</f>
        <v/>
      </c>
      <c r="P40" s="468" t="str">
        <f>IF('Historical Data'!AO31="","",'Historical Data'!AO31)</f>
        <v/>
      </c>
      <c r="Q40" s="463" t="str">
        <f>IF('Historical Data'!AP31="","",'Historical Data'!AP31)</f>
        <v/>
      </c>
      <c r="R40" s="463"/>
      <c r="T40" s="464"/>
      <c r="U40" s="463"/>
      <c r="V40" s="468"/>
      <c r="W40" s="463"/>
      <c r="X40" s="463"/>
      <c r="AA40" s="464" t="str">
        <f>IF('Historical Data'!AV31="","",'Historical Data'!AV31)</f>
        <v/>
      </c>
      <c r="AB40" s="464" t="str">
        <f>IF('Historical Data'!AW31="","",'Historical Data'!AW31)</f>
        <v/>
      </c>
      <c r="AC40" s="464" t="str">
        <f>IF('Historical Data'!AX31="","",'Historical Data'!AX31)</f>
        <v/>
      </c>
      <c r="AD40" s="468" t="str">
        <f>IF('Historical Data'!AY31="","",'Historical Data'!AY31)</f>
        <v/>
      </c>
      <c r="AE40" s="463" t="str">
        <f>IF('Historical Data'!AZ31="","",'Historical Data'!AZ31)</f>
        <v/>
      </c>
      <c r="AF40" s="463" t="str">
        <f>IF('Historical Data'!BA31="","",'Historical Data'!BA31)</f>
        <v/>
      </c>
    </row>
    <row r="41" spans="2:32">
      <c r="B41" s="458" t="str">
        <f>IF(OR('Historical Data'!B32="",'Historical Data'!B32=45616),"",'Historical Data'!B32)</f>
        <v/>
      </c>
      <c r="C41" s="459" t="str">
        <f>IF('Historical Data'!AB32="","",'Historical Data'!AB32)</f>
        <v/>
      </c>
      <c r="D41" s="469" t="str">
        <f>IF('Historical Data'!AC32="","",'Historical Data'!AC32)</f>
        <v/>
      </c>
      <c r="E41" s="460" t="str">
        <f>IF('Historical Data'!AE32="","",'Historical Data'!AE32)</f>
        <v/>
      </c>
      <c r="F41" s="460" t="str">
        <f>IF('Historical Data'!AF32="","",'Historical Data'!AF32)</f>
        <v/>
      </c>
      <c r="G41" s="467" t="str">
        <f>IF('Historical Data'!AG32="","",'Historical Data'!AG32)</f>
        <v/>
      </c>
      <c r="H41" s="466" t="str">
        <f>IF('Historical Data'!AH32="","",'Historical Data'!AH32)</f>
        <v/>
      </c>
      <c r="I41" s="466" t="str">
        <f>IF('Historical Data'!AI32="","",'Historical Data'!AI32)</f>
        <v/>
      </c>
      <c r="J41" s="466" t="str">
        <f>IF('Historical Data'!AJ32="","",'Historical Data'!AJ32)</f>
        <v/>
      </c>
      <c r="K41" s="469" t="str">
        <f>IF('Historical Data'!AK32="","",'Historical Data'!AK32)</f>
        <v/>
      </c>
      <c r="L41" s="469"/>
      <c r="N41" s="464" t="str">
        <f>IF('Historical Data'!AL32="","",'Historical Data'!AL32)</f>
        <v/>
      </c>
      <c r="O41" s="463" t="str">
        <f>IF('Historical Data'!AN32="","",'Historical Data'!AN32)</f>
        <v/>
      </c>
      <c r="P41" s="468" t="str">
        <f>IF('Historical Data'!AO32="","",'Historical Data'!AO32)</f>
        <v/>
      </c>
      <c r="Q41" s="463" t="str">
        <f>IF('Historical Data'!AP32="","",'Historical Data'!AP32)</f>
        <v/>
      </c>
      <c r="R41" s="463"/>
      <c r="T41" s="464"/>
      <c r="U41" s="463"/>
      <c r="V41" s="468"/>
      <c r="W41" s="463"/>
      <c r="X41" s="463"/>
      <c r="AA41" s="464" t="str">
        <f>IF('Historical Data'!AV32="","",'Historical Data'!AV32)</f>
        <v/>
      </c>
      <c r="AB41" s="464" t="str">
        <f>IF('Historical Data'!AW32="","",'Historical Data'!AW32)</f>
        <v/>
      </c>
      <c r="AC41" s="464" t="str">
        <f>IF('Historical Data'!AX32="","",'Historical Data'!AX32)</f>
        <v/>
      </c>
      <c r="AD41" s="468" t="str">
        <f>IF('Historical Data'!AY32="","",'Historical Data'!AY32)</f>
        <v/>
      </c>
      <c r="AE41" s="463" t="str">
        <f>IF('Historical Data'!AZ32="","",'Historical Data'!AZ32)</f>
        <v/>
      </c>
      <c r="AF41" s="463" t="str">
        <f>IF('Historical Data'!BA32="","",'Historical Data'!BA32)</f>
        <v/>
      </c>
    </row>
    <row r="42" spans="2:32">
      <c r="B42" s="458" t="str">
        <f>IF(OR('Historical Data'!B33="",'Historical Data'!B33=45616),"",'Historical Data'!B33)</f>
        <v/>
      </c>
      <c r="C42" s="459" t="str">
        <f>IF('Historical Data'!AB33="","",'Historical Data'!AB33)</f>
        <v/>
      </c>
      <c r="D42" s="469" t="str">
        <f>IF('Historical Data'!AC33="","",'Historical Data'!AC33)</f>
        <v/>
      </c>
      <c r="E42" s="460" t="str">
        <f>IF('Historical Data'!AE33="","",'Historical Data'!AE33)</f>
        <v/>
      </c>
      <c r="F42" s="460" t="str">
        <f>IF('Historical Data'!AF33="","",'Historical Data'!AF33)</f>
        <v/>
      </c>
      <c r="G42" s="467" t="str">
        <f>IF('Historical Data'!AG33="","",'Historical Data'!AG33)</f>
        <v/>
      </c>
      <c r="H42" s="466" t="str">
        <f>IF('Historical Data'!AH33="","",'Historical Data'!AH33)</f>
        <v/>
      </c>
      <c r="I42" s="466" t="str">
        <f>IF('Historical Data'!AI33="","",'Historical Data'!AI33)</f>
        <v/>
      </c>
      <c r="J42" s="466" t="str">
        <f>IF('Historical Data'!AJ33="","",'Historical Data'!AJ33)</f>
        <v/>
      </c>
      <c r="K42" s="469" t="str">
        <f>IF('Historical Data'!AK33="","",'Historical Data'!AK33)</f>
        <v/>
      </c>
      <c r="L42" s="469"/>
      <c r="N42" s="464" t="str">
        <f>IF('Historical Data'!AL33="","",'Historical Data'!AL33)</f>
        <v/>
      </c>
      <c r="O42" s="463" t="str">
        <f>IF('Historical Data'!AN33="","",'Historical Data'!AN33)</f>
        <v/>
      </c>
      <c r="P42" s="468" t="str">
        <f>IF('Historical Data'!AO33="","",'Historical Data'!AO33)</f>
        <v/>
      </c>
      <c r="Q42" s="463" t="str">
        <f>IF('Historical Data'!AP33="","",'Historical Data'!AP33)</f>
        <v/>
      </c>
      <c r="R42" s="463"/>
      <c r="T42" s="464"/>
      <c r="U42" s="463"/>
      <c r="V42" s="468"/>
      <c r="W42" s="463"/>
      <c r="X42" s="463"/>
      <c r="AA42" s="464" t="str">
        <f>IF('Historical Data'!AV33="","",'Historical Data'!AV33)</f>
        <v/>
      </c>
      <c r="AB42" s="464" t="str">
        <f>IF('Historical Data'!AW33="","",'Historical Data'!AW33)</f>
        <v/>
      </c>
      <c r="AC42" s="464" t="str">
        <f>IF('Historical Data'!AX33="","",'Historical Data'!AX33)</f>
        <v/>
      </c>
      <c r="AD42" s="468" t="str">
        <f>IF('Historical Data'!AY33="","",'Historical Data'!AY33)</f>
        <v/>
      </c>
      <c r="AE42" s="463" t="str">
        <f>IF('Historical Data'!AZ33="","",'Historical Data'!AZ33)</f>
        <v/>
      </c>
      <c r="AF42" s="463" t="str">
        <f>IF('Historical Data'!BA33="","",'Historical Data'!BA33)</f>
        <v/>
      </c>
    </row>
    <row r="43" spans="2:32">
      <c r="B43" s="458" t="str">
        <f>IF(OR('Historical Data'!B34="",'Historical Data'!B34=45616),"",'Historical Data'!B34)</f>
        <v/>
      </c>
      <c r="C43" s="459" t="str">
        <f>IF('Historical Data'!AB34="","",'Historical Data'!AB34)</f>
        <v/>
      </c>
      <c r="D43" s="469" t="str">
        <f>IF('Historical Data'!AC34="","",'Historical Data'!AC34)</f>
        <v/>
      </c>
      <c r="E43" s="460" t="str">
        <f>IF('Historical Data'!AE34="","",'Historical Data'!AE34)</f>
        <v/>
      </c>
      <c r="F43" s="460" t="str">
        <f>IF('Historical Data'!AF34="","",'Historical Data'!AF34)</f>
        <v/>
      </c>
      <c r="G43" s="467" t="str">
        <f>IF('Historical Data'!AG34="","",'Historical Data'!AG34)</f>
        <v/>
      </c>
      <c r="H43" s="466" t="str">
        <f>IF('Historical Data'!AH34="","",'Historical Data'!AH34)</f>
        <v/>
      </c>
      <c r="I43" s="466" t="str">
        <f>IF('Historical Data'!AI34="","",'Historical Data'!AI34)</f>
        <v/>
      </c>
      <c r="J43" s="466" t="str">
        <f>IF('Historical Data'!AJ34="","",'Historical Data'!AJ34)</f>
        <v/>
      </c>
      <c r="K43" s="469" t="str">
        <f>IF('Historical Data'!AK34="","",'Historical Data'!AK34)</f>
        <v/>
      </c>
      <c r="L43" s="469"/>
      <c r="N43" s="464" t="str">
        <f>IF('Historical Data'!AL34="","",'Historical Data'!AL34)</f>
        <v/>
      </c>
      <c r="O43" s="463" t="str">
        <f>IF('Historical Data'!AN34="","",'Historical Data'!AN34)</f>
        <v/>
      </c>
      <c r="P43" s="468" t="str">
        <f>IF('Historical Data'!AO34="","",'Historical Data'!AO34)</f>
        <v/>
      </c>
      <c r="Q43" s="463" t="str">
        <f>IF('Historical Data'!AP34="","",'Historical Data'!AP34)</f>
        <v/>
      </c>
      <c r="R43" s="463"/>
      <c r="T43" s="464"/>
      <c r="U43" s="463"/>
      <c r="V43" s="468"/>
      <c r="W43" s="463"/>
      <c r="X43" s="463"/>
      <c r="AA43" s="464" t="str">
        <f>IF('Historical Data'!AV34="","",'Historical Data'!AV34)</f>
        <v/>
      </c>
      <c r="AB43" s="464" t="str">
        <f>IF('Historical Data'!AW34="","",'Historical Data'!AW34)</f>
        <v/>
      </c>
      <c r="AC43" s="464" t="str">
        <f>IF('Historical Data'!AX34="","",'Historical Data'!AX34)</f>
        <v/>
      </c>
      <c r="AD43" s="468" t="str">
        <f>IF('Historical Data'!AY34="","",'Historical Data'!AY34)</f>
        <v/>
      </c>
      <c r="AE43" s="463" t="str">
        <f>IF('Historical Data'!AZ34="","",'Historical Data'!AZ34)</f>
        <v/>
      </c>
      <c r="AF43" s="463" t="str">
        <f>IF('Historical Data'!BA34="","",'Historical Data'!BA34)</f>
        <v/>
      </c>
    </row>
    <row r="44" spans="2:32">
      <c r="B44" s="458" t="str">
        <f>IF(OR('Historical Data'!B35="",'Historical Data'!B35=45616),"",'Historical Data'!B35)</f>
        <v/>
      </c>
      <c r="C44" s="459" t="str">
        <f>IF('Historical Data'!AB35="","",'Historical Data'!AB35)</f>
        <v/>
      </c>
      <c r="D44" s="469" t="str">
        <f>IF('Historical Data'!AC35="","",'Historical Data'!AC35)</f>
        <v/>
      </c>
      <c r="E44" s="460" t="str">
        <f>IF('Historical Data'!AE35="","",'Historical Data'!AE35)</f>
        <v/>
      </c>
      <c r="F44" s="460" t="str">
        <f>IF('Historical Data'!AF35="","",'Historical Data'!AF35)</f>
        <v/>
      </c>
      <c r="G44" s="467" t="str">
        <f>IF('Historical Data'!AG35="","",'Historical Data'!AG35)</f>
        <v/>
      </c>
      <c r="H44" s="466" t="str">
        <f>IF('Historical Data'!AH35="","",'Historical Data'!AH35)</f>
        <v/>
      </c>
      <c r="I44" s="466" t="str">
        <f>IF('Historical Data'!AI35="","",'Historical Data'!AI35)</f>
        <v/>
      </c>
      <c r="J44" s="466" t="str">
        <f>IF('Historical Data'!AJ35="","",'Historical Data'!AJ35)</f>
        <v/>
      </c>
      <c r="K44" s="469" t="str">
        <f>IF('Historical Data'!AK35="","",'Historical Data'!AK35)</f>
        <v/>
      </c>
      <c r="L44" s="469"/>
      <c r="N44" s="464" t="str">
        <f>IF('Historical Data'!AL35="","",'Historical Data'!AL35)</f>
        <v/>
      </c>
      <c r="O44" s="463" t="str">
        <f>IF('Historical Data'!AN35="","",'Historical Data'!AN35)</f>
        <v/>
      </c>
      <c r="P44" s="468" t="str">
        <f>IF('Historical Data'!AO35="","",'Historical Data'!AO35)</f>
        <v/>
      </c>
      <c r="Q44" s="463" t="str">
        <f>IF('Historical Data'!AP35="","",'Historical Data'!AP35)</f>
        <v/>
      </c>
      <c r="R44" s="463"/>
      <c r="T44" s="464"/>
      <c r="U44" s="463"/>
      <c r="V44" s="468"/>
      <c r="W44" s="463"/>
      <c r="X44" s="463"/>
      <c r="AA44" s="464" t="str">
        <f>IF('Historical Data'!AV35="","",'Historical Data'!AV35)</f>
        <v/>
      </c>
      <c r="AB44" s="464" t="str">
        <f>IF('Historical Data'!AW35="","",'Historical Data'!AW35)</f>
        <v/>
      </c>
      <c r="AC44" s="464" t="str">
        <f>IF('Historical Data'!AX35="","",'Historical Data'!AX35)</f>
        <v/>
      </c>
      <c r="AD44" s="468" t="str">
        <f>IF('Historical Data'!AY35="","",'Historical Data'!AY35)</f>
        <v/>
      </c>
      <c r="AE44" s="463" t="str">
        <f>IF('Historical Data'!AZ35="","",'Historical Data'!AZ35)</f>
        <v/>
      </c>
      <c r="AF44" s="463" t="str">
        <f>IF('Historical Data'!BA35="","",'Historical Data'!BA35)</f>
        <v/>
      </c>
    </row>
    <row r="45" spans="2:32">
      <c r="B45" s="458" t="str">
        <f>IF(OR('Historical Data'!B36="",'Historical Data'!B36=45616),"",'Historical Data'!B36)</f>
        <v/>
      </c>
      <c r="C45" s="459" t="str">
        <f>IF('Historical Data'!AB36="","",'Historical Data'!AB36)</f>
        <v/>
      </c>
      <c r="D45" s="469" t="str">
        <f>IF('Historical Data'!AC36="","",'Historical Data'!AC36)</f>
        <v/>
      </c>
      <c r="E45" s="460" t="str">
        <f>IF('Historical Data'!AE36="","",'Historical Data'!AE36)</f>
        <v/>
      </c>
      <c r="F45" s="460" t="str">
        <f>IF('Historical Data'!AF36="","",'Historical Data'!AF36)</f>
        <v/>
      </c>
      <c r="G45" s="467" t="str">
        <f>IF('Historical Data'!AG36="","",'Historical Data'!AG36)</f>
        <v/>
      </c>
      <c r="H45" s="466" t="str">
        <f>IF('Historical Data'!AH36="","",'Historical Data'!AH36)</f>
        <v/>
      </c>
      <c r="I45" s="466" t="str">
        <f>IF('Historical Data'!AI36="","",'Historical Data'!AI36)</f>
        <v/>
      </c>
      <c r="J45" s="466" t="str">
        <f>IF('Historical Data'!AJ36="","",'Historical Data'!AJ36)</f>
        <v/>
      </c>
      <c r="K45" s="469" t="str">
        <f>IF('Historical Data'!AK36="","",'Historical Data'!AK36)</f>
        <v/>
      </c>
      <c r="L45" s="469"/>
      <c r="N45" s="464" t="str">
        <f>IF('Historical Data'!AL36="","",'Historical Data'!AL36)</f>
        <v/>
      </c>
      <c r="O45" s="463" t="str">
        <f>IF('Historical Data'!AN36="","",'Historical Data'!AN36)</f>
        <v/>
      </c>
      <c r="P45" s="468" t="str">
        <f>IF('Historical Data'!AO36="","",'Historical Data'!AO36)</f>
        <v/>
      </c>
      <c r="Q45" s="463" t="str">
        <f>IF('Historical Data'!AP36="","",'Historical Data'!AP36)</f>
        <v/>
      </c>
      <c r="R45" s="463"/>
      <c r="T45" s="464"/>
      <c r="U45" s="463"/>
      <c r="V45" s="468"/>
      <c r="W45" s="463"/>
      <c r="X45" s="463"/>
      <c r="AA45" s="464" t="str">
        <f>IF('Historical Data'!AV36="","",'Historical Data'!AV36)</f>
        <v/>
      </c>
      <c r="AB45" s="464" t="str">
        <f>IF('Historical Data'!AW36="","",'Historical Data'!AW36)</f>
        <v/>
      </c>
      <c r="AC45" s="464" t="str">
        <f>IF('Historical Data'!AX36="","",'Historical Data'!AX36)</f>
        <v/>
      </c>
      <c r="AD45" s="468" t="str">
        <f>IF('Historical Data'!AY36="","",'Historical Data'!AY36)</f>
        <v/>
      </c>
      <c r="AE45" s="463" t="str">
        <f>IF('Historical Data'!AZ36="","",'Historical Data'!AZ36)</f>
        <v/>
      </c>
      <c r="AF45" s="463" t="str">
        <f>IF('Historical Data'!BA36="","",'Historical Data'!BA36)</f>
        <v/>
      </c>
    </row>
    <row r="46" spans="2:32">
      <c r="B46" s="458" t="str">
        <f>IF(OR('Historical Data'!B37="",'Historical Data'!B37=45616),"",'Historical Data'!B37)</f>
        <v/>
      </c>
      <c r="C46" s="459" t="str">
        <f>IF('Historical Data'!AB37="","",'Historical Data'!AB37)</f>
        <v/>
      </c>
      <c r="D46" s="469" t="str">
        <f>IF('Historical Data'!AC37="","",'Historical Data'!AC37)</f>
        <v/>
      </c>
      <c r="E46" s="460" t="str">
        <f>IF('Historical Data'!AE37="","",'Historical Data'!AE37)</f>
        <v/>
      </c>
      <c r="F46" s="460" t="str">
        <f>IF('Historical Data'!AF37="","",'Historical Data'!AF37)</f>
        <v/>
      </c>
      <c r="G46" s="467" t="str">
        <f>IF('Historical Data'!AG37="","",'Historical Data'!AG37)</f>
        <v/>
      </c>
      <c r="H46" s="466" t="str">
        <f>IF('Historical Data'!AH37="","",'Historical Data'!AH37)</f>
        <v/>
      </c>
      <c r="I46" s="466" t="str">
        <f>IF('Historical Data'!AI37="","",'Historical Data'!AI37)</f>
        <v/>
      </c>
      <c r="J46" s="466" t="str">
        <f>IF('Historical Data'!AJ37="","",'Historical Data'!AJ37)</f>
        <v/>
      </c>
      <c r="K46" s="469" t="str">
        <f>IF('Historical Data'!AK37="","",'Historical Data'!AK37)</f>
        <v/>
      </c>
      <c r="L46" s="469"/>
      <c r="N46" s="464" t="str">
        <f>IF('Historical Data'!AL37="","",'Historical Data'!AL37)</f>
        <v/>
      </c>
      <c r="O46" s="463" t="str">
        <f>IF('Historical Data'!AN37="","",'Historical Data'!AN37)</f>
        <v/>
      </c>
      <c r="P46" s="468" t="str">
        <f>IF('Historical Data'!AO37="","",'Historical Data'!AO37)</f>
        <v/>
      </c>
      <c r="Q46" s="463" t="str">
        <f>IF('Historical Data'!AP37="","",'Historical Data'!AP37)</f>
        <v/>
      </c>
      <c r="R46" s="463"/>
      <c r="T46" s="464"/>
      <c r="U46" s="463"/>
      <c r="V46" s="468"/>
      <c r="W46" s="463"/>
      <c r="X46" s="463"/>
      <c r="AA46" s="464" t="str">
        <f>IF('Historical Data'!AV37="","",'Historical Data'!AV37)</f>
        <v/>
      </c>
      <c r="AB46" s="464" t="str">
        <f>IF('Historical Data'!AW37="","",'Historical Data'!AW37)</f>
        <v/>
      </c>
      <c r="AC46" s="464" t="str">
        <f>IF('Historical Data'!AX37="","",'Historical Data'!AX37)</f>
        <v/>
      </c>
      <c r="AD46" s="468" t="str">
        <f>IF('Historical Data'!AY37="","",'Historical Data'!AY37)</f>
        <v/>
      </c>
      <c r="AE46" s="463" t="str">
        <f>IF('Historical Data'!AZ37="","",'Historical Data'!AZ37)</f>
        <v/>
      </c>
      <c r="AF46" s="463" t="str">
        <f>IF('Historical Data'!BA37="","",'Historical Data'!BA37)</f>
        <v/>
      </c>
    </row>
    <row r="47" spans="2:32">
      <c r="B47" s="458" t="str">
        <f>IF(OR('Historical Data'!B38="",'Historical Data'!B38=45616),"",'Historical Data'!B38)</f>
        <v/>
      </c>
      <c r="C47" s="459" t="str">
        <f>IF('Historical Data'!AB38="","",'Historical Data'!AB38)</f>
        <v/>
      </c>
      <c r="D47" s="469" t="str">
        <f>IF('Historical Data'!AC38="","",'Historical Data'!AC38)</f>
        <v/>
      </c>
      <c r="E47" s="460" t="str">
        <f>IF('Historical Data'!AE38="","",'Historical Data'!AE38)</f>
        <v/>
      </c>
      <c r="F47" s="460" t="str">
        <f>IF('Historical Data'!AF38="","",'Historical Data'!AF38)</f>
        <v/>
      </c>
      <c r="G47" s="467" t="str">
        <f>IF('Historical Data'!AG38="","",'Historical Data'!AG38)</f>
        <v/>
      </c>
      <c r="H47" s="466" t="str">
        <f>IF('Historical Data'!AH38="","",'Historical Data'!AH38)</f>
        <v/>
      </c>
      <c r="I47" s="466" t="str">
        <f>IF('Historical Data'!AI38="","",'Historical Data'!AI38)</f>
        <v/>
      </c>
      <c r="J47" s="466" t="str">
        <f>IF('Historical Data'!AJ38="","",'Historical Data'!AJ38)</f>
        <v/>
      </c>
      <c r="K47" s="469" t="str">
        <f>IF('Historical Data'!AK38="","",'Historical Data'!AK38)</f>
        <v/>
      </c>
      <c r="L47" s="469"/>
      <c r="N47" s="464" t="str">
        <f>IF('Historical Data'!AL38="","",'Historical Data'!AL38)</f>
        <v/>
      </c>
      <c r="O47" s="463" t="str">
        <f>IF('Historical Data'!AN38="","",'Historical Data'!AN38)</f>
        <v/>
      </c>
      <c r="P47" s="468" t="str">
        <f>IF('Historical Data'!AO38="","",'Historical Data'!AO38)</f>
        <v/>
      </c>
      <c r="Q47" s="463" t="str">
        <f>IF('Historical Data'!AP38="","",'Historical Data'!AP38)</f>
        <v/>
      </c>
      <c r="R47" s="463"/>
      <c r="T47" s="464"/>
      <c r="U47" s="463"/>
      <c r="V47" s="468"/>
      <c r="W47" s="463"/>
      <c r="X47" s="463"/>
      <c r="AA47" s="464" t="str">
        <f>IF('Historical Data'!AV38="","",'Historical Data'!AV38)</f>
        <v/>
      </c>
      <c r="AB47" s="464" t="str">
        <f>IF('Historical Data'!AW38="","",'Historical Data'!AW38)</f>
        <v/>
      </c>
      <c r="AC47" s="464" t="str">
        <f>IF('Historical Data'!AX38="","",'Historical Data'!AX38)</f>
        <v/>
      </c>
      <c r="AD47" s="468" t="str">
        <f>IF('Historical Data'!AY38="","",'Historical Data'!AY38)</f>
        <v/>
      </c>
      <c r="AE47" s="463" t="str">
        <f>IF('Historical Data'!AZ38="","",'Historical Data'!AZ38)</f>
        <v/>
      </c>
      <c r="AF47" s="463" t="str">
        <f>IF('Historical Data'!BA38="","",'Historical Data'!BA38)</f>
        <v/>
      </c>
    </row>
    <row r="48" spans="2:32">
      <c r="B48" s="458" t="str">
        <f>IF(OR('Historical Data'!B39="",'Historical Data'!B39=45616),"",'Historical Data'!B39)</f>
        <v/>
      </c>
      <c r="C48" s="459" t="str">
        <f>IF('Historical Data'!AB39="","",'Historical Data'!AB39)</f>
        <v/>
      </c>
      <c r="D48" s="469" t="str">
        <f>IF('Historical Data'!AC39="","",'Historical Data'!AC39)</f>
        <v/>
      </c>
      <c r="E48" s="460" t="str">
        <f>IF('Historical Data'!AE39="","",'Historical Data'!AE39)</f>
        <v/>
      </c>
      <c r="F48" s="460" t="str">
        <f>IF('Historical Data'!AF39="","",'Historical Data'!AF39)</f>
        <v/>
      </c>
      <c r="G48" s="467" t="str">
        <f>IF('Historical Data'!AG39="","",'Historical Data'!AG39)</f>
        <v/>
      </c>
      <c r="H48" s="466" t="str">
        <f>IF('Historical Data'!AH39="","",'Historical Data'!AH39)</f>
        <v/>
      </c>
      <c r="I48" s="466" t="str">
        <f>IF('Historical Data'!AI39="","",'Historical Data'!AI39)</f>
        <v/>
      </c>
      <c r="J48" s="466" t="str">
        <f>IF('Historical Data'!AJ39="","",'Historical Data'!AJ39)</f>
        <v/>
      </c>
      <c r="K48" s="469" t="str">
        <f>IF('Historical Data'!AK39="","",'Historical Data'!AK39)</f>
        <v/>
      </c>
      <c r="L48" s="469"/>
      <c r="N48" s="464" t="str">
        <f>IF('Historical Data'!AL39="","",'Historical Data'!AL39)</f>
        <v/>
      </c>
      <c r="O48" s="463" t="str">
        <f>IF('Historical Data'!AN39="","",'Historical Data'!AN39)</f>
        <v/>
      </c>
      <c r="P48" s="468" t="str">
        <f>IF('Historical Data'!AO39="","",'Historical Data'!AO39)</f>
        <v/>
      </c>
      <c r="Q48" s="463" t="str">
        <f>IF('Historical Data'!AP39="","",'Historical Data'!AP39)</f>
        <v/>
      </c>
      <c r="R48" s="463"/>
      <c r="T48" s="464"/>
      <c r="U48" s="463"/>
      <c r="V48" s="468"/>
      <c r="W48" s="463"/>
      <c r="X48" s="463"/>
      <c r="AA48" s="464" t="str">
        <f>IF('Historical Data'!AV39="","",'Historical Data'!AV39)</f>
        <v/>
      </c>
      <c r="AB48" s="464" t="str">
        <f>IF('Historical Data'!AW39="","",'Historical Data'!AW39)</f>
        <v/>
      </c>
      <c r="AC48" s="464" t="str">
        <f>IF('Historical Data'!AX39="","",'Historical Data'!AX39)</f>
        <v/>
      </c>
      <c r="AD48" s="468" t="str">
        <f>IF('Historical Data'!AY39="","",'Historical Data'!AY39)</f>
        <v/>
      </c>
      <c r="AE48" s="463" t="str">
        <f>IF('Historical Data'!AZ39="","",'Historical Data'!AZ39)</f>
        <v/>
      </c>
      <c r="AF48" s="463" t="str">
        <f>IF('Historical Data'!BA39="","",'Historical Data'!BA39)</f>
        <v/>
      </c>
    </row>
    <row r="49" spans="2:32">
      <c r="B49" s="458" t="str">
        <f>IF(OR('Historical Data'!B40="",'Historical Data'!B40=45616),"",'Historical Data'!B40)</f>
        <v/>
      </c>
      <c r="C49" s="459" t="str">
        <f>IF('Historical Data'!AB40="","",'Historical Data'!AB40)</f>
        <v/>
      </c>
      <c r="D49" s="469" t="str">
        <f>IF('Historical Data'!AC40="","",'Historical Data'!AC40)</f>
        <v/>
      </c>
      <c r="E49" s="460" t="str">
        <f>IF('Historical Data'!AE40="","",'Historical Data'!AE40)</f>
        <v/>
      </c>
      <c r="F49" s="460" t="str">
        <f>IF('Historical Data'!AF40="","",'Historical Data'!AF40)</f>
        <v/>
      </c>
      <c r="G49" s="467" t="str">
        <f>IF('Historical Data'!AG40="","",'Historical Data'!AG40)</f>
        <v/>
      </c>
      <c r="H49" s="466" t="str">
        <f>IF('Historical Data'!AH40="","",'Historical Data'!AH40)</f>
        <v/>
      </c>
      <c r="I49" s="466" t="str">
        <f>IF('Historical Data'!AI40="","",'Historical Data'!AI40)</f>
        <v/>
      </c>
      <c r="J49" s="466" t="str">
        <f>IF('Historical Data'!AJ40="","",'Historical Data'!AJ40)</f>
        <v/>
      </c>
      <c r="K49" s="469" t="str">
        <f>IF('Historical Data'!AK40="","",'Historical Data'!AK40)</f>
        <v/>
      </c>
      <c r="L49" s="469"/>
      <c r="N49" s="464" t="str">
        <f>IF('Historical Data'!AL40="","",'Historical Data'!AL40)</f>
        <v/>
      </c>
      <c r="O49" s="463" t="str">
        <f>IF('Historical Data'!AN40="","",'Historical Data'!AN40)</f>
        <v/>
      </c>
      <c r="P49" s="468" t="str">
        <f>IF('Historical Data'!AO40="","",'Historical Data'!AO40)</f>
        <v/>
      </c>
      <c r="Q49" s="463" t="str">
        <f>IF('Historical Data'!AP40="","",'Historical Data'!AP40)</f>
        <v/>
      </c>
      <c r="R49" s="463"/>
      <c r="T49" s="464"/>
      <c r="U49" s="463"/>
      <c r="V49" s="468"/>
      <c r="W49" s="463"/>
      <c r="X49" s="463"/>
      <c r="AA49" s="464" t="str">
        <f>IF('Historical Data'!AV40="","",'Historical Data'!AV40)</f>
        <v/>
      </c>
      <c r="AB49" s="464" t="str">
        <f>IF('Historical Data'!AW40="","",'Historical Data'!AW40)</f>
        <v/>
      </c>
      <c r="AC49" s="464" t="str">
        <f>IF('Historical Data'!AX40="","",'Historical Data'!AX40)</f>
        <v/>
      </c>
      <c r="AD49" s="468" t="str">
        <f>IF('Historical Data'!AY40="","",'Historical Data'!AY40)</f>
        <v/>
      </c>
      <c r="AE49" s="463" t="str">
        <f>IF('Historical Data'!AZ40="","",'Historical Data'!AZ40)</f>
        <v/>
      </c>
      <c r="AF49" s="463" t="str">
        <f>IF('Historical Data'!BA40="","",'Historical Data'!BA40)</f>
        <v/>
      </c>
    </row>
    <row r="50" spans="2:32">
      <c r="B50" s="458" t="str">
        <f>IF(OR('Historical Data'!B41="",'Historical Data'!B41=45616),"",'Historical Data'!B41)</f>
        <v/>
      </c>
      <c r="C50" s="459" t="str">
        <f>IF('Historical Data'!AB41="","",'Historical Data'!AB41)</f>
        <v/>
      </c>
      <c r="D50" s="469" t="str">
        <f>IF('Historical Data'!AC41="","",'Historical Data'!AC41)</f>
        <v/>
      </c>
      <c r="E50" s="460" t="str">
        <f>IF('Historical Data'!AE41="","",'Historical Data'!AE41)</f>
        <v/>
      </c>
      <c r="F50" s="460" t="str">
        <f>IF('Historical Data'!AF41="","",'Historical Data'!AF41)</f>
        <v/>
      </c>
      <c r="G50" s="467" t="str">
        <f>IF('Historical Data'!AG41="","",'Historical Data'!AG41)</f>
        <v/>
      </c>
      <c r="H50" s="466" t="str">
        <f>IF('Historical Data'!AH41="","",'Historical Data'!AH41)</f>
        <v/>
      </c>
      <c r="I50" s="466" t="str">
        <f>IF('Historical Data'!AI41="","",'Historical Data'!AI41)</f>
        <v/>
      </c>
      <c r="J50" s="466" t="str">
        <f>IF('Historical Data'!AJ41="","",'Historical Data'!AJ41)</f>
        <v/>
      </c>
      <c r="K50" s="469" t="str">
        <f>IF('Historical Data'!AK41="","",'Historical Data'!AK41)</f>
        <v/>
      </c>
      <c r="L50" s="469"/>
      <c r="N50" s="464" t="str">
        <f>IF('Historical Data'!AL41="","",'Historical Data'!AL41)</f>
        <v/>
      </c>
      <c r="O50" s="463" t="str">
        <f>IF('Historical Data'!AN41="","",'Historical Data'!AN41)</f>
        <v/>
      </c>
      <c r="P50" s="468" t="str">
        <f>IF('Historical Data'!AO41="","",'Historical Data'!AO41)</f>
        <v/>
      </c>
      <c r="Q50" s="463" t="str">
        <f>IF('Historical Data'!AP41="","",'Historical Data'!AP41)</f>
        <v/>
      </c>
      <c r="R50" s="463"/>
      <c r="T50" s="464"/>
      <c r="U50" s="463"/>
      <c r="V50" s="468"/>
      <c r="W50" s="463"/>
      <c r="X50" s="463"/>
      <c r="AA50" s="464" t="str">
        <f>IF('Historical Data'!AV41="","",'Historical Data'!AV41)</f>
        <v/>
      </c>
      <c r="AB50" s="464" t="str">
        <f>IF('Historical Data'!AW41="","",'Historical Data'!AW41)</f>
        <v/>
      </c>
      <c r="AC50" s="464" t="str">
        <f>IF('Historical Data'!AX41="","",'Historical Data'!AX41)</f>
        <v/>
      </c>
      <c r="AD50" s="468" t="str">
        <f>IF('Historical Data'!AY41="","",'Historical Data'!AY41)</f>
        <v/>
      </c>
      <c r="AE50" s="463" t="str">
        <f>IF('Historical Data'!AZ41="","",'Historical Data'!AZ41)</f>
        <v/>
      </c>
      <c r="AF50" s="463" t="str">
        <f>IF('Historical Data'!BA41="","",'Historical Data'!BA41)</f>
        <v/>
      </c>
    </row>
    <row r="51" spans="2:32">
      <c r="B51" s="458" t="str">
        <f>IF(OR('Historical Data'!B42="",'Historical Data'!B42=45616),"",'Historical Data'!B42)</f>
        <v/>
      </c>
      <c r="C51" s="459" t="str">
        <f>IF('Historical Data'!AB42="","",'Historical Data'!AB42)</f>
        <v/>
      </c>
      <c r="D51" s="469" t="str">
        <f>IF('Historical Data'!AC42="","",'Historical Data'!AC42)</f>
        <v/>
      </c>
      <c r="E51" s="460" t="str">
        <f>IF('Historical Data'!AE42="","",'Historical Data'!AE42)</f>
        <v/>
      </c>
      <c r="F51" s="460" t="str">
        <f>IF('Historical Data'!AF42="","",'Historical Data'!AF42)</f>
        <v/>
      </c>
      <c r="G51" s="467" t="str">
        <f>IF('Historical Data'!AG42="","",'Historical Data'!AG42)</f>
        <v/>
      </c>
      <c r="H51" s="466" t="str">
        <f>IF('Historical Data'!AH42="","",'Historical Data'!AH42)</f>
        <v/>
      </c>
      <c r="I51" s="466" t="str">
        <f>IF('Historical Data'!AI42="","",'Historical Data'!AI42)</f>
        <v/>
      </c>
      <c r="J51" s="466" t="str">
        <f>IF('Historical Data'!AJ42="","",'Historical Data'!AJ42)</f>
        <v/>
      </c>
      <c r="K51" s="469" t="str">
        <f>IF('Historical Data'!AK42="","",'Historical Data'!AK42)</f>
        <v/>
      </c>
      <c r="L51" s="469"/>
      <c r="N51" s="464" t="str">
        <f>IF('Historical Data'!AL42="","",'Historical Data'!AL42)</f>
        <v/>
      </c>
      <c r="O51" s="463" t="str">
        <f>IF('Historical Data'!AN42="","",'Historical Data'!AN42)</f>
        <v/>
      </c>
      <c r="P51" s="468" t="str">
        <f>IF('Historical Data'!AO42="","",'Historical Data'!AO42)</f>
        <v/>
      </c>
      <c r="Q51" s="463" t="str">
        <f>IF('Historical Data'!AP42="","",'Historical Data'!AP42)</f>
        <v/>
      </c>
      <c r="R51" s="463"/>
      <c r="T51" s="464"/>
      <c r="U51" s="463"/>
      <c r="V51" s="468"/>
      <c r="W51" s="463"/>
      <c r="X51" s="463"/>
      <c r="AA51" s="464" t="str">
        <f>IF('Historical Data'!AV42="","",'Historical Data'!AV42)</f>
        <v/>
      </c>
      <c r="AB51" s="464" t="str">
        <f>IF('Historical Data'!AW42="","",'Historical Data'!AW42)</f>
        <v/>
      </c>
      <c r="AC51" s="464" t="str">
        <f>IF('Historical Data'!AX42="","",'Historical Data'!AX42)</f>
        <v/>
      </c>
      <c r="AD51" s="468" t="str">
        <f>IF('Historical Data'!AY42="","",'Historical Data'!AY42)</f>
        <v/>
      </c>
      <c r="AE51" s="463" t="str">
        <f>IF('Historical Data'!AZ42="","",'Historical Data'!AZ42)</f>
        <v/>
      </c>
      <c r="AF51" s="463" t="str">
        <f>IF('Historical Data'!BA42="","",'Historical Data'!BA42)</f>
        <v/>
      </c>
    </row>
    <row r="52" spans="2:32">
      <c r="B52" s="458" t="str">
        <f>IF(OR('Historical Data'!B43="",'Historical Data'!B43=45616),"",'Historical Data'!B43)</f>
        <v/>
      </c>
      <c r="C52" s="459" t="str">
        <f>IF('Historical Data'!AB43="","",'Historical Data'!AB43)</f>
        <v/>
      </c>
      <c r="D52" s="469" t="str">
        <f>IF('Historical Data'!AC43="","",'Historical Data'!AC43)</f>
        <v/>
      </c>
      <c r="E52" s="460" t="str">
        <f>IF('Historical Data'!AE43="","",'Historical Data'!AE43)</f>
        <v/>
      </c>
      <c r="F52" s="460" t="str">
        <f>IF('Historical Data'!AF43="","",'Historical Data'!AF43)</f>
        <v/>
      </c>
      <c r="G52" s="467" t="str">
        <f>IF('Historical Data'!AG43="","",'Historical Data'!AG43)</f>
        <v/>
      </c>
      <c r="H52" s="466" t="str">
        <f>IF('Historical Data'!AH43="","",'Historical Data'!AH43)</f>
        <v/>
      </c>
      <c r="I52" s="466" t="str">
        <f>IF('Historical Data'!AI43="","",'Historical Data'!AI43)</f>
        <v/>
      </c>
      <c r="J52" s="466" t="str">
        <f>IF('Historical Data'!AJ43="","",'Historical Data'!AJ43)</f>
        <v/>
      </c>
      <c r="K52" s="469" t="str">
        <f>IF('Historical Data'!AK43="","",'Historical Data'!AK43)</f>
        <v/>
      </c>
      <c r="L52" s="469"/>
      <c r="N52" s="464" t="str">
        <f>IF('Historical Data'!AL43="","",'Historical Data'!AL43)</f>
        <v/>
      </c>
      <c r="O52" s="463" t="str">
        <f>IF('Historical Data'!AN43="","",'Historical Data'!AN43)</f>
        <v/>
      </c>
      <c r="P52" s="468" t="str">
        <f>IF('Historical Data'!AO43="","",'Historical Data'!AO43)</f>
        <v/>
      </c>
      <c r="Q52" s="463" t="str">
        <f>IF('Historical Data'!AP43="","",'Historical Data'!AP43)</f>
        <v/>
      </c>
      <c r="R52" s="463"/>
      <c r="T52" s="464"/>
      <c r="U52" s="463"/>
      <c r="V52" s="468"/>
      <c r="W52" s="463"/>
      <c r="X52" s="463"/>
      <c r="AA52" s="464" t="str">
        <f>IF('Historical Data'!AV43="","",'Historical Data'!AV43)</f>
        <v/>
      </c>
      <c r="AB52" s="464" t="str">
        <f>IF('Historical Data'!AW43="","",'Historical Data'!AW43)</f>
        <v/>
      </c>
      <c r="AC52" s="464" t="str">
        <f>IF('Historical Data'!AX43="","",'Historical Data'!AX43)</f>
        <v/>
      </c>
      <c r="AD52" s="468" t="str">
        <f>IF('Historical Data'!AY43="","",'Historical Data'!AY43)</f>
        <v/>
      </c>
      <c r="AE52" s="463" t="str">
        <f>IF('Historical Data'!AZ43="","",'Historical Data'!AZ43)</f>
        <v/>
      </c>
      <c r="AF52" s="463" t="str">
        <f>IF('Historical Data'!BA43="","",'Historical Data'!BA43)</f>
        <v/>
      </c>
    </row>
    <row r="53" spans="2:32">
      <c r="B53" s="458" t="str">
        <f>IF(OR('Historical Data'!B44="",'Historical Data'!B44=45616),"",'Historical Data'!B44)</f>
        <v/>
      </c>
      <c r="C53" s="459" t="str">
        <f>IF('Historical Data'!AB44="","",'Historical Data'!AB44)</f>
        <v/>
      </c>
      <c r="D53" s="469" t="str">
        <f>IF('Historical Data'!AC44="","",'Historical Data'!AC44)</f>
        <v/>
      </c>
      <c r="E53" s="460" t="str">
        <f>IF('Historical Data'!AE44="","",'Historical Data'!AE44)</f>
        <v/>
      </c>
      <c r="F53" s="460" t="str">
        <f>IF('Historical Data'!AF44="","",'Historical Data'!AF44)</f>
        <v/>
      </c>
      <c r="G53" s="467" t="str">
        <f>IF('Historical Data'!AG44="","",'Historical Data'!AG44)</f>
        <v/>
      </c>
      <c r="H53" s="466" t="str">
        <f>IF('Historical Data'!AH44="","",'Historical Data'!AH44)</f>
        <v/>
      </c>
      <c r="I53" s="466" t="str">
        <f>IF('Historical Data'!AI44="","",'Historical Data'!AI44)</f>
        <v/>
      </c>
      <c r="J53" s="466" t="str">
        <f>IF('Historical Data'!AJ44="","",'Historical Data'!AJ44)</f>
        <v/>
      </c>
      <c r="K53" s="469" t="str">
        <f>IF('Historical Data'!AK44="","",'Historical Data'!AK44)</f>
        <v/>
      </c>
      <c r="L53" s="469"/>
      <c r="N53" s="464" t="str">
        <f>IF('Historical Data'!AL44="","",'Historical Data'!AL44)</f>
        <v/>
      </c>
      <c r="O53" s="463" t="str">
        <f>IF('Historical Data'!AN44="","",'Historical Data'!AN44)</f>
        <v/>
      </c>
      <c r="P53" s="468" t="str">
        <f>IF('Historical Data'!AO44="","",'Historical Data'!AO44)</f>
        <v/>
      </c>
      <c r="Q53" s="463" t="str">
        <f>IF('Historical Data'!AP44="","",'Historical Data'!AP44)</f>
        <v/>
      </c>
      <c r="R53" s="463"/>
      <c r="T53" s="464"/>
      <c r="U53" s="463"/>
      <c r="V53" s="468"/>
      <c r="W53" s="463"/>
      <c r="X53" s="463"/>
      <c r="AA53" s="464" t="str">
        <f>IF('Historical Data'!AV44="","",'Historical Data'!AV44)</f>
        <v/>
      </c>
      <c r="AB53" s="464" t="str">
        <f>IF('Historical Data'!AW44="","",'Historical Data'!AW44)</f>
        <v/>
      </c>
      <c r="AC53" s="464" t="str">
        <f>IF('Historical Data'!AX44="","",'Historical Data'!AX44)</f>
        <v/>
      </c>
      <c r="AD53" s="468" t="str">
        <f>IF('Historical Data'!AY44="","",'Historical Data'!AY44)</f>
        <v/>
      </c>
      <c r="AE53" s="463" t="str">
        <f>IF('Historical Data'!AZ44="","",'Historical Data'!AZ44)</f>
        <v/>
      </c>
      <c r="AF53" s="463" t="str">
        <f>IF('Historical Data'!BA44="","",'Historical Data'!BA44)</f>
        <v/>
      </c>
    </row>
    <row r="54" spans="2:32">
      <c r="B54" s="458" t="str">
        <f>IF(OR('Historical Data'!B45="",'Historical Data'!B45=45616),"",'Historical Data'!B45)</f>
        <v/>
      </c>
      <c r="C54" s="459" t="str">
        <f>IF('Historical Data'!AB45="","",'Historical Data'!AB45)</f>
        <v/>
      </c>
      <c r="D54" s="469" t="str">
        <f>IF('Historical Data'!AC45="","",'Historical Data'!AC45)</f>
        <v/>
      </c>
      <c r="E54" s="460" t="str">
        <f>IF('Historical Data'!AE45="","",'Historical Data'!AE45)</f>
        <v/>
      </c>
      <c r="F54" s="460" t="str">
        <f>IF('Historical Data'!AF45="","",'Historical Data'!AF45)</f>
        <v/>
      </c>
      <c r="G54" s="467" t="str">
        <f>IF('Historical Data'!AG45="","",'Historical Data'!AG45)</f>
        <v/>
      </c>
      <c r="H54" s="466" t="str">
        <f>IF('Historical Data'!AH45="","",'Historical Data'!AH45)</f>
        <v/>
      </c>
      <c r="I54" s="466" t="str">
        <f>IF('Historical Data'!AI45="","",'Historical Data'!AI45)</f>
        <v/>
      </c>
      <c r="J54" s="466" t="str">
        <f>IF('Historical Data'!AJ45="","",'Historical Data'!AJ45)</f>
        <v/>
      </c>
      <c r="K54" s="469" t="str">
        <f>IF('Historical Data'!AK45="","",'Historical Data'!AK45)</f>
        <v/>
      </c>
      <c r="L54" s="469"/>
      <c r="N54" s="464" t="str">
        <f>IF('Historical Data'!AL45="","",'Historical Data'!AL45)</f>
        <v/>
      </c>
      <c r="O54" s="463" t="str">
        <f>IF('Historical Data'!AN45="","",'Historical Data'!AN45)</f>
        <v/>
      </c>
      <c r="P54" s="468" t="str">
        <f>IF('Historical Data'!AO45="","",'Historical Data'!AO45)</f>
        <v/>
      </c>
      <c r="Q54" s="463" t="str">
        <f>IF('Historical Data'!AP45="","",'Historical Data'!AP45)</f>
        <v/>
      </c>
      <c r="R54" s="463"/>
      <c r="T54" s="464"/>
      <c r="U54" s="463"/>
      <c r="V54" s="468"/>
      <c r="W54" s="463"/>
      <c r="X54" s="463"/>
      <c r="AA54" s="464" t="str">
        <f>IF('Historical Data'!AV45="","",'Historical Data'!AV45)</f>
        <v/>
      </c>
      <c r="AB54" s="464" t="str">
        <f>IF('Historical Data'!AW45="","",'Historical Data'!AW45)</f>
        <v/>
      </c>
      <c r="AC54" s="464" t="str">
        <f>IF('Historical Data'!AX45="","",'Historical Data'!AX45)</f>
        <v/>
      </c>
      <c r="AD54" s="468" t="str">
        <f>IF('Historical Data'!AY45="","",'Historical Data'!AY45)</f>
        <v/>
      </c>
      <c r="AE54" s="463" t="str">
        <f>IF('Historical Data'!AZ45="","",'Historical Data'!AZ45)</f>
        <v/>
      </c>
      <c r="AF54" s="463" t="str">
        <f>IF('Historical Data'!BA45="","",'Historical Data'!BA45)</f>
        <v/>
      </c>
    </row>
    <row r="55" spans="2:32">
      <c r="B55" s="458" t="str">
        <f>IF(OR('Historical Data'!B46="",'Historical Data'!B46=45616),"",'Historical Data'!B46)</f>
        <v/>
      </c>
      <c r="C55" s="459" t="str">
        <f>IF('Historical Data'!AB46="","",'Historical Data'!AB46)</f>
        <v/>
      </c>
      <c r="D55" s="469" t="str">
        <f>IF('Historical Data'!AC46="","",'Historical Data'!AC46)</f>
        <v/>
      </c>
      <c r="E55" s="460" t="str">
        <f>IF('Historical Data'!AE46="","",'Historical Data'!AE46)</f>
        <v/>
      </c>
      <c r="F55" s="460" t="str">
        <f>IF('Historical Data'!AF46="","",'Historical Data'!AF46)</f>
        <v/>
      </c>
      <c r="G55" s="467" t="str">
        <f>IF('Historical Data'!AG46="","",'Historical Data'!AG46)</f>
        <v/>
      </c>
      <c r="H55" s="466" t="str">
        <f>IF('Historical Data'!AH46="","",'Historical Data'!AH46)</f>
        <v/>
      </c>
      <c r="I55" s="466" t="str">
        <f>IF('Historical Data'!AI46="","",'Historical Data'!AI46)</f>
        <v/>
      </c>
      <c r="J55" s="466" t="str">
        <f>IF('Historical Data'!AJ46="","",'Historical Data'!AJ46)</f>
        <v/>
      </c>
      <c r="K55" s="469" t="str">
        <f>IF('Historical Data'!AK46="","",'Historical Data'!AK46)</f>
        <v/>
      </c>
      <c r="L55" s="469"/>
      <c r="N55" s="464" t="str">
        <f>IF('Historical Data'!AL46="","",'Historical Data'!AL46)</f>
        <v/>
      </c>
      <c r="O55" s="463" t="str">
        <f>IF('Historical Data'!AN46="","",'Historical Data'!AN46)</f>
        <v/>
      </c>
      <c r="P55" s="468" t="str">
        <f>IF('Historical Data'!AO46="","",'Historical Data'!AO46)</f>
        <v/>
      </c>
      <c r="Q55" s="463" t="str">
        <f>IF('Historical Data'!AP46="","",'Historical Data'!AP46)</f>
        <v/>
      </c>
      <c r="R55" s="463"/>
      <c r="T55" s="464"/>
      <c r="U55" s="463"/>
      <c r="V55" s="468"/>
      <c r="W55" s="463"/>
      <c r="X55" s="463"/>
      <c r="AA55" s="464" t="str">
        <f>IF('Historical Data'!AV46="","",'Historical Data'!AV46)</f>
        <v/>
      </c>
      <c r="AB55" s="464" t="str">
        <f>IF('Historical Data'!AW46="","",'Historical Data'!AW46)</f>
        <v/>
      </c>
      <c r="AC55" s="464" t="str">
        <f>IF('Historical Data'!AX46="","",'Historical Data'!AX46)</f>
        <v/>
      </c>
      <c r="AD55" s="468" t="str">
        <f>IF('Historical Data'!AY46="","",'Historical Data'!AY46)</f>
        <v/>
      </c>
      <c r="AE55" s="463" t="str">
        <f>IF('Historical Data'!AZ46="","",'Historical Data'!AZ46)</f>
        <v/>
      </c>
      <c r="AF55" s="463" t="str">
        <f>IF('Historical Data'!BA46="","",'Historical Data'!BA46)</f>
        <v/>
      </c>
    </row>
    <row r="56" spans="2:32">
      <c r="B56" s="458" t="str">
        <f>IF(OR('Historical Data'!B47="",'Historical Data'!B47=45616),"",'Historical Data'!B47)</f>
        <v/>
      </c>
      <c r="C56" s="459" t="str">
        <f>IF('Historical Data'!AB47="","",'Historical Data'!AB47)</f>
        <v/>
      </c>
      <c r="D56" s="469" t="str">
        <f>IF('Historical Data'!AC47="","",'Historical Data'!AC47)</f>
        <v/>
      </c>
      <c r="E56" s="460" t="str">
        <f>IF('Historical Data'!AE47="","",'Historical Data'!AE47)</f>
        <v/>
      </c>
      <c r="F56" s="460" t="str">
        <f>IF('Historical Data'!AF47="","",'Historical Data'!AF47)</f>
        <v/>
      </c>
      <c r="G56" s="467" t="str">
        <f>IF('Historical Data'!AG47="","",'Historical Data'!AG47)</f>
        <v/>
      </c>
      <c r="H56" s="466" t="str">
        <f>IF('Historical Data'!AH47="","",'Historical Data'!AH47)</f>
        <v/>
      </c>
      <c r="I56" s="466" t="str">
        <f>IF('Historical Data'!AI47="","",'Historical Data'!AI47)</f>
        <v/>
      </c>
      <c r="J56" s="466" t="str">
        <f>IF('Historical Data'!AJ47="","",'Historical Data'!AJ47)</f>
        <v/>
      </c>
      <c r="K56" s="469" t="str">
        <f>IF('Historical Data'!AK47="","",'Historical Data'!AK47)</f>
        <v/>
      </c>
      <c r="L56" s="469"/>
      <c r="N56" s="464" t="str">
        <f>IF('Historical Data'!AL47="","",'Historical Data'!AL47)</f>
        <v/>
      </c>
      <c r="O56" s="463" t="str">
        <f>IF('Historical Data'!AN47="","",'Historical Data'!AN47)</f>
        <v/>
      </c>
      <c r="P56" s="468" t="str">
        <f>IF('Historical Data'!AO47="","",'Historical Data'!AO47)</f>
        <v/>
      </c>
      <c r="Q56" s="463" t="str">
        <f>IF('Historical Data'!AP47="","",'Historical Data'!AP47)</f>
        <v/>
      </c>
      <c r="R56" s="463"/>
      <c r="T56" s="464"/>
      <c r="U56" s="463"/>
      <c r="V56" s="468"/>
      <c r="W56" s="463"/>
      <c r="X56" s="463"/>
      <c r="AA56" s="464" t="str">
        <f>IF('Historical Data'!AV47="","",'Historical Data'!AV47)</f>
        <v/>
      </c>
      <c r="AB56" s="464" t="str">
        <f>IF('Historical Data'!AW47="","",'Historical Data'!AW47)</f>
        <v/>
      </c>
      <c r="AC56" s="464" t="str">
        <f>IF('Historical Data'!AX47="","",'Historical Data'!AX47)</f>
        <v/>
      </c>
      <c r="AD56" s="468" t="str">
        <f>IF('Historical Data'!AY47="","",'Historical Data'!AY47)</f>
        <v/>
      </c>
      <c r="AE56" s="463" t="str">
        <f>IF('Historical Data'!AZ47="","",'Historical Data'!AZ47)</f>
        <v/>
      </c>
      <c r="AF56" s="463" t="str">
        <f>IF('Historical Data'!BA47="","",'Historical Data'!BA47)</f>
        <v/>
      </c>
    </row>
    <row r="57" spans="2:32">
      <c r="B57" s="458" t="str">
        <f>IF(OR('Historical Data'!B48="",'Historical Data'!B48=45616),"",'Historical Data'!B48)</f>
        <v/>
      </c>
      <c r="C57" s="459" t="str">
        <f>IF('Historical Data'!AB48="","",'Historical Data'!AB48)</f>
        <v/>
      </c>
      <c r="D57" s="469" t="str">
        <f>IF('Historical Data'!AC48="","",'Historical Data'!AC48)</f>
        <v/>
      </c>
      <c r="E57" s="460" t="str">
        <f>IF('Historical Data'!AE48="","",'Historical Data'!AE48)</f>
        <v/>
      </c>
      <c r="F57" s="460" t="str">
        <f>IF('Historical Data'!AF48="","",'Historical Data'!AF48)</f>
        <v/>
      </c>
      <c r="G57" s="467" t="str">
        <f>IF('Historical Data'!AG48="","",'Historical Data'!AG48)</f>
        <v/>
      </c>
      <c r="H57" s="466" t="str">
        <f>IF('Historical Data'!AH48="","",'Historical Data'!AH48)</f>
        <v/>
      </c>
      <c r="I57" s="466" t="str">
        <f>IF('Historical Data'!AI48="","",'Historical Data'!AI48)</f>
        <v/>
      </c>
      <c r="J57" s="466" t="str">
        <f>IF('Historical Data'!AJ48="","",'Historical Data'!AJ48)</f>
        <v/>
      </c>
      <c r="K57" s="469" t="str">
        <f>IF('Historical Data'!AK48="","",'Historical Data'!AK48)</f>
        <v/>
      </c>
      <c r="L57" s="469"/>
      <c r="N57" s="464" t="str">
        <f>IF('Historical Data'!AL48="","",'Historical Data'!AL48)</f>
        <v/>
      </c>
      <c r="O57" s="463" t="str">
        <f>IF('Historical Data'!AN48="","",'Historical Data'!AN48)</f>
        <v/>
      </c>
      <c r="P57" s="468" t="str">
        <f>IF('Historical Data'!AO48="","",'Historical Data'!AO48)</f>
        <v/>
      </c>
      <c r="Q57" s="463" t="str">
        <f>IF('Historical Data'!AP48="","",'Historical Data'!AP48)</f>
        <v/>
      </c>
      <c r="R57" s="463"/>
      <c r="T57" s="464"/>
      <c r="U57" s="463"/>
      <c r="V57" s="468"/>
      <c r="W57" s="463"/>
      <c r="X57" s="463"/>
      <c r="AA57" s="464" t="str">
        <f>IF('Historical Data'!AV48="","",'Historical Data'!AV48)</f>
        <v/>
      </c>
      <c r="AB57" s="464" t="str">
        <f>IF('Historical Data'!AW48="","",'Historical Data'!AW48)</f>
        <v/>
      </c>
      <c r="AC57" s="464" t="str">
        <f>IF('Historical Data'!AX48="","",'Historical Data'!AX48)</f>
        <v/>
      </c>
      <c r="AD57" s="468" t="str">
        <f>IF('Historical Data'!AY48="","",'Historical Data'!AY48)</f>
        <v/>
      </c>
      <c r="AE57" s="463" t="str">
        <f>IF('Historical Data'!AZ48="","",'Historical Data'!AZ48)</f>
        <v/>
      </c>
      <c r="AF57" s="463" t="str">
        <f>IF('Historical Data'!BA48="","",'Historical Data'!BA48)</f>
        <v/>
      </c>
    </row>
    <row r="58" spans="2:32">
      <c r="B58" s="458" t="str">
        <f>IF(OR('Historical Data'!B49="",'Historical Data'!B49=45616),"",'Historical Data'!B49)</f>
        <v/>
      </c>
      <c r="C58" s="459" t="str">
        <f>IF('Historical Data'!AB49="","",'Historical Data'!AB49)</f>
        <v/>
      </c>
      <c r="D58" s="469" t="str">
        <f>IF('Historical Data'!AC49="","",'Historical Data'!AC49)</f>
        <v/>
      </c>
      <c r="E58" s="460" t="str">
        <f>IF('Historical Data'!AE49="","",'Historical Data'!AE49)</f>
        <v/>
      </c>
      <c r="F58" s="460" t="str">
        <f>IF('Historical Data'!AF49="","",'Historical Data'!AF49)</f>
        <v/>
      </c>
      <c r="G58" s="467" t="str">
        <f>IF('Historical Data'!AG49="","",'Historical Data'!AG49)</f>
        <v/>
      </c>
      <c r="H58" s="466" t="str">
        <f>IF('Historical Data'!AH49="","",'Historical Data'!AH49)</f>
        <v/>
      </c>
      <c r="I58" s="466" t="str">
        <f>IF('Historical Data'!AI49="","",'Historical Data'!AI49)</f>
        <v/>
      </c>
      <c r="J58" s="466" t="str">
        <f>IF('Historical Data'!AJ49="","",'Historical Data'!AJ49)</f>
        <v/>
      </c>
      <c r="K58" s="469" t="str">
        <f>IF('Historical Data'!AK49="","",'Historical Data'!AK49)</f>
        <v/>
      </c>
      <c r="L58" s="469"/>
      <c r="N58" s="464" t="str">
        <f>IF('Historical Data'!AL49="","",'Historical Data'!AL49)</f>
        <v/>
      </c>
      <c r="O58" s="463" t="str">
        <f>IF('Historical Data'!AN49="","",'Historical Data'!AN49)</f>
        <v/>
      </c>
      <c r="P58" s="468" t="str">
        <f>IF('Historical Data'!AO49="","",'Historical Data'!AO49)</f>
        <v/>
      </c>
      <c r="Q58" s="463" t="str">
        <f>IF('Historical Data'!AP49="","",'Historical Data'!AP49)</f>
        <v/>
      </c>
      <c r="R58" s="463"/>
      <c r="T58" s="464"/>
      <c r="U58" s="463"/>
      <c r="V58" s="468"/>
      <c r="W58" s="463"/>
      <c r="X58" s="463"/>
      <c r="AA58" s="464" t="str">
        <f>IF('Historical Data'!AV49="","",'Historical Data'!AV49)</f>
        <v/>
      </c>
      <c r="AB58" s="464" t="str">
        <f>IF('Historical Data'!AW49="","",'Historical Data'!AW49)</f>
        <v/>
      </c>
      <c r="AC58" s="464" t="str">
        <f>IF('Historical Data'!AX49="","",'Historical Data'!AX49)</f>
        <v/>
      </c>
      <c r="AD58" s="468" t="str">
        <f>IF('Historical Data'!AY49="","",'Historical Data'!AY49)</f>
        <v/>
      </c>
      <c r="AE58" s="463" t="str">
        <f>IF('Historical Data'!AZ49="","",'Historical Data'!AZ49)</f>
        <v/>
      </c>
      <c r="AF58" s="463" t="str">
        <f>IF('Historical Data'!BA49="","",'Historical Data'!BA49)</f>
        <v/>
      </c>
    </row>
    <row r="59" spans="2:32">
      <c r="B59" s="458" t="str">
        <f>IF(OR('Historical Data'!B50="",'Historical Data'!B50=45616),"",'Historical Data'!B50)</f>
        <v/>
      </c>
      <c r="C59" s="459" t="str">
        <f>IF('Historical Data'!AB50="","",'Historical Data'!AB50)</f>
        <v/>
      </c>
      <c r="D59" s="469" t="str">
        <f>IF('Historical Data'!AC50="","",'Historical Data'!AC50)</f>
        <v/>
      </c>
      <c r="E59" s="460" t="str">
        <f>IF('Historical Data'!AE50="","",'Historical Data'!AE50)</f>
        <v/>
      </c>
      <c r="F59" s="460" t="str">
        <f>IF('Historical Data'!AF50="","",'Historical Data'!AF50)</f>
        <v/>
      </c>
      <c r="G59" s="467" t="str">
        <f>IF('Historical Data'!AG50="","",'Historical Data'!AG50)</f>
        <v/>
      </c>
      <c r="H59" s="466" t="str">
        <f>IF('Historical Data'!AH50="","",'Historical Data'!AH50)</f>
        <v/>
      </c>
      <c r="I59" s="466" t="str">
        <f>IF('Historical Data'!AI50="","",'Historical Data'!AI50)</f>
        <v/>
      </c>
      <c r="J59" s="466" t="str">
        <f>IF('Historical Data'!AJ50="","",'Historical Data'!AJ50)</f>
        <v/>
      </c>
      <c r="K59" s="469" t="str">
        <f>IF('Historical Data'!AK50="","",'Historical Data'!AK50)</f>
        <v/>
      </c>
      <c r="L59" s="469"/>
      <c r="N59" s="464" t="str">
        <f>IF('Historical Data'!AL50="","",'Historical Data'!AL50)</f>
        <v/>
      </c>
      <c r="O59" s="463" t="str">
        <f>IF('Historical Data'!AN50="","",'Historical Data'!AN50)</f>
        <v/>
      </c>
      <c r="P59" s="468" t="str">
        <f>IF('Historical Data'!AO50="","",'Historical Data'!AO50)</f>
        <v/>
      </c>
      <c r="Q59" s="463" t="str">
        <f>IF('Historical Data'!AP50="","",'Historical Data'!AP50)</f>
        <v/>
      </c>
      <c r="R59" s="463"/>
      <c r="T59" s="464"/>
      <c r="U59" s="463"/>
      <c r="V59" s="468"/>
      <c r="W59" s="463"/>
      <c r="X59" s="463"/>
      <c r="AA59" s="464" t="str">
        <f>IF('Historical Data'!AV50="","",'Historical Data'!AV50)</f>
        <v/>
      </c>
      <c r="AB59" s="464" t="str">
        <f>IF('Historical Data'!AW50="","",'Historical Data'!AW50)</f>
        <v/>
      </c>
      <c r="AC59" s="464" t="str">
        <f>IF('Historical Data'!AX50="","",'Historical Data'!AX50)</f>
        <v/>
      </c>
      <c r="AD59" s="468" t="str">
        <f>IF('Historical Data'!AY50="","",'Historical Data'!AY50)</f>
        <v/>
      </c>
      <c r="AE59" s="463" t="str">
        <f>IF('Historical Data'!AZ50="","",'Historical Data'!AZ50)</f>
        <v/>
      </c>
      <c r="AF59" s="463" t="str">
        <f>IF('Historical Data'!BA50="","",'Historical Data'!BA50)</f>
        <v/>
      </c>
    </row>
    <row r="60" spans="2:32">
      <c r="B60" s="458" t="str">
        <f>IF(OR('Historical Data'!B51="",'Historical Data'!B51=45616),"",'Historical Data'!B51)</f>
        <v/>
      </c>
      <c r="C60" s="459" t="str">
        <f>IF('Historical Data'!AB51="","",'Historical Data'!AB51)</f>
        <v/>
      </c>
      <c r="D60" s="469" t="str">
        <f>IF('Historical Data'!AC51="","",'Historical Data'!AC51)</f>
        <v/>
      </c>
      <c r="E60" s="460" t="str">
        <f>IF('Historical Data'!AE51="","",'Historical Data'!AE51)</f>
        <v/>
      </c>
      <c r="F60" s="460" t="str">
        <f>IF('Historical Data'!AF51="","",'Historical Data'!AF51)</f>
        <v/>
      </c>
      <c r="G60" s="467" t="str">
        <f>IF('Historical Data'!AG51="","",'Historical Data'!AG51)</f>
        <v/>
      </c>
      <c r="H60" s="466" t="str">
        <f>IF('Historical Data'!AH51="","",'Historical Data'!AH51)</f>
        <v/>
      </c>
      <c r="I60" s="466" t="str">
        <f>IF('Historical Data'!AI51="","",'Historical Data'!AI51)</f>
        <v/>
      </c>
      <c r="J60" s="466" t="str">
        <f>IF('Historical Data'!AJ51="","",'Historical Data'!AJ51)</f>
        <v/>
      </c>
      <c r="K60" s="469" t="str">
        <f>IF('Historical Data'!AK51="","",'Historical Data'!AK51)</f>
        <v/>
      </c>
      <c r="L60" s="469"/>
      <c r="N60" s="464" t="str">
        <f>IF('Historical Data'!AL51="","",'Historical Data'!AL51)</f>
        <v/>
      </c>
      <c r="O60" s="463" t="str">
        <f>IF('Historical Data'!AN51="","",'Historical Data'!AN51)</f>
        <v/>
      </c>
      <c r="P60" s="468" t="str">
        <f>IF('Historical Data'!AO51="","",'Historical Data'!AO51)</f>
        <v/>
      </c>
      <c r="Q60" s="463" t="str">
        <f>IF('Historical Data'!AP51="","",'Historical Data'!AP51)</f>
        <v/>
      </c>
      <c r="R60" s="463"/>
      <c r="T60" s="464"/>
      <c r="U60" s="463"/>
      <c r="V60" s="468"/>
      <c r="W60" s="463"/>
      <c r="X60" s="463"/>
      <c r="AA60" s="464" t="str">
        <f>IF('Historical Data'!AV51="","",'Historical Data'!AV51)</f>
        <v/>
      </c>
      <c r="AB60" s="464" t="str">
        <f>IF('Historical Data'!AW51="","",'Historical Data'!AW51)</f>
        <v/>
      </c>
      <c r="AC60" s="464" t="str">
        <f>IF('Historical Data'!AX51="","",'Historical Data'!AX51)</f>
        <v/>
      </c>
      <c r="AD60" s="468" t="str">
        <f>IF('Historical Data'!AY51="","",'Historical Data'!AY51)</f>
        <v/>
      </c>
      <c r="AE60" s="463" t="str">
        <f>IF('Historical Data'!AZ51="","",'Historical Data'!AZ51)</f>
        <v/>
      </c>
      <c r="AF60" s="463" t="str">
        <f>IF('Historical Data'!BA51="","",'Historical Data'!BA51)</f>
        <v/>
      </c>
    </row>
    <row r="61" spans="2:32">
      <c r="B61" s="458" t="str">
        <f>IF(OR('Historical Data'!B52="",'Historical Data'!B52=45616),"",'Historical Data'!B52)</f>
        <v/>
      </c>
      <c r="C61" s="459" t="str">
        <f>IF('Historical Data'!AB52="","",'Historical Data'!AB52)</f>
        <v/>
      </c>
      <c r="D61" s="469" t="str">
        <f>IF('Historical Data'!AC52="","",'Historical Data'!AC52)</f>
        <v/>
      </c>
      <c r="E61" s="460" t="str">
        <f>IF('Historical Data'!AE52="","",'Historical Data'!AE52)</f>
        <v/>
      </c>
      <c r="F61" s="460" t="str">
        <f>IF('Historical Data'!AF52="","",'Historical Data'!AF52)</f>
        <v/>
      </c>
      <c r="G61" s="467" t="str">
        <f>IF('Historical Data'!AG52="","",'Historical Data'!AG52)</f>
        <v/>
      </c>
      <c r="H61" s="466" t="str">
        <f>IF('Historical Data'!AH52="","",'Historical Data'!AH52)</f>
        <v/>
      </c>
      <c r="I61" s="466" t="str">
        <f>IF('Historical Data'!AI52="","",'Historical Data'!AI52)</f>
        <v/>
      </c>
      <c r="J61" s="466" t="str">
        <f>IF('Historical Data'!AJ52="","",'Historical Data'!AJ52)</f>
        <v/>
      </c>
      <c r="K61" s="469" t="str">
        <f>IF('Historical Data'!AK52="","",'Historical Data'!AK52)</f>
        <v/>
      </c>
      <c r="L61" s="469"/>
      <c r="N61" s="464" t="str">
        <f>IF('Historical Data'!AL52="","",'Historical Data'!AL52)</f>
        <v/>
      </c>
      <c r="O61" s="463" t="str">
        <f>IF('Historical Data'!AN52="","",'Historical Data'!AN52)</f>
        <v/>
      </c>
      <c r="P61" s="468" t="str">
        <f>IF('Historical Data'!AO52="","",'Historical Data'!AO52)</f>
        <v/>
      </c>
      <c r="Q61" s="463" t="str">
        <f>IF('Historical Data'!AP52="","",'Historical Data'!AP52)</f>
        <v/>
      </c>
      <c r="R61" s="463"/>
      <c r="T61" s="464"/>
      <c r="U61" s="463"/>
      <c r="V61" s="468"/>
      <c r="W61" s="463"/>
      <c r="X61" s="463"/>
      <c r="AA61" s="464" t="str">
        <f>IF('Historical Data'!AV52="","",'Historical Data'!AV52)</f>
        <v/>
      </c>
      <c r="AB61" s="464" t="str">
        <f>IF('Historical Data'!AW52="","",'Historical Data'!AW52)</f>
        <v/>
      </c>
      <c r="AC61" s="464" t="str">
        <f>IF('Historical Data'!AX52="","",'Historical Data'!AX52)</f>
        <v/>
      </c>
      <c r="AD61" s="468" t="str">
        <f>IF('Historical Data'!AY52="","",'Historical Data'!AY52)</f>
        <v/>
      </c>
      <c r="AE61" s="463" t="str">
        <f>IF('Historical Data'!AZ52="","",'Historical Data'!AZ52)</f>
        <v/>
      </c>
      <c r="AF61" s="463" t="str">
        <f>IF('Historical Data'!BA52="","",'Historical Data'!BA52)</f>
        <v/>
      </c>
    </row>
    <row r="62" spans="2:32">
      <c r="B62" s="458" t="str">
        <f>IF(OR('Historical Data'!B53="",'Historical Data'!B53=45616),"",'Historical Data'!B53)</f>
        <v/>
      </c>
      <c r="C62" s="459" t="str">
        <f>IF('Historical Data'!AB53="","",'Historical Data'!AB53)</f>
        <v/>
      </c>
      <c r="D62" s="469" t="str">
        <f>IF('Historical Data'!AC53="","",'Historical Data'!AC53)</f>
        <v/>
      </c>
      <c r="E62" s="460" t="str">
        <f>IF('Historical Data'!AE53="","",'Historical Data'!AE53)</f>
        <v/>
      </c>
      <c r="F62" s="460" t="str">
        <f>IF('Historical Data'!AF53="","",'Historical Data'!AF53)</f>
        <v/>
      </c>
      <c r="G62" s="467" t="str">
        <f>IF('Historical Data'!AG53="","",'Historical Data'!AG53)</f>
        <v/>
      </c>
      <c r="H62" s="466" t="str">
        <f>IF('Historical Data'!AH53="","",'Historical Data'!AH53)</f>
        <v/>
      </c>
      <c r="I62" s="466" t="str">
        <f>IF('Historical Data'!AI53="","",'Historical Data'!AI53)</f>
        <v/>
      </c>
      <c r="J62" s="466" t="str">
        <f>IF('Historical Data'!AJ53="","",'Historical Data'!AJ53)</f>
        <v/>
      </c>
      <c r="K62" s="469" t="str">
        <f>IF('Historical Data'!AK53="","",'Historical Data'!AK53)</f>
        <v/>
      </c>
      <c r="L62" s="469"/>
      <c r="N62" s="464" t="str">
        <f>IF('Historical Data'!AL53="","",'Historical Data'!AL53)</f>
        <v/>
      </c>
      <c r="O62" s="463" t="str">
        <f>IF('Historical Data'!AN53="","",'Historical Data'!AN53)</f>
        <v/>
      </c>
      <c r="P62" s="468" t="str">
        <f>IF('Historical Data'!AO53="","",'Historical Data'!AO53)</f>
        <v/>
      </c>
      <c r="Q62" s="463" t="str">
        <f>IF('Historical Data'!AP53="","",'Historical Data'!AP53)</f>
        <v/>
      </c>
      <c r="R62" s="463"/>
      <c r="T62" s="464"/>
      <c r="U62" s="463"/>
      <c r="V62" s="468"/>
      <c r="W62" s="463"/>
      <c r="X62" s="463"/>
      <c r="AA62" s="464" t="str">
        <f>IF('Historical Data'!AV53="","",'Historical Data'!AV53)</f>
        <v/>
      </c>
      <c r="AB62" s="464" t="str">
        <f>IF('Historical Data'!AW53="","",'Historical Data'!AW53)</f>
        <v/>
      </c>
      <c r="AC62" s="464" t="str">
        <f>IF('Historical Data'!AX53="","",'Historical Data'!AX53)</f>
        <v/>
      </c>
      <c r="AD62" s="468" t="str">
        <f>IF('Historical Data'!AY53="","",'Historical Data'!AY53)</f>
        <v/>
      </c>
      <c r="AE62" s="463" t="str">
        <f>IF('Historical Data'!AZ53="","",'Historical Data'!AZ53)</f>
        <v/>
      </c>
      <c r="AF62" s="463" t="str">
        <f>IF('Historical Data'!BA53="","",'Historical Data'!BA53)</f>
        <v/>
      </c>
    </row>
    <row r="63" spans="2:32">
      <c r="B63" s="458" t="str">
        <f>IF(OR('Historical Data'!B54="",'Historical Data'!B54=45616),"",'Historical Data'!B54)</f>
        <v/>
      </c>
      <c r="C63" s="459" t="str">
        <f>IF('Historical Data'!AB54="","",'Historical Data'!AB54)</f>
        <v/>
      </c>
      <c r="D63" s="469" t="str">
        <f>IF('Historical Data'!AC54="","",'Historical Data'!AC54)</f>
        <v/>
      </c>
      <c r="E63" s="460" t="str">
        <f>IF('Historical Data'!AE54="","",'Historical Data'!AE54)</f>
        <v/>
      </c>
      <c r="F63" s="460" t="str">
        <f>IF('Historical Data'!AF54="","",'Historical Data'!AF54)</f>
        <v/>
      </c>
      <c r="G63" s="467" t="str">
        <f>IF('Historical Data'!AG54="","",'Historical Data'!AG54)</f>
        <v/>
      </c>
      <c r="H63" s="466" t="str">
        <f>IF('Historical Data'!AH54="","",'Historical Data'!AH54)</f>
        <v/>
      </c>
      <c r="I63" s="466" t="str">
        <f>IF('Historical Data'!AI54="","",'Historical Data'!AI54)</f>
        <v/>
      </c>
      <c r="J63" s="466" t="str">
        <f>IF('Historical Data'!AJ54="","",'Historical Data'!AJ54)</f>
        <v/>
      </c>
      <c r="K63" s="469" t="str">
        <f>IF('Historical Data'!AK54="","",'Historical Data'!AK54)</f>
        <v/>
      </c>
      <c r="L63" s="469"/>
      <c r="N63" s="464" t="str">
        <f>IF('Historical Data'!AL54="","",'Historical Data'!AL54)</f>
        <v/>
      </c>
      <c r="O63" s="463" t="str">
        <f>IF('Historical Data'!AN54="","",'Historical Data'!AN54)</f>
        <v/>
      </c>
      <c r="P63" s="468" t="str">
        <f>IF('Historical Data'!AO54="","",'Historical Data'!AO54)</f>
        <v/>
      </c>
      <c r="Q63" s="463" t="str">
        <f>IF('Historical Data'!AP54="","",'Historical Data'!AP54)</f>
        <v/>
      </c>
      <c r="R63" s="463"/>
      <c r="T63" s="464"/>
      <c r="U63" s="463"/>
      <c r="V63" s="468"/>
      <c r="W63" s="463"/>
      <c r="X63" s="463"/>
      <c r="AA63" s="464" t="str">
        <f>IF('Historical Data'!AV54="","",'Historical Data'!AV54)</f>
        <v/>
      </c>
      <c r="AB63" s="464" t="str">
        <f>IF('Historical Data'!AW54="","",'Historical Data'!AW54)</f>
        <v/>
      </c>
      <c r="AC63" s="464" t="str">
        <f>IF('Historical Data'!AX54="","",'Historical Data'!AX54)</f>
        <v/>
      </c>
      <c r="AD63" s="468" t="str">
        <f>IF('Historical Data'!AY54="","",'Historical Data'!AY54)</f>
        <v/>
      </c>
      <c r="AE63" s="463" t="str">
        <f>IF('Historical Data'!AZ54="","",'Historical Data'!AZ54)</f>
        <v/>
      </c>
      <c r="AF63" s="463" t="str">
        <f>IF('Historical Data'!BA54="","",'Historical Data'!BA54)</f>
        <v/>
      </c>
    </row>
    <row r="64" spans="2:32">
      <c r="B64" s="458" t="str">
        <f>IF(OR('Historical Data'!B55="",'Historical Data'!B55=45616),"",'Historical Data'!B55)</f>
        <v/>
      </c>
      <c r="C64" s="459" t="str">
        <f>IF('Historical Data'!AB55="","",'Historical Data'!AB55)</f>
        <v/>
      </c>
      <c r="D64" s="469" t="str">
        <f>IF('Historical Data'!AC55="","",'Historical Data'!AC55)</f>
        <v/>
      </c>
      <c r="E64" s="460" t="str">
        <f>IF('Historical Data'!AE55="","",'Historical Data'!AE55)</f>
        <v/>
      </c>
      <c r="F64" s="460" t="str">
        <f>IF('Historical Data'!AF55="","",'Historical Data'!AF55)</f>
        <v/>
      </c>
      <c r="G64" s="467" t="str">
        <f>IF('Historical Data'!AG55="","",'Historical Data'!AG55)</f>
        <v/>
      </c>
      <c r="H64" s="466" t="str">
        <f>IF('Historical Data'!AH55="","",'Historical Data'!AH55)</f>
        <v/>
      </c>
      <c r="I64" s="466" t="str">
        <f>IF('Historical Data'!AI55="","",'Historical Data'!AI55)</f>
        <v/>
      </c>
      <c r="J64" s="466" t="str">
        <f>IF('Historical Data'!AJ55="","",'Historical Data'!AJ55)</f>
        <v/>
      </c>
      <c r="K64" s="469" t="str">
        <f>IF('Historical Data'!AK55="","",'Historical Data'!AK55)</f>
        <v/>
      </c>
      <c r="L64" s="469"/>
      <c r="N64" s="464" t="str">
        <f>IF('Historical Data'!AL55="","",'Historical Data'!AL55)</f>
        <v/>
      </c>
      <c r="O64" s="463" t="str">
        <f>IF('Historical Data'!AN55="","",'Historical Data'!AN55)</f>
        <v/>
      </c>
      <c r="P64" s="468" t="str">
        <f>IF('Historical Data'!AO55="","",'Historical Data'!AO55)</f>
        <v/>
      </c>
      <c r="Q64" s="463" t="str">
        <f>IF('Historical Data'!AP55="","",'Historical Data'!AP55)</f>
        <v/>
      </c>
      <c r="R64" s="463"/>
      <c r="T64" s="464"/>
      <c r="U64" s="463"/>
      <c r="V64" s="468"/>
      <c r="W64" s="463"/>
      <c r="X64" s="463"/>
      <c r="AA64" s="464" t="str">
        <f>IF('Historical Data'!AV55="","",'Historical Data'!AV55)</f>
        <v/>
      </c>
      <c r="AB64" s="464" t="str">
        <f>IF('Historical Data'!AW55="","",'Historical Data'!AW55)</f>
        <v/>
      </c>
      <c r="AC64" s="464" t="str">
        <f>IF('Historical Data'!AX55="","",'Historical Data'!AX55)</f>
        <v/>
      </c>
      <c r="AD64" s="468" t="str">
        <f>IF('Historical Data'!AY55="","",'Historical Data'!AY55)</f>
        <v/>
      </c>
      <c r="AE64" s="463" t="str">
        <f>IF('Historical Data'!AZ55="","",'Historical Data'!AZ55)</f>
        <v/>
      </c>
      <c r="AF64" s="463" t="str">
        <f>IF('Historical Data'!BA55="","",'Historical Data'!BA55)</f>
        <v/>
      </c>
    </row>
    <row r="65" spans="2:32">
      <c r="B65" s="458" t="str">
        <f>IF(OR('Historical Data'!B56="",'Historical Data'!B56=45616),"",'Historical Data'!B56)</f>
        <v/>
      </c>
      <c r="C65" s="459" t="str">
        <f>IF('Historical Data'!AB56="","",'Historical Data'!AB56)</f>
        <v/>
      </c>
      <c r="D65" s="469" t="str">
        <f>IF('Historical Data'!AC56="","",'Historical Data'!AC56)</f>
        <v/>
      </c>
      <c r="E65" s="460" t="str">
        <f>IF('Historical Data'!AE56="","",'Historical Data'!AE56)</f>
        <v/>
      </c>
      <c r="F65" s="460" t="str">
        <f>IF('Historical Data'!AF56="","",'Historical Data'!AF56)</f>
        <v/>
      </c>
      <c r="G65" s="467" t="str">
        <f>IF('Historical Data'!AG56="","",'Historical Data'!AG56)</f>
        <v/>
      </c>
      <c r="H65" s="466" t="str">
        <f>IF('Historical Data'!AH56="","",'Historical Data'!AH56)</f>
        <v/>
      </c>
      <c r="I65" s="466" t="str">
        <f>IF('Historical Data'!AI56="","",'Historical Data'!AI56)</f>
        <v/>
      </c>
      <c r="J65" s="466" t="str">
        <f>IF('Historical Data'!AJ56="","",'Historical Data'!AJ56)</f>
        <v/>
      </c>
      <c r="K65" s="469" t="str">
        <f>IF('Historical Data'!AK56="","",'Historical Data'!AK56)</f>
        <v/>
      </c>
      <c r="L65" s="469"/>
      <c r="N65" s="464" t="str">
        <f>IF('Historical Data'!AL56="","",'Historical Data'!AL56)</f>
        <v/>
      </c>
      <c r="O65" s="463" t="str">
        <f>IF('Historical Data'!AN56="","",'Historical Data'!AN56)</f>
        <v/>
      </c>
      <c r="P65" s="468" t="str">
        <f>IF('Historical Data'!AO56="","",'Historical Data'!AO56)</f>
        <v/>
      </c>
      <c r="Q65" s="463" t="str">
        <f>IF('Historical Data'!AP56="","",'Historical Data'!AP56)</f>
        <v/>
      </c>
      <c r="R65" s="463"/>
      <c r="T65" s="464"/>
      <c r="U65" s="463"/>
      <c r="V65" s="468"/>
      <c r="W65" s="463"/>
      <c r="X65" s="463"/>
      <c r="AA65" s="464" t="str">
        <f>IF('Historical Data'!AV56="","",'Historical Data'!AV56)</f>
        <v/>
      </c>
      <c r="AB65" s="464" t="str">
        <f>IF('Historical Data'!AW56="","",'Historical Data'!AW56)</f>
        <v/>
      </c>
      <c r="AC65" s="464" t="str">
        <f>IF('Historical Data'!AX56="","",'Historical Data'!AX56)</f>
        <v/>
      </c>
      <c r="AD65" s="468" t="str">
        <f>IF('Historical Data'!AY56="","",'Historical Data'!AY56)</f>
        <v/>
      </c>
      <c r="AE65" s="463" t="str">
        <f>IF('Historical Data'!AZ56="","",'Historical Data'!AZ56)</f>
        <v/>
      </c>
      <c r="AF65" s="463" t="str">
        <f>IF('Historical Data'!BA56="","",'Historical Data'!BA56)</f>
        <v/>
      </c>
    </row>
    <row r="66" spans="2:32">
      <c r="B66" s="458" t="str">
        <f>IF(OR('Historical Data'!B57="",'Historical Data'!B57=45616),"",'Historical Data'!B57)</f>
        <v/>
      </c>
      <c r="C66" s="459" t="str">
        <f>IF('Historical Data'!AB57="","",'Historical Data'!AB57)</f>
        <v/>
      </c>
      <c r="D66" s="469" t="str">
        <f>IF('Historical Data'!AC57="","",'Historical Data'!AC57)</f>
        <v/>
      </c>
      <c r="E66" s="460" t="str">
        <f>IF('Historical Data'!AE57="","",'Historical Data'!AE57)</f>
        <v/>
      </c>
      <c r="F66" s="460" t="str">
        <f>IF('Historical Data'!AF57="","",'Historical Data'!AF57)</f>
        <v/>
      </c>
      <c r="G66" s="467" t="str">
        <f>IF('Historical Data'!AG57="","",'Historical Data'!AG57)</f>
        <v/>
      </c>
      <c r="H66" s="466" t="str">
        <f>IF('Historical Data'!AH57="","",'Historical Data'!AH57)</f>
        <v/>
      </c>
      <c r="I66" s="466" t="str">
        <f>IF('Historical Data'!AI57="","",'Historical Data'!AI57)</f>
        <v/>
      </c>
      <c r="J66" s="466" t="str">
        <f>IF('Historical Data'!AJ57="","",'Historical Data'!AJ57)</f>
        <v/>
      </c>
      <c r="K66" s="469" t="str">
        <f>IF('Historical Data'!AK57="","",'Historical Data'!AK57)</f>
        <v/>
      </c>
      <c r="L66" s="469"/>
      <c r="N66" s="464" t="str">
        <f>IF('Historical Data'!AL57="","",'Historical Data'!AL57)</f>
        <v/>
      </c>
      <c r="O66" s="463" t="str">
        <f>IF('Historical Data'!AN57="","",'Historical Data'!AN57)</f>
        <v/>
      </c>
      <c r="P66" s="468" t="str">
        <f>IF('Historical Data'!AO57="","",'Historical Data'!AO57)</f>
        <v/>
      </c>
      <c r="Q66" s="463" t="str">
        <f>IF('Historical Data'!AP57="","",'Historical Data'!AP57)</f>
        <v/>
      </c>
      <c r="R66" s="463"/>
      <c r="T66" s="464"/>
      <c r="U66" s="463"/>
      <c r="V66" s="468"/>
      <c r="W66" s="463"/>
      <c r="X66" s="463"/>
      <c r="AA66" s="464" t="str">
        <f>IF('Historical Data'!AV57="","",'Historical Data'!AV57)</f>
        <v/>
      </c>
      <c r="AB66" s="464" t="str">
        <f>IF('Historical Data'!AW57="","",'Historical Data'!AW57)</f>
        <v/>
      </c>
      <c r="AC66" s="464" t="str">
        <f>IF('Historical Data'!AX57="","",'Historical Data'!AX57)</f>
        <v/>
      </c>
      <c r="AD66" s="468" t="str">
        <f>IF('Historical Data'!AY57="","",'Historical Data'!AY57)</f>
        <v/>
      </c>
      <c r="AE66" s="463" t="str">
        <f>IF('Historical Data'!AZ57="","",'Historical Data'!AZ57)</f>
        <v/>
      </c>
      <c r="AF66" s="463" t="str">
        <f>IF('Historical Data'!BA57="","",'Historical Data'!BA57)</f>
        <v/>
      </c>
    </row>
    <row r="67" spans="2:32">
      <c r="B67" s="458" t="str">
        <f>IF(OR('Historical Data'!B58="",'Historical Data'!B58=45616),"",'Historical Data'!B58)</f>
        <v/>
      </c>
      <c r="C67" s="459" t="str">
        <f>IF('Historical Data'!AB58="","",'Historical Data'!AB58)</f>
        <v/>
      </c>
      <c r="D67" s="469" t="str">
        <f>IF('Historical Data'!AC58="","",'Historical Data'!AC58)</f>
        <v/>
      </c>
      <c r="E67" s="460" t="str">
        <f>IF('Historical Data'!AE58="","",'Historical Data'!AE58)</f>
        <v/>
      </c>
      <c r="F67" s="460" t="str">
        <f>IF('Historical Data'!AF58="","",'Historical Data'!AF58)</f>
        <v/>
      </c>
      <c r="G67" s="467" t="str">
        <f>IF('Historical Data'!AG58="","",'Historical Data'!AG58)</f>
        <v/>
      </c>
      <c r="H67" s="466" t="str">
        <f>IF('Historical Data'!AH58="","",'Historical Data'!AH58)</f>
        <v/>
      </c>
      <c r="I67" s="466" t="str">
        <f>IF('Historical Data'!AI58="","",'Historical Data'!AI58)</f>
        <v/>
      </c>
      <c r="J67" s="466" t="str">
        <f>IF('Historical Data'!AJ58="","",'Historical Data'!AJ58)</f>
        <v/>
      </c>
      <c r="K67" s="469" t="str">
        <f>IF('Historical Data'!AK58="","",'Historical Data'!AK58)</f>
        <v/>
      </c>
      <c r="L67" s="469"/>
      <c r="N67" s="464" t="str">
        <f>IF('Historical Data'!AL58="","",'Historical Data'!AL58)</f>
        <v/>
      </c>
      <c r="O67" s="463" t="str">
        <f>IF('Historical Data'!AN58="","",'Historical Data'!AN58)</f>
        <v/>
      </c>
      <c r="P67" s="468" t="str">
        <f>IF('Historical Data'!AO58="","",'Historical Data'!AO58)</f>
        <v/>
      </c>
      <c r="Q67" s="463" t="str">
        <f>IF('Historical Data'!AP58="","",'Historical Data'!AP58)</f>
        <v/>
      </c>
      <c r="R67" s="463"/>
      <c r="T67" s="464"/>
      <c r="U67" s="463"/>
      <c r="V67" s="468"/>
      <c r="W67" s="463"/>
      <c r="X67" s="463"/>
      <c r="AA67" s="464" t="str">
        <f>IF('Historical Data'!AV58="","",'Historical Data'!AV58)</f>
        <v/>
      </c>
      <c r="AB67" s="464" t="str">
        <f>IF('Historical Data'!AW58="","",'Historical Data'!AW58)</f>
        <v/>
      </c>
      <c r="AC67" s="464" t="str">
        <f>IF('Historical Data'!AX58="","",'Historical Data'!AX58)</f>
        <v/>
      </c>
      <c r="AD67" s="468" t="str">
        <f>IF('Historical Data'!AY58="","",'Historical Data'!AY58)</f>
        <v/>
      </c>
      <c r="AE67" s="463" t="str">
        <f>IF('Historical Data'!AZ58="","",'Historical Data'!AZ58)</f>
        <v/>
      </c>
      <c r="AF67" s="463" t="str">
        <f>IF('Historical Data'!BA58="","",'Historical Data'!BA58)</f>
        <v/>
      </c>
    </row>
    <row r="68" spans="2:32">
      <c r="B68" s="458" t="str">
        <f>IF(OR('Historical Data'!B59="",'Historical Data'!B59=45616),"",'Historical Data'!B59)</f>
        <v/>
      </c>
      <c r="C68" s="459" t="str">
        <f>IF('Historical Data'!AB59="","",'Historical Data'!AB59)</f>
        <v/>
      </c>
      <c r="D68" s="469" t="str">
        <f>IF('Historical Data'!AC59="","",'Historical Data'!AC59)</f>
        <v/>
      </c>
      <c r="E68" s="460" t="str">
        <f>IF('Historical Data'!AE59="","",'Historical Data'!AE59)</f>
        <v/>
      </c>
      <c r="F68" s="460" t="str">
        <f>IF('Historical Data'!AF59="","",'Historical Data'!AF59)</f>
        <v/>
      </c>
      <c r="G68" s="467" t="str">
        <f>IF('Historical Data'!AG59="","",'Historical Data'!AG59)</f>
        <v/>
      </c>
      <c r="H68" s="466" t="str">
        <f>IF('Historical Data'!AH59="","",'Historical Data'!AH59)</f>
        <v/>
      </c>
      <c r="I68" s="466" t="str">
        <f>IF('Historical Data'!AI59="","",'Historical Data'!AI59)</f>
        <v/>
      </c>
      <c r="J68" s="466" t="str">
        <f>IF('Historical Data'!AJ59="","",'Historical Data'!AJ59)</f>
        <v/>
      </c>
      <c r="K68" s="469" t="str">
        <f>IF('Historical Data'!AK59="","",'Historical Data'!AK59)</f>
        <v/>
      </c>
      <c r="L68" s="469"/>
      <c r="N68" s="464" t="str">
        <f>IF('Historical Data'!AL59="","",'Historical Data'!AL59)</f>
        <v/>
      </c>
      <c r="O68" s="463" t="str">
        <f>IF('Historical Data'!AN59="","",'Historical Data'!AN59)</f>
        <v/>
      </c>
      <c r="P68" s="468" t="str">
        <f>IF('Historical Data'!AO59="","",'Historical Data'!AO59)</f>
        <v/>
      </c>
      <c r="Q68" s="463" t="str">
        <f>IF('Historical Data'!AP59="","",'Historical Data'!AP59)</f>
        <v/>
      </c>
      <c r="R68" s="463"/>
      <c r="T68" s="464"/>
      <c r="U68" s="463"/>
      <c r="V68" s="468"/>
      <c r="W68" s="463"/>
      <c r="X68" s="463"/>
      <c r="AA68" s="464" t="str">
        <f>IF('Historical Data'!AV59="","",'Historical Data'!AV59)</f>
        <v/>
      </c>
      <c r="AB68" s="464" t="str">
        <f>IF('Historical Data'!AW59="","",'Historical Data'!AW59)</f>
        <v/>
      </c>
      <c r="AC68" s="464" t="str">
        <f>IF('Historical Data'!AX59="","",'Historical Data'!AX59)</f>
        <v/>
      </c>
      <c r="AD68" s="468" t="str">
        <f>IF('Historical Data'!AY59="","",'Historical Data'!AY59)</f>
        <v/>
      </c>
      <c r="AE68" s="463" t="str">
        <f>IF('Historical Data'!AZ59="","",'Historical Data'!AZ59)</f>
        <v/>
      </c>
      <c r="AF68" s="463" t="str">
        <f>IF('Historical Data'!BA59="","",'Historical Data'!BA59)</f>
        <v/>
      </c>
    </row>
    <row r="69" spans="2:32">
      <c r="B69" s="458" t="str">
        <f>IF(OR('Historical Data'!B60="",'Historical Data'!B60=45616),"",'Historical Data'!B60)</f>
        <v/>
      </c>
      <c r="C69" s="459" t="str">
        <f>IF('Historical Data'!AB60="","",'Historical Data'!AB60)</f>
        <v/>
      </c>
      <c r="D69" s="469" t="str">
        <f>IF('Historical Data'!AC60="","",'Historical Data'!AC60)</f>
        <v/>
      </c>
      <c r="E69" s="460" t="str">
        <f>IF('Historical Data'!AE60="","",'Historical Data'!AE60)</f>
        <v/>
      </c>
      <c r="F69" s="460" t="str">
        <f>IF('Historical Data'!AF60="","",'Historical Data'!AF60)</f>
        <v/>
      </c>
      <c r="G69" s="467" t="str">
        <f>IF('Historical Data'!AG60="","",'Historical Data'!AG60)</f>
        <v/>
      </c>
      <c r="H69" s="466" t="str">
        <f>IF('Historical Data'!AH60="","",'Historical Data'!AH60)</f>
        <v/>
      </c>
      <c r="I69" s="466" t="str">
        <f>IF('Historical Data'!AI60="","",'Historical Data'!AI60)</f>
        <v/>
      </c>
      <c r="J69" s="466" t="str">
        <f>IF('Historical Data'!AJ60="","",'Historical Data'!AJ60)</f>
        <v/>
      </c>
      <c r="K69" s="469" t="str">
        <f>IF('Historical Data'!AK60="","",'Historical Data'!AK60)</f>
        <v/>
      </c>
      <c r="L69" s="469"/>
      <c r="N69" s="464" t="str">
        <f>IF('Historical Data'!AL60="","",'Historical Data'!AL60)</f>
        <v/>
      </c>
      <c r="O69" s="463" t="str">
        <f>IF('Historical Data'!AN60="","",'Historical Data'!AN60)</f>
        <v/>
      </c>
      <c r="P69" s="468" t="str">
        <f>IF('Historical Data'!AO60="","",'Historical Data'!AO60)</f>
        <v/>
      </c>
      <c r="Q69" s="463" t="str">
        <f>IF('Historical Data'!AP60="","",'Historical Data'!AP60)</f>
        <v/>
      </c>
      <c r="R69" s="463"/>
      <c r="T69" s="464"/>
      <c r="U69" s="463"/>
      <c r="V69" s="468"/>
      <c r="W69" s="463"/>
      <c r="X69" s="463"/>
      <c r="AA69" s="464" t="str">
        <f>IF('Historical Data'!AV60="","",'Historical Data'!AV60)</f>
        <v/>
      </c>
      <c r="AB69" s="464" t="str">
        <f>IF('Historical Data'!AW60="","",'Historical Data'!AW60)</f>
        <v/>
      </c>
      <c r="AC69" s="464" t="str">
        <f>IF('Historical Data'!AX60="","",'Historical Data'!AX60)</f>
        <v/>
      </c>
      <c r="AD69" s="468" t="str">
        <f>IF('Historical Data'!AY60="","",'Historical Data'!AY60)</f>
        <v/>
      </c>
      <c r="AE69" s="463" t="str">
        <f>IF('Historical Data'!AZ60="","",'Historical Data'!AZ60)</f>
        <v/>
      </c>
      <c r="AF69" s="463" t="str">
        <f>IF('Historical Data'!BA60="","",'Historical Data'!BA60)</f>
        <v/>
      </c>
    </row>
    <row r="70" spans="2:32">
      <c r="B70" s="458" t="str">
        <f>IF(OR('Historical Data'!B61="",'Historical Data'!B61=45616),"",'Historical Data'!B61)</f>
        <v/>
      </c>
      <c r="C70" s="459" t="str">
        <f>IF('Historical Data'!AB61="","",'Historical Data'!AB61)</f>
        <v/>
      </c>
      <c r="D70" s="469" t="str">
        <f>IF('Historical Data'!AC61="","",'Historical Data'!AC61)</f>
        <v/>
      </c>
      <c r="E70" s="460" t="str">
        <f>IF('Historical Data'!AE61="","",'Historical Data'!AE61)</f>
        <v/>
      </c>
      <c r="F70" s="460" t="str">
        <f>IF('Historical Data'!AF61="","",'Historical Data'!AF61)</f>
        <v/>
      </c>
      <c r="G70" s="467" t="str">
        <f>IF('Historical Data'!AG61="","",'Historical Data'!AG61)</f>
        <v/>
      </c>
      <c r="H70" s="466" t="str">
        <f>IF('Historical Data'!AH61="","",'Historical Data'!AH61)</f>
        <v/>
      </c>
      <c r="I70" s="466" t="str">
        <f>IF('Historical Data'!AI61="","",'Historical Data'!AI61)</f>
        <v/>
      </c>
      <c r="J70" s="466" t="str">
        <f>IF('Historical Data'!AJ61="","",'Historical Data'!AJ61)</f>
        <v/>
      </c>
      <c r="K70" s="469" t="str">
        <f>IF('Historical Data'!AK61="","",'Historical Data'!AK61)</f>
        <v/>
      </c>
      <c r="L70" s="469"/>
      <c r="N70" s="464" t="str">
        <f>IF('Historical Data'!AL61="","",'Historical Data'!AL61)</f>
        <v/>
      </c>
      <c r="O70" s="463" t="str">
        <f>IF('Historical Data'!AN61="","",'Historical Data'!AN61)</f>
        <v/>
      </c>
      <c r="P70" s="468" t="str">
        <f>IF('Historical Data'!AO61="","",'Historical Data'!AO61)</f>
        <v/>
      </c>
      <c r="Q70" s="463" t="str">
        <f>IF('Historical Data'!AP61="","",'Historical Data'!AP61)</f>
        <v/>
      </c>
      <c r="R70" s="463"/>
      <c r="T70" s="464"/>
      <c r="U70" s="463"/>
      <c r="V70" s="468"/>
      <c r="W70" s="463"/>
      <c r="X70" s="463"/>
      <c r="AA70" s="464" t="str">
        <f>IF('Historical Data'!AV61="","",'Historical Data'!AV61)</f>
        <v/>
      </c>
      <c r="AB70" s="464" t="str">
        <f>IF('Historical Data'!AW61="","",'Historical Data'!AW61)</f>
        <v/>
      </c>
      <c r="AC70" s="464" t="str">
        <f>IF('Historical Data'!AX61="","",'Historical Data'!AX61)</f>
        <v/>
      </c>
      <c r="AD70" s="468" t="str">
        <f>IF('Historical Data'!AY61="","",'Historical Data'!AY61)</f>
        <v/>
      </c>
      <c r="AE70" s="463" t="str">
        <f>IF('Historical Data'!AZ61="","",'Historical Data'!AZ61)</f>
        <v/>
      </c>
      <c r="AF70" s="463" t="str">
        <f>IF('Historical Data'!BA61="","",'Historical Data'!BA61)</f>
        <v/>
      </c>
    </row>
    <row r="71" spans="2:32">
      <c r="B71" s="458" t="str">
        <f>IF(OR('Historical Data'!B62="",'Historical Data'!B62=45616),"",'Historical Data'!B62)</f>
        <v/>
      </c>
      <c r="C71" s="459" t="str">
        <f>IF('Historical Data'!AB62="","",'Historical Data'!AB62)</f>
        <v/>
      </c>
      <c r="D71" s="469" t="str">
        <f>IF('Historical Data'!AC62="","",'Historical Data'!AC62)</f>
        <v/>
      </c>
      <c r="E71" s="460" t="str">
        <f>IF('Historical Data'!AE62="","",'Historical Data'!AE62)</f>
        <v/>
      </c>
      <c r="F71" s="460" t="str">
        <f>IF('Historical Data'!AF62="","",'Historical Data'!AF62)</f>
        <v/>
      </c>
      <c r="G71" s="467" t="str">
        <f>IF('Historical Data'!AG62="","",'Historical Data'!AG62)</f>
        <v/>
      </c>
      <c r="H71" s="466" t="str">
        <f>IF('Historical Data'!AH62="","",'Historical Data'!AH62)</f>
        <v/>
      </c>
      <c r="I71" s="466" t="str">
        <f>IF('Historical Data'!AI62="","",'Historical Data'!AI62)</f>
        <v/>
      </c>
      <c r="J71" s="466" t="str">
        <f>IF('Historical Data'!AJ62="","",'Historical Data'!AJ62)</f>
        <v/>
      </c>
      <c r="K71" s="469" t="str">
        <f>IF('Historical Data'!AK62="","",'Historical Data'!AK62)</f>
        <v/>
      </c>
      <c r="L71" s="469"/>
      <c r="N71" s="464" t="str">
        <f>IF('Historical Data'!AL62="","",'Historical Data'!AL62)</f>
        <v/>
      </c>
      <c r="O71" s="463" t="str">
        <f>IF('Historical Data'!AN62="","",'Historical Data'!AN62)</f>
        <v/>
      </c>
      <c r="P71" s="468" t="str">
        <f>IF('Historical Data'!AO62="","",'Historical Data'!AO62)</f>
        <v/>
      </c>
      <c r="Q71" s="463" t="str">
        <f>IF('Historical Data'!AP62="","",'Historical Data'!AP62)</f>
        <v/>
      </c>
      <c r="R71" s="463"/>
      <c r="T71" s="464"/>
      <c r="U71" s="463"/>
      <c r="V71" s="468"/>
      <c r="W71" s="463"/>
      <c r="X71" s="463"/>
      <c r="AA71" s="464" t="str">
        <f>IF('Historical Data'!AV62="","",'Historical Data'!AV62)</f>
        <v/>
      </c>
      <c r="AB71" s="464" t="str">
        <f>IF('Historical Data'!AW62="","",'Historical Data'!AW62)</f>
        <v/>
      </c>
      <c r="AC71" s="464" t="str">
        <f>IF('Historical Data'!AX62="","",'Historical Data'!AX62)</f>
        <v/>
      </c>
      <c r="AD71" s="468" t="str">
        <f>IF('Historical Data'!AY62="","",'Historical Data'!AY62)</f>
        <v/>
      </c>
      <c r="AE71" s="463" t="str">
        <f>IF('Historical Data'!AZ62="","",'Historical Data'!AZ62)</f>
        <v/>
      </c>
      <c r="AF71" s="463" t="str">
        <f>IF('Historical Data'!BA62="","",'Historical Data'!BA62)</f>
        <v/>
      </c>
    </row>
    <row r="72" spans="2:32">
      <c r="B72" s="458" t="str">
        <f>IF(OR('Historical Data'!B63="",'Historical Data'!B63=45616),"",'Historical Data'!B63)</f>
        <v/>
      </c>
      <c r="C72" s="459" t="str">
        <f>IF('Historical Data'!AB63="","",'Historical Data'!AB63)</f>
        <v/>
      </c>
      <c r="D72" s="469" t="str">
        <f>IF('Historical Data'!AC63="","",'Historical Data'!AC63)</f>
        <v/>
      </c>
      <c r="E72" s="460" t="str">
        <f>IF('Historical Data'!AE63="","",'Historical Data'!AE63)</f>
        <v/>
      </c>
      <c r="F72" s="460" t="str">
        <f>IF('Historical Data'!AF63="","",'Historical Data'!AF63)</f>
        <v/>
      </c>
      <c r="G72" s="467" t="str">
        <f>IF('Historical Data'!AG63="","",'Historical Data'!AG63)</f>
        <v/>
      </c>
      <c r="H72" s="466" t="str">
        <f>IF('Historical Data'!AH63="","",'Historical Data'!AH63)</f>
        <v/>
      </c>
      <c r="I72" s="466" t="str">
        <f>IF('Historical Data'!AI63="","",'Historical Data'!AI63)</f>
        <v/>
      </c>
      <c r="J72" s="466" t="str">
        <f>IF('Historical Data'!AJ63="","",'Historical Data'!AJ63)</f>
        <v/>
      </c>
      <c r="K72" s="469" t="str">
        <f>IF('Historical Data'!AK63="","",'Historical Data'!AK63)</f>
        <v/>
      </c>
      <c r="L72" s="469"/>
      <c r="N72" s="464" t="str">
        <f>IF('Historical Data'!AL63="","",'Historical Data'!AL63)</f>
        <v/>
      </c>
      <c r="O72" s="463" t="str">
        <f>IF('Historical Data'!AN63="","",'Historical Data'!AN63)</f>
        <v/>
      </c>
      <c r="P72" s="468" t="str">
        <f>IF('Historical Data'!AO63="","",'Historical Data'!AO63)</f>
        <v/>
      </c>
      <c r="Q72" s="463" t="str">
        <f>IF('Historical Data'!AP63="","",'Historical Data'!AP63)</f>
        <v/>
      </c>
      <c r="R72" s="463"/>
      <c r="T72" s="464"/>
      <c r="U72" s="463"/>
      <c r="V72" s="468"/>
      <c r="W72" s="463"/>
      <c r="X72" s="463"/>
      <c r="AA72" s="464" t="str">
        <f>IF('Historical Data'!AV63="","",'Historical Data'!AV63)</f>
        <v/>
      </c>
      <c r="AB72" s="464" t="str">
        <f>IF('Historical Data'!AW63="","",'Historical Data'!AW63)</f>
        <v/>
      </c>
      <c r="AC72" s="464" t="str">
        <f>IF('Historical Data'!AX63="","",'Historical Data'!AX63)</f>
        <v/>
      </c>
      <c r="AD72" s="468" t="str">
        <f>IF('Historical Data'!AY63="","",'Historical Data'!AY63)</f>
        <v/>
      </c>
      <c r="AE72" s="463" t="str">
        <f>IF('Historical Data'!AZ63="","",'Historical Data'!AZ63)</f>
        <v/>
      </c>
      <c r="AF72" s="463" t="str">
        <f>IF('Historical Data'!BA63="","",'Historical Data'!BA63)</f>
        <v/>
      </c>
    </row>
    <row r="73" spans="2:32">
      <c r="B73" s="458" t="str">
        <f>IF(OR('Historical Data'!B64="",'Historical Data'!B64=45616),"",'Historical Data'!B64)</f>
        <v/>
      </c>
      <c r="C73" s="459" t="str">
        <f>IF('Historical Data'!AB64="","",'Historical Data'!AB64)</f>
        <v/>
      </c>
      <c r="D73" s="469" t="str">
        <f>IF('Historical Data'!AC64="","",'Historical Data'!AC64)</f>
        <v/>
      </c>
      <c r="E73" s="460" t="str">
        <f>IF('Historical Data'!AE64="","",'Historical Data'!AE64)</f>
        <v/>
      </c>
      <c r="F73" s="460" t="str">
        <f>IF('Historical Data'!AF64="","",'Historical Data'!AF64)</f>
        <v/>
      </c>
      <c r="G73" s="467" t="str">
        <f>IF('Historical Data'!AG64="","",'Historical Data'!AG64)</f>
        <v/>
      </c>
      <c r="H73" s="466" t="str">
        <f>IF('Historical Data'!AH64="","",'Historical Data'!AH64)</f>
        <v/>
      </c>
      <c r="I73" s="466" t="str">
        <f>IF('Historical Data'!AI64="","",'Historical Data'!AI64)</f>
        <v/>
      </c>
      <c r="J73" s="466" t="str">
        <f>IF('Historical Data'!AJ64="","",'Historical Data'!AJ64)</f>
        <v/>
      </c>
      <c r="K73" s="469" t="str">
        <f>IF('Historical Data'!AK64="","",'Historical Data'!AK64)</f>
        <v/>
      </c>
      <c r="L73" s="469"/>
      <c r="N73" s="464" t="str">
        <f>IF('Historical Data'!AL64="","",'Historical Data'!AL64)</f>
        <v/>
      </c>
      <c r="O73" s="463" t="str">
        <f>IF('Historical Data'!AN64="","",'Historical Data'!AN64)</f>
        <v/>
      </c>
      <c r="P73" s="468" t="str">
        <f>IF('Historical Data'!AO64="","",'Historical Data'!AO64)</f>
        <v/>
      </c>
      <c r="Q73" s="463" t="str">
        <f>IF('Historical Data'!AP64="","",'Historical Data'!AP64)</f>
        <v/>
      </c>
      <c r="R73" s="463"/>
      <c r="T73" s="464"/>
      <c r="U73" s="463"/>
      <c r="V73" s="468"/>
      <c r="W73" s="463"/>
      <c r="X73" s="463"/>
      <c r="AA73" s="464" t="str">
        <f>IF('Historical Data'!AV64="","",'Historical Data'!AV64)</f>
        <v/>
      </c>
      <c r="AB73" s="464" t="str">
        <f>IF('Historical Data'!AW64="","",'Historical Data'!AW64)</f>
        <v/>
      </c>
      <c r="AC73" s="464" t="str">
        <f>IF('Historical Data'!AX64="","",'Historical Data'!AX64)</f>
        <v/>
      </c>
      <c r="AD73" s="468" t="str">
        <f>IF('Historical Data'!AY64="","",'Historical Data'!AY64)</f>
        <v/>
      </c>
      <c r="AE73" s="463" t="str">
        <f>IF('Historical Data'!AZ64="","",'Historical Data'!AZ64)</f>
        <v/>
      </c>
      <c r="AF73" s="463" t="str">
        <f>IF('Historical Data'!BA64="","",'Historical Data'!BA64)</f>
        <v/>
      </c>
    </row>
    <row r="74" spans="2:32">
      <c r="B74" s="458" t="str">
        <f>IF(OR('Historical Data'!B65="",'Historical Data'!B65=45616),"",'Historical Data'!B65)</f>
        <v/>
      </c>
      <c r="C74" s="459" t="str">
        <f>IF('Historical Data'!AB65="","",'Historical Data'!AB65)</f>
        <v/>
      </c>
      <c r="D74" s="469" t="str">
        <f>IF('Historical Data'!AC65="","",'Historical Data'!AC65)</f>
        <v/>
      </c>
      <c r="E74" s="460" t="str">
        <f>IF('Historical Data'!AE65="","",'Historical Data'!AE65)</f>
        <v/>
      </c>
      <c r="F74" s="460" t="str">
        <f>IF('Historical Data'!AF65="","",'Historical Data'!AF65)</f>
        <v/>
      </c>
      <c r="G74" s="467" t="str">
        <f>IF('Historical Data'!AG65="","",'Historical Data'!AG65)</f>
        <v/>
      </c>
      <c r="H74" s="466" t="str">
        <f>IF('Historical Data'!AH65="","",'Historical Data'!AH65)</f>
        <v/>
      </c>
      <c r="I74" s="466" t="str">
        <f>IF('Historical Data'!AI65="","",'Historical Data'!AI65)</f>
        <v/>
      </c>
      <c r="J74" s="466" t="str">
        <f>IF('Historical Data'!AJ65="","",'Historical Data'!AJ65)</f>
        <v/>
      </c>
      <c r="K74" s="469" t="str">
        <f>IF('Historical Data'!AK65="","",'Historical Data'!AK65)</f>
        <v/>
      </c>
      <c r="L74" s="469"/>
      <c r="N74" s="464" t="str">
        <f>IF('Historical Data'!AL65="","",'Historical Data'!AL65)</f>
        <v/>
      </c>
      <c r="O74" s="463" t="str">
        <f>IF('Historical Data'!AN65="","",'Historical Data'!AN65)</f>
        <v/>
      </c>
      <c r="P74" s="468" t="str">
        <f>IF('Historical Data'!AO65="","",'Historical Data'!AO65)</f>
        <v/>
      </c>
      <c r="Q74" s="463" t="str">
        <f>IF('Historical Data'!AP65="","",'Historical Data'!AP65)</f>
        <v/>
      </c>
      <c r="R74" s="463"/>
      <c r="T74" s="464"/>
      <c r="U74" s="463"/>
      <c r="V74" s="468"/>
      <c r="W74" s="463"/>
      <c r="X74" s="463"/>
      <c r="AA74" s="464" t="str">
        <f>IF('Historical Data'!AV65="","",'Historical Data'!AV65)</f>
        <v/>
      </c>
      <c r="AB74" s="464" t="str">
        <f>IF('Historical Data'!AW65="","",'Historical Data'!AW65)</f>
        <v/>
      </c>
      <c r="AC74" s="464" t="str">
        <f>IF('Historical Data'!AX65="","",'Historical Data'!AX65)</f>
        <v/>
      </c>
      <c r="AD74" s="468" t="str">
        <f>IF('Historical Data'!AY65="","",'Historical Data'!AY65)</f>
        <v/>
      </c>
      <c r="AE74" s="463" t="str">
        <f>IF('Historical Data'!AZ65="","",'Historical Data'!AZ65)</f>
        <v/>
      </c>
      <c r="AF74" s="463" t="str">
        <f>IF('Historical Data'!BA65="","",'Historical Data'!BA65)</f>
        <v/>
      </c>
    </row>
    <row r="75" spans="2:32">
      <c r="B75" s="458" t="str">
        <f>IF(OR('Historical Data'!B66="",'Historical Data'!B66=45616),"",'Historical Data'!B66)</f>
        <v/>
      </c>
      <c r="C75" s="459" t="str">
        <f>IF('Historical Data'!AB66="","",'Historical Data'!AB66)</f>
        <v/>
      </c>
      <c r="D75" s="469" t="str">
        <f>IF('Historical Data'!AC66="","",'Historical Data'!AC66)</f>
        <v/>
      </c>
      <c r="E75" s="460" t="str">
        <f>IF('Historical Data'!AE66="","",'Historical Data'!AE66)</f>
        <v/>
      </c>
      <c r="F75" s="460" t="str">
        <f>IF('Historical Data'!AF66="","",'Historical Data'!AF66)</f>
        <v/>
      </c>
      <c r="G75" s="467" t="str">
        <f>IF('Historical Data'!AG66="","",'Historical Data'!AG66)</f>
        <v/>
      </c>
      <c r="H75" s="466" t="str">
        <f>IF('Historical Data'!AH66="","",'Historical Data'!AH66)</f>
        <v/>
      </c>
      <c r="I75" s="466" t="str">
        <f>IF('Historical Data'!AI66="","",'Historical Data'!AI66)</f>
        <v/>
      </c>
      <c r="J75" s="466" t="str">
        <f>IF('Historical Data'!AJ66="","",'Historical Data'!AJ66)</f>
        <v/>
      </c>
      <c r="K75" s="469" t="str">
        <f>IF('Historical Data'!AK66="","",'Historical Data'!AK66)</f>
        <v/>
      </c>
      <c r="L75" s="469"/>
      <c r="N75" s="464" t="str">
        <f>IF('Historical Data'!AL66="","",'Historical Data'!AL66)</f>
        <v/>
      </c>
      <c r="O75" s="463" t="str">
        <f>IF('Historical Data'!AN66="","",'Historical Data'!AN66)</f>
        <v/>
      </c>
      <c r="P75" s="468" t="str">
        <f>IF('Historical Data'!AO66="","",'Historical Data'!AO66)</f>
        <v/>
      </c>
      <c r="Q75" s="463" t="str">
        <f>IF('Historical Data'!AP66="","",'Historical Data'!AP66)</f>
        <v/>
      </c>
      <c r="R75" s="463"/>
      <c r="T75" s="464"/>
      <c r="U75" s="463"/>
      <c r="V75" s="468"/>
      <c r="W75" s="463"/>
      <c r="X75" s="463"/>
      <c r="AA75" s="464" t="str">
        <f>IF('Historical Data'!AV66="","",'Historical Data'!AV66)</f>
        <v/>
      </c>
      <c r="AB75" s="464" t="str">
        <f>IF('Historical Data'!AW66="","",'Historical Data'!AW66)</f>
        <v/>
      </c>
      <c r="AC75" s="464" t="str">
        <f>IF('Historical Data'!AX66="","",'Historical Data'!AX66)</f>
        <v/>
      </c>
      <c r="AD75" s="468" t="str">
        <f>IF('Historical Data'!AY66="","",'Historical Data'!AY66)</f>
        <v/>
      </c>
      <c r="AE75" s="463" t="str">
        <f>IF('Historical Data'!AZ66="","",'Historical Data'!AZ66)</f>
        <v/>
      </c>
      <c r="AF75" s="463" t="str">
        <f>IF('Historical Data'!BA66="","",'Historical Data'!BA66)</f>
        <v/>
      </c>
    </row>
    <row r="76" spans="2:32">
      <c r="B76" s="458" t="str">
        <f>IF(OR('Historical Data'!B67="",'Historical Data'!B67=45616),"",'Historical Data'!B67)</f>
        <v/>
      </c>
      <c r="C76" s="459" t="str">
        <f>IF('Historical Data'!AB67="","",'Historical Data'!AB67)</f>
        <v/>
      </c>
      <c r="D76" s="469" t="str">
        <f>IF('Historical Data'!AC67="","",'Historical Data'!AC67)</f>
        <v/>
      </c>
      <c r="E76" s="460" t="str">
        <f>IF('Historical Data'!AE67="","",'Historical Data'!AE67)</f>
        <v/>
      </c>
      <c r="F76" s="460" t="str">
        <f>IF('Historical Data'!AF67="","",'Historical Data'!AF67)</f>
        <v/>
      </c>
      <c r="G76" s="467" t="str">
        <f>IF('Historical Data'!AG67="","",'Historical Data'!AG67)</f>
        <v/>
      </c>
      <c r="H76" s="466" t="str">
        <f>IF('Historical Data'!AH67="","",'Historical Data'!AH67)</f>
        <v/>
      </c>
      <c r="I76" s="466" t="str">
        <f>IF('Historical Data'!AI67="","",'Historical Data'!AI67)</f>
        <v/>
      </c>
      <c r="J76" s="466" t="str">
        <f>IF('Historical Data'!AJ67="","",'Historical Data'!AJ67)</f>
        <v/>
      </c>
      <c r="K76" s="469" t="str">
        <f>IF('Historical Data'!AK67="","",'Historical Data'!AK67)</f>
        <v/>
      </c>
      <c r="L76" s="469"/>
      <c r="N76" s="464" t="str">
        <f>IF('Historical Data'!AL67="","",'Historical Data'!AL67)</f>
        <v/>
      </c>
      <c r="O76" s="463" t="str">
        <f>IF('Historical Data'!AN67="","",'Historical Data'!AN67)</f>
        <v/>
      </c>
      <c r="P76" s="468" t="str">
        <f>IF('Historical Data'!AO67="","",'Historical Data'!AO67)</f>
        <v/>
      </c>
      <c r="Q76" s="463" t="str">
        <f>IF('Historical Data'!AP67="","",'Historical Data'!AP67)</f>
        <v/>
      </c>
      <c r="R76" s="463"/>
      <c r="T76" s="464"/>
      <c r="U76" s="463"/>
      <c r="V76" s="468"/>
      <c r="W76" s="463"/>
      <c r="X76" s="463"/>
      <c r="AA76" s="464" t="str">
        <f>IF('Historical Data'!AV67="","",'Historical Data'!AV67)</f>
        <v/>
      </c>
      <c r="AB76" s="464" t="str">
        <f>IF('Historical Data'!AW67="","",'Historical Data'!AW67)</f>
        <v/>
      </c>
      <c r="AC76" s="464" t="str">
        <f>IF('Historical Data'!AX67="","",'Historical Data'!AX67)</f>
        <v/>
      </c>
      <c r="AD76" s="468" t="str">
        <f>IF('Historical Data'!AY67="","",'Historical Data'!AY67)</f>
        <v/>
      </c>
      <c r="AE76" s="463" t="str">
        <f>IF('Historical Data'!AZ67="","",'Historical Data'!AZ67)</f>
        <v/>
      </c>
      <c r="AF76" s="463" t="str">
        <f>IF('Historical Data'!BA67="","",'Historical Data'!BA67)</f>
        <v/>
      </c>
    </row>
    <row r="77" spans="2:32">
      <c r="B77" s="458" t="str">
        <f>IF(OR('Historical Data'!B68="",'Historical Data'!B68=45616),"",'Historical Data'!B68)</f>
        <v/>
      </c>
      <c r="C77" s="459" t="str">
        <f>IF('Historical Data'!AB68="","",'Historical Data'!AB68)</f>
        <v/>
      </c>
      <c r="D77" s="469" t="str">
        <f>IF('Historical Data'!AC68="","",'Historical Data'!AC68)</f>
        <v/>
      </c>
      <c r="E77" s="460" t="str">
        <f>IF('Historical Data'!AE68="","",'Historical Data'!AE68)</f>
        <v/>
      </c>
      <c r="F77" s="460" t="str">
        <f>IF('Historical Data'!AF68="","",'Historical Data'!AF68)</f>
        <v/>
      </c>
      <c r="G77" s="467" t="str">
        <f>IF('Historical Data'!AG68="","",'Historical Data'!AG68)</f>
        <v/>
      </c>
      <c r="H77" s="466" t="str">
        <f>IF('Historical Data'!AH68="","",'Historical Data'!AH68)</f>
        <v/>
      </c>
      <c r="I77" s="466" t="str">
        <f>IF('Historical Data'!AI68="","",'Historical Data'!AI68)</f>
        <v/>
      </c>
      <c r="J77" s="466" t="str">
        <f>IF('Historical Data'!AJ68="","",'Historical Data'!AJ68)</f>
        <v/>
      </c>
      <c r="K77" s="469" t="str">
        <f>IF('Historical Data'!AK68="","",'Historical Data'!AK68)</f>
        <v/>
      </c>
      <c r="L77" s="469"/>
      <c r="N77" s="464" t="str">
        <f>IF('Historical Data'!AL68="","",'Historical Data'!AL68)</f>
        <v/>
      </c>
      <c r="O77" s="463" t="str">
        <f>IF('Historical Data'!AN68="","",'Historical Data'!AN68)</f>
        <v/>
      </c>
      <c r="P77" s="468" t="str">
        <f>IF('Historical Data'!AO68="","",'Historical Data'!AO68)</f>
        <v/>
      </c>
      <c r="Q77" s="463" t="str">
        <f>IF('Historical Data'!AP68="","",'Historical Data'!AP68)</f>
        <v/>
      </c>
      <c r="R77" s="463"/>
      <c r="T77" s="464"/>
      <c r="U77" s="463"/>
      <c r="V77" s="468"/>
      <c r="W77" s="463"/>
      <c r="X77" s="463"/>
      <c r="AA77" s="464" t="str">
        <f>IF('Historical Data'!AV68="","",'Historical Data'!AV68)</f>
        <v/>
      </c>
      <c r="AB77" s="464" t="str">
        <f>IF('Historical Data'!AW68="","",'Historical Data'!AW68)</f>
        <v/>
      </c>
      <c r="AC77" s="464" t="str">
        <f>IF('Historical Data'!AX68="","",'Historical Data'!AX68)</f>
        <v/>
      </c>
      <c r="AD77" s="468" t="str">
        <f>IF('Historical Data'!AY68="","",'Historical Data'!AY68)</f>
        <v/>
      </c>
      <c r="AE77" s="463" t="str">
        <f>IF('Historical Data'!AZ68="","",'Historical Data'!AZ68)</f>
        <v/>
      </c>
      <c r="AF77" s="463" t="str">
        <f>IF('Historical Data'!BA68="","",'Historical Data'!BA68)</f>
        <v/>
      </c>
    </row>
    <row r="78" spans="2:32">
      <c r="B78" s="458" t="str">
        <f>IF(OR('Historical Data'!B69="",'Historical Data'!B69=45616),"",'Historical Data'!B69)</f>
        <v/>
      </c>
      <c r="C78" s="459" t="str">
        <f>IF('Historical Data'!AB69="","",'Historical Data'!AB69)</f>
        <v/>
      </c>
      <c r="D78" s="469" t="str">
        <f>IF('Historical Data'!AC69="","",'Historical Data'!AC69)</f>
        <v/>
      </c>
      <c r="E78" s="460" t="str">
        <f>IF('Historical Data'!AE69="","",'Historical Data'!AE69)</f>
        <v/>
      </c>
      <c r="F78" s="460" t="str">
        <f>IF('Historical Data'!AF69="","",'Historical Data'!AF69)</f>
        <v/>
      </c>
      <c r="G78" s="467" t="str">
        <f>IF('Historical Data'!AG69="","",'Historical Data'!AG69)</f>
        <v/>
      </c>
      <c r="H78" s="466" t="str">
        <f>IF('Historical Data'!AH69="","",'Historical Data'!AH69)</f>
        <v/>
      </c>
      <c r="I78" s="466" t="str">
        <f>IF('Historical Data'!AI69="","",'Historical Data'!AI69)</f>
        <v/>
      </c>
      <c r="J78" s="466" t="str">
        <f>IF('Historical Data'!AJ69="","",'Historical Data'!AJ69)</f>
        <v/>
      </c>
      <c r="K78" s="469" t="str">
        <f>IF('Historical Data'!AK69="","",'Historical Data'!AK69)</f>
        <v/>
      </c>
      <c r="L78" s="469"/>
      <c r="N78" s="464" t="str">
        <f>IF('Historical Data'!AL69="","",'Historical Data'!AL69)</f>
        <v/>
      </c>
      <c r="O78" s="463" t="str">
        <f>IF('Historical Data'!AN69="","",'Historical Data'!AN69)</f>
        <v/>
      </c>
      <c r="P78" s="468" t="str">
        <f>IF('Historical Data'!AO69="","",'Historical Data'!AO69)</f>
        <v/>
      </c>
      <c r="Q78" s="463" t="str">
        <f>IF('Historical Data'!AP69="","",'Historical Data'!AP69)</f>
        <v/>
      </c>
      <c r="R78" s="463"/>
      <c r="T78" s="464"/>
      <c r="U78" s="463"/>
      <c r="V78" s="468"/>
      <c r="W78" s="463"/>
      <c r="X78" s="463"/>
      <c r="AA78" s="464" t="str">
        <f>IF('Historical Data'!AV69="","",'Historical Data'!AV69)</f>
        <v/>
      </c>
      <c r="AB78" s="464" t="str">
        <f>IF('Historical Data'!AW69="","",'Historical Data'!AW69)</f>
        <v/>
      </c>
      <c r="AC78" s="464" t="str">
        <f>IF('Historical Data'!AX69="","",'Historical Data'!AX69)</f>
        <v/>
      </c>
      <c r="AD78" s="468" t="str">
        <f>IF('Historical Data'!AY69="","",'Historical Data'!AY69)</f>
        <v/>
      </c>
      <c r="AE78" s="463" t="str">
        <f>IF('Historical Data'!AZ69="","",'Historical Data'!AZ69)</f>
        <v/>
      </c>
      <c r="AF78" s="463" t="str">
        <f>IF('Historical Data'!BA69="","",'Historical Data'!BA69)</f>
        <v/>
      </c>
    </row>
    <row r="79" spans="2:32">
      <c r="B79" s="458" t="str">
        <f>IF(OR('Historical Data'!B70="",'Historical Data'!B70=45616),"",'Historical Data'!B70)</f>
        <v/>
      </c>
      <c r="C79" s="459" t="str">
        <f>IF('Historical Data'!AB70="","",'Historical Data'!AB70)</f>
        <v/>
      </c>
      <c r="D79" s="469" t="str">
        <f>IF('Historical Data'!AC70="","",'Historical Data'!AC70)</f>
        <v/>
      </c>
      <c r="E79" s="460" t="str">
        <f>IF('Historical Data'!AE70="","",'Historical Data'!AE70)</f>
        <v/>
      </c>
      <c r="F79" s="460" t="str">
        <f>IF('Historical Data'!AF70="","",'Historical Data'!AF70)</f>
        <v/>
      </c>
      <c r="G79" s="467" t="str">
        <f>IF('Historical Data'!AG70="","",'Historical Data'!AG70)</f>
        <v/>
      </c>
      <c r="H79" s="466" t="str">
        <f>IF('Historical Data'!AH70="","",'Historical Data'!AH70)</f>
        <v/>
      </c>
      <c r="I79" s="466" t="str">
        <f>IF('Historical Data'!AI70="","",'Historical Data'!AI70)</f>
        <v/>
      </c>
      <c r="J79" s="466" t="str">
        <f>IF('Historical Data'!AJ70="","",'Historical Data'!AJ70)</f>
        <v/>
      </c>
      <c r="K79" s="469" t="str">
        <f>IF('Historical Data'!AK70="","",'Historical Data'!AK70)</f>
        <v/>
      </c>
      <c r="L79" s="469"/>
      <c r="N79" s="464" t="str">
        <f>IF('Historical Data'!AL70="","",'Historical Data'!AL70)</f>
        <v/>
      </c>
      <c r="O79" s="463" t="str">
        <f>IF('Historical Data'!AN70="","",'Historical Data'!AN70)</f>
        <v/>
      </c>
      <c r="P79" s="468" t="str">
        <f>IF('Historical Data'!AO70="","",'Historical Data'!AO70)</f>
        <v/>
      </c>
      <c r="Q79" s="463" t="str">
        <f>IF('Historical Data'!AP70="","",'Historical Data'!AP70)</f>
        <v/>
      </c>
      <c r="R79" s="463"/>
      <c r="T79" s="464"/>
      <c r="U79" s="463"/>
      <c r="V79" s="468"/>
      <c r="W79" s="463"/>
      <c r="X79" s="463"/>
      <c r="AA79" s="464" t="str">
        <f>IF('Historical Data'!AV70="","",'Historical Data'!AV70)</f>
        <v/>
      </c>
      <c r="AB79" s="464" t="str">
        <f>IF('Historical Data'!AW70="","",'Historical Data'!AW70)</f>
        <v/>
      </c>
      <c r="AC79" s="464" t="str">
        <f>IF('Historical Data'!AX70="","",'Historical Data'!AX70)</f>
        <v/>
      </c>
      <c r="AD79" s="468" t="str">
        <f>IF('Historical Data'!AY70="","",'Historical Data'!AY70)</f>
        <v/>
      </c>
      <c r="AE79" s="463" t="str">
        <f>IF('Historical Data'!AZ70="","",'Historical Data'!AZ70)</f>
        <v/>
      </c>
      <c r="AF79" s="463" t="str">
        <f>IF('Historical Data'!BA70="","",'Historical Data'!BA70)</f>
        <v/>
      </c>
    </row>
    <row r="80" spans="2:32">
      <c r="B80" s="458" t="str">
        <f>IF(OR('Historical Data'!B71="",'Historical Data'!B71=45616),"",'Historical Data'!B71)</f>
        <v/>
      </c>
      <c r="C80" s="459" t="str">
        <f>IF('Historical Data'!AB71="","",'Historical Data'!AB71)</f>
        <v/>
      </c>
      <c r="D80" s="469" t="str">
        <f>IF('Historical Data'!AC71="","",'Historical Data'!AC71)</f>
        <v/>
      </c>
      <c r="E80" s="460" t="str">
        <f>IF('Historical Data'!AE71="","",'Historical Data'!AE71)</f>
        <v/>
      </c>
      <c r="F80" s="460" t="str">
        <f>IF('Historical Data'!AF71="","",'Historical Data'!AF71)</f>
        <v/>
      </c>
      <c r="G80" s="467" t="str">
        <f>IF('Historical Data'!AG71="","",'Historical Data'!AG71)</f>
        <v/>
      </c>
      <c r="H80" s="466" t="str">
        <f>IF('Historical Data'!AH71="","",'Historical Data'!AH71)</f>
        <v/>
      </c>
      <c r="I80" s="466" t="str">
        <f>IF('Historical Data'!AI71="","",'Historical Data'!AI71)</f>
        <v/>
      </c>
      <c r="J80" s="466" t="str">
        <f>IF('Historical Data'!AJ71="","",'Historical Data'!AJ71)</f>
        <v/>
      </c>
      <c r="K80" s="469" t="str">
        <f>IF('Historical Data'!AK71="","",'Historical Data'!AK71)</f>
        <v/>
      </c>
      <c r="L80" s="469"/>
      <c r="N80" s="464" t="str">
        <f>IF('Historical Data'!AL71="","",'Historical Data'!AL71)</f>
        <v/>
      </c>
      <c r="O80" s="463" t="str">
        <f>IF('Historical Data'!AN71="","",'Historical Data'!AN71)</f>
        <v/>
      </c>
      <c r="P80" s="468" t="str">
        <f>IF('Historical Data'!AO71="","",'Historical Data'!AO71)</f>
        <v/>
      </c>
      <c r="Q80" s="463" t="str">
        <f>IF('Historical Data'!AP71="","",'Historical Data'!AP71)</f>
        <v/>
      </c>
      <c r="R80" s="463"/>
      <c r="T80" s="464"/>
      <c r="U80" s="463"/>
      <c r="V80" s="468"/>
      <c r="W80" s="463"/>
      <c r="X80" s="463"/>
      <c r="AA80" s="464" t="str">
        <f>IF('Historical Data'!AV71="","",'Historical Data'!AV71)</f>
        <v/>
      </c>
      <c r="AB80" s="464" t="str">
        <f>IF('Historical Data'!AW71="","",'Historical Data'!AW71)</f>
        <v/>
      </c>
      <c r="AC80" s="464" t="str">
        <f>IF('Historical Data'!AX71="","",'Historical Data'!AX71)</f>
        <v/>
      </c>
      <c r="AD80" s="468" t="str">
        <f>IF('Historical Data'!AY71="","",'Historical Data'!AY71)</f>
        <v/>
      </c>
      <c r="AE80" s="463" t="str">
        <f>IF('Historical Data'!AZ71="","",'Historical Data'!AZ71)</f>
        <v/>
      </c>
      <c r="AF80" s="463" t="str">
        <f>IF('Historical Data'!BA71="","",'Historical Data'!BA71)</f>
        <v/>
      </c>
    </row>
    <row r="81" spans="2:32">
      <c r="B81" s="458" t="str">
        <f>IF(OR('Historical Data'!B72="",'Historical Data'!B72=45616),"",'Historical Data'!B72)</f>
        <v/>
      </c>
      <c r="C81" s="459" t="str">
        <f>IF('Historical Data'!AB72="","",'Historical Data'!AB72)</f>
        <v/>
      </c>
      <c r="D81" s="469" t="str">
        <f>IF('Historical Data'!AC72="","",'Historical Data'!AC72)</f>
        <v/>
      </c>
      <c r="E81" s="460" t="str">
        <f>IF('Historical Data'!AE72="","",'Historical Data'!AE72)</f>
        <v/>
      </c>
      <c r="F81" s="460" t="str">
        <f>IF('Historical Data'!AF72="","",'Historical Data'!AF72)</f>
        <v/>
      </c>
      <c r="G81" s="467" t="str">
        <f>IF('Historical Data'!AG72="","",'Historical Data'!AG72)</f>
        <v/>
      </c>
      <c r="H81" s="466" t="str">
        <f>IF('Historical Data'!AH72="","",'Historical Data'!AH72)</f>
        <v/>
      </c>
      <c r="I81" s="466" t="str">
        <f>IF('Historical Data'!AI72="","",'Historical Data'!AI72)</f>
        <v/>
      </c>
      <c r="J81" s="466" t="str">
        <f>IF('Historical Data'!AJ72="","",'Historical Data'!AJ72)</f>
        <v/>
      </c>
      <c r="K81" s="469" t="str">
        <f>IF('Historical Data'!AK72="","",'Historical Data'!AK72)</f>
        <v/>
      </c>
      <c r="L81" s="469"/>
      <c r="N81" s="464" t="str">
        <f>IF('Historical Data'!AL72="","",'Historical Data'!AL72)</f>
        <v/>
      </c>
      <c r="O81" s="463" t="str">
        <f>IF('Historical Data'!AN72="","",'Historical Data'!AN72)</f>
        <v/>
      </c>
      <c r="P81" s="468" t="str">
        <f>IF('Historical Data'!AO72="","",'Historical Data'!AO72)</f>
        <v/>
      </c>
      <c r="Q81" s="463" t="str">
        <f>IF('Historical Data'!AP72="","",'Historical Data'!AP72)</f>
        <v/>
      </c>
      <c r="R81" s="463"/>
      <c r="T81" s="464"/>
      <c r="U81" s="463"/>
      <c r="V81" s="468"/>
      <c r="W81" s="463"/>
      <c r="X81" s="463"/>
      <c r="AA81" s="464" t="str">
        <f>IF('Historical Data'!AV72="","",'Historical Data'!AV72)</f>
        <v/>
      </c>
      <c r="AB81" s="464" t="str">
        <f>IF('Historical Data'!AW72="","",'Historical Data'!AW72)</f>
        <v/>
      </c>
      <c r="AC81" s="464" t="str">
        <f>IF('Historical Data'!AX72="","",'Historical Data'!AX72)</f>
        <v/>
      </c>
      <c r="AD81" s="468" t="str">
        <f>IF('Historical Data'!AY72="","",'Historical Data'!AY72)</f>
        <v/>
      </c>
      <c r="AE81" s="463" t="str">
        <f>IF('Historical Data'!AZ72="","",'Historical Data'!AZ72)</f>
        <v/>
      </c>
      <c r="AF81" s="463" t="str">
        <f>IF('Historical Data'!BA72="","",'Historical Data'!BA72)</f>
        <v/>
      </c>
    </row>
    <row r="82" spans="2:32">
      <c r="B82" s="458" t="str">
        <f>IF(OR('Historical Data'!B73="",'Historical Data'!B73=45616),"",'Historical Data'!B73)</f>
        <v/>
      </c>
      <c r="C82" s="459" t="str">
        <f>IF('Historical Data'!AB73="","",'Historical Data'!AB73)</f>
        <v/>
      </c>
      <c r="D82" s="469" t="str">
        <f>IF('Historical Data'!AC73="","",'Historical Data'!AC73)</f>
        <v/>
      </c>
      <c r="E82" s="460" t="str">
        <f>IF('Historical Data'!AE73="","",'Historical Data'!AE73)</f>
        <v/>
      </c>
      <c r="F82" s="460" t="str">
        <f>IF('Historical Data'!AF73="","",'Historical Data'!AF73)</f>
        <v/>
      </c>
      <c r="G82" s="467" t="str">
        <f>IF('Historical Data'!AG73="","",'Historical Data'!AG73)</f>
        <v/>
      </c>
      <c r="H82" s="466" t="str">
        <f>IF('Historical Data'!AH73="","",'Historical Data'!AH73)</f>
        <v/>
      </c>
      <c r="I82" s="466" t="str">
        <f>IF('Historical Data'!AI73="","",'Historical Data'!AI73)</f>
        <v/>
      </c>
      <c r="J82" s="466" t="str">
        <f>IF('Historical Data'!AJ73="","",'Historical Data'!AJ73)</f>
        <v/>
      </c>
      <c r="K82" s="469" t="str">
        <f>IF('Historical Data'!AK73="","",'Historical Data'!AK73)</f>
        <v/>
      </c>
      <c r="L82" s="469"/>
      <c r="N82" s="464" t="str">
        <f>IF('Historical Data'!AL73="","",'Historical Data'!AL73)</f>
        <v/>
      </c>
      <c r="O82" s="463" t="str">
        <f>IF('Historical Data'!AN73="","",'Historical Data'!AN73)</f>
        <v/>
      </c>
      <c r="P82" s="468" t="str">
        <f>IF('Historical Data'!AO73="","",'Historical Data'!AO73)</f>
        <v/>
      </c>
      <c r="Q82" s="463" t="str">
        <f>IF('Historical Data'!AP73="","",'Historical Data'!AP73)</f>
        <v/>
      </c>
      <c r="R82" s="463"/>
      <c r="T82" s="464"/>
      <c r="U82" s="463"/>
      <c r="V82" s="468"/>
      <c r="W82" s="463"/>
      <c r="X82" s="463"/>
      <c r="AA82" s="464" t="str">
        <f>IF('Historical Data'!AV73="","",'Historical Data'!AV73)</f>
        <v/>
      </c>
      <c r="AB82" s="464" t="str">
        <f>IF('Historical Data'!AW73="","",'Historical Data'!AW73)</f>
        <v/>
      </c>
      <c r="AC82" s="464" t="str">
        <f>IF('Historical Data'!AX73="","",'Historical Data'!AX73)</f>
        <v/>
      </c>
      <c r="AD82" s="468" t="str">
        <f>IF('Historical Data'!AY73="","",'Historical Data'!AY73)</f>
        <v/>
      </c>
      <c r="AE82" s="463" t="str">
        <f>IF('Historical Data'!AZ73="","",'Historical Data'!AZ73)</f>
        <v/>
      </c>
      <c r="AF82" s="463" t="str">
        <f>IF('Historical Data'!BA73="","",'Historical Data'!BA73)</f>
        <v/>
      </c>
    </row>
    <row r="83" spans="2:32">
      <c r="B83" s="458" t="str">
        <f>IF(OR('Historical Data'!B74="",'Historical Data'!B74=45616),"",'Historical Data'!B74)</f>
        <v/>
      </c>
      <c r="C83" s="459" t="str">
        <f>IF('Historical Data'!AB74="","",'Historical Data'!AB74)</f>
        <v/>
      </c>
      <c r="D83" s="469" t="str">
        <f>IF('Historical Data'!AC74="","",'Historical Data'!AC74)</f>
        <v/>
      </c>
      <c r="E83" s="460" t="str">
        <f>IF('Historical Data'!AE74="","",'Historical Data'!AE74)</f>
        <v/>
      </c>
      <c r="F83" s="460" t="str">
        <f>IF('Historical Data'!AF74="","",'Historical Data'!AF74)</f>
        <v/>
      </c>
      <c r="G83" s="467" t="str">
        <f>IF('Historical Data'!AG74="","",'Historical Data'!AG74)</f>
        <v/>
      </c>
      <c r="H83" s="466" t="str">
        <f>IF('Historical Data'!AH74="","",'Historical Data'!AH74)</f>
        <v/>
      </c>
      <c r="I83" s="466" t="str">
        <f>IF('Historical Data'!AI74="","",'Historical Data'!AI74)</f>
        <v/>
      </c>
      <c r="J83" s="466" t="str">
        <f>IF('Historical Data'!AJ74="","",'Historical Data'!AJ74)</f>
        <v/>
      </c>
      <c r="K83" s="469" t="str">
        <f>IF('Historical Data'!AK74="","",'Historical Data'!AK74)</f>
        <v/>
      </c>
      <c r="L83" s="469"/>
      <c r="N83" s="464" t="str">
        <f>IF('Historical Data'!AL74="","",'Historical Data'!AL74)</f>
        <v/>
      </c>
      <c r="O83" s="463" t="str">
        <f>IF('Historical Data'!AN74="","",'Historical Data'!AN74)</f>
        <v/>
      </c>
      <c r="P83" s="468" t="str">
        <f>IF('Historical Data'!AO74="","",'Historical Data'!AO74)</f>
        <v/>
      </c>
      <c r="Q83" s="463" t="str">
        <f>IF('Historical Data'!AP74="","",'Historical Data'!AP74)</f>
        <v/>
      </c>
      <c r="R83" s="463"/>
      <c r="T83" s="464"/>
      <c r="U83" s="463"/>
      <c r="V83" s="468"/>
      <c r="W83" s="463"/>
      <c r="X83" s="463"/>
      <c r="AA83" s="464" t="str">
        <f>IF('Historical Data'!AV74="","",'Historical Data'!AV74)</f>
        <v/>
      </c>
      <c r="AB83" s="464" t="str">
        <f>IF('Historical Data'!AW74="","",'Historical Data'!AW74)</f>
        <v/>
      </c>
      <c r="AC83" s="464" t="str">
        <f>IF('Historical Data'!AX74="","",'Historical Data'!AX74)</f>
        <v/>
      </c>
      <c r="AD83" s="468" t="str">
        <f>IF('Historical Data'!AY74="","",'Historical Data'!AY74)</f>
        <v/>
      </c>
      <c r="AE83" s="463" t="str">
        <f>IF('Historical Data'!AZ74="","",'Historical Data'!AZ74)</f>
        <v/>
      </c>
      <c r="AF83" s="463" t="str">
        <f>IF('Historical Data'!BA74="","",'Historical Data'!BA74)</f>
        <v/>
      </c>
    </row>
    <row r="84" spans="2:32">
      <c r="B84" s="458" t="str">
        <f>IF(OR('Historical Data'!B75="",'Historical Data'!B75=45616),"",'Historical Data'!B75)</f>
        <v/>
      </c>
      <c r="C84" s="459" t="str">
        <f>IF('Historical Data'!AB75="","",'Historical Data'!AB75)</f>
        <v/>
      </c>
      <c r="D84" s="469" t="str">
        <f>IF('Historical Data'!AC75="","",'Historical Data'!AC75)</f>
        <v/>
      </c>
      <c r="E84" s="460" t="str">
        <f>IF('Historical Data'!AE75="","",'Historical Data'!AE75)</f>
        <v/>
      </c>
      <c r="F84" s="460" t="str">
        <f>IF('Historical Data'!AF75="","",'Historical Data'!AF75)</f>
        <v/>
      </c>
      <c r="G84" s="467" t="str">
        <f>IF('Historical Data'!AG75="","",'Historical Data'!AG75)</f>
        <v/>
      </c>
      <c r="H84" s="466" t="str">
        <f>IF('Historical Data'!AH75="","",'Historical Data'!AH75)</f>
        <v/>
      </c>
      <c r="I84" s="466" t="str">
        <f>IF('Historical Data'!AI75="","",'Historical Data'!AI75)</f>
        <v/>
      </c>
      <c r="J84" s="466" t="str">
        <f>IF('Historical Data'!AJ75="","",'Historical Data'!AJ75)</f>
        <v/>
      </c>
      <c r="K84" s="469" t="str">
        <f>IF('Historical Data'!AK75="","",'Historical Data'!AK75)</f>
        <v/>
      </c>
      <c r="L84" s="469"/>
      <c r="N84" s="464" t="str">
        <f>IF('Historical Data'!AL75="","",'Historical Data'!AL75)</f>
        <v/>
      </c>
      <c r="O84" s="463" t="str">
        <f>IF('Historical Data'!AN75="","",'Historical Data'!AN75)</f>
        <v/>
      </c>
      <c r="P84" s="468" t="str">
        <f>IF('Historical Data'!AO75="","",'Historical Data'!AO75)</f>
        <v/>
      </c>
      <c r="Q84" s="463" t="str">
        <f>IF('Historical Data'!AP75="","",'Historical Data'!AP75)</f>
        <v/>
      </c>
      <c r="R84" s="463"/>
      <c r="T84" s="464"/>
      <c r="U84" s="463"/>
      <c r="V84" s="468"/>
      <c r="W84" s="463"/>
      <c r="X84" s="463"/>
      <c r="AA84" s="464" t="str">
        <f>IF('Historical Data'!AV75="","",'Historical Data'!AV75)</f>
        <v/>
      </c>
      <c r="AB84" s="464" t="str">
        <f>IF('Historical Data'!AW75="","",'Historical Data'!AW75)</f>
        <v/>
      </c>
      <c r="AC84" s="464" t="str">
        <f>IF('Historical Data'!AX75="","",'Historical Data'!AX75)</f>
        <v/>
      </c>
      <c r="AD84" s="468" t="str">
        <f>IF('Historical Data'!AY75="","",'Historical Data'!AY75)</f>
        <v/>
      </c>
      <c r="AE84" s="463" t="str">
        <f>IF('Historical Data'!AZ75="","",'Historical Data'!AZ75)</f>
        <v/>
      </c>
      <c r="AF84" s="463" t="str">
        <f>IF('Historical Data'!BA75="","",'Historical Data'!BA75)</f>
        <v/>
      </c>
    </row>
    <row r="85" spans="2:32">
      <c r="B85" s="458" t="str">
        <f>IF(OR('Historical Data'!B76="",'Historical Data'!B76=45616),"",'Historical Data'!B76)</f>
        <v/>
      </c>
      <c r="C85" s="459" t="str">
        <f>IF('Historical Data'!AB76="","",'Historical Data'!AB76)</f>
        <v/>
      </c>
      <c r="D85" s="469" t="str">
        <f>IF('Historical Data'!AC76="","",'Historical Data'!AC76)</f>
        <v/>
      </c>
      <c r="E85" s="460" t="str">
        <f>IF('Historical Data'!AE76="","",'Historical Data'!AE76)</f>
        <v/>
      </c>
      <c r="F85" s="460" t="str">
        <f>IF('Historical Data'!AF76="","",'Historical Data'!AF76)</f>
        <v/>
      </c>
      <c r="G85" s="467" t="str">
        <f>IF('Historical Data'!AG76="","",'Historical Data'!AG76)</f>
        <v/>
      </c>
      <c r="H85" s="466" t="str">
        <f>IF('Historical Data'!AH76="","",'Historical Data'!AH76)</f>
        <v/>
      </c>
      <c r="I85" s="466" t="str">
        <f>IF('Historical Data'!AI76="","",'Historical Data'!AI76)</f>
        <v/>
      </c>
      <c r="J85" s="466" t="str">
        <f>IF('Historical Data'!AJ76="","",'Historical Data'!AJ76)</f>
        <v/>
      </c>
      <c r="K85" s="469" t="str">
        <f>IF('Historical Data'!AK76="","",'Historical Data'!AK76)</f>
        <v/>
      </c>
      <c r="L85" s="469"/>
      <c r="N85" s="464" t="str">
        <f>IF('Historical Data'!AL76="","",'Historical Data'!AL76)</f>
        <v/>
      </c>
      <c r="O85" s="463" t="str">
        <f>IF('Historical Data'!AN76="","",'Historical Data'!AN76)</f>
        <v/>
      </c>
      <c r="P85" s="468" t="str">
        <f>IF('Historical Data'!AO76="","",'Historical Data'!AO76)</f>
        <v/>
      </c>
      <c r="Q85" s="463" t="str">
        <f>IF('Historical Data'!AP76="","",'Historical Data'!AP76)</f>
        <v/>
      </c>
      <c r="R85" s="463"/>
      <c r="T85" s="464"/>
      <c r="U85" s="463"/>
      <c r="V85" s="468"/>
      <c r="W85" s="463"/>
      <c r="X85" s="463"/>
      <c r="AA85" s="464" t="str">
        <f>IF('Historical Data'!AV76="","",'Historical Data'!AV76)</f>
        <v/>
      </c>
      <c r="AB85" s="464" t="str">
        <f>IF('Historical Data'!AW76="","",'Historical Data'!AW76)</f>
        <v/>
      </c>
      <c r="AC85" s="464" t="str">
        <f>IF('Historical Data'!AX76="","",'Historical Data'!AX76)</f>
        <v/>
      </c>
      <c r="AD85" s="468" t="str">
        <f>IF('Historical Data'!AY76="","",'Historical Data'!AY76)</f>
        <v/>
      </c>
      <c r="AE85" s="463" t="str">
        <f>IF('Historical Data'!AZ76="","",'Historical Data'!AZ76)</f>
        <v/>
      </c>
      <c r="AF85" s="463" t="str">
        <f>IF('Historical Data'!BA76="","",'Historical Data'!BA76)</f>
        <v/>
      </c>
    </row>
    <row r="86" spans="2:32">
      <c r="B86" s="458" t="str">
        <f>IF(OR('Historical Data'!B77="",'Historical Data'!B77=45616),"",'Historical Data'!B77)</f>
        <v/>
      </c>
      <c r="C86" s="459" t="str">
        <f>IF('Historical Data'!AB77="","",'Historical Data'!AB77)</f>
        <v/>
      </c>
      <c r="D86" s="469" t="str">
        <f>IF('Historical Data'!AC77="","",'Historical Data'!AC77)</f>
        <v/>
      </c>
      <c r="E86" s="460" t="str">
        <f>IF('Historical Data'!AE77="","",'Historical Data'!AE77)</f>
        <v/>
      </c>
      <c r="F86" s="460" t="str">
        <f>IF('Historical Data'!AF77="","",'Historical Data'!AF77)</f>
        <v/>
      </c>
      <c r="G86" s="467" t="str">
        <f>IF('Historical Data'!AG77="","",'Historical Data'!AG77)</f>
        <v/>
      </c>
      <c r="H86" s="466" t="str">
        <f>IF('Historical Data'!AH77="","",'Historical Data'!AH77)</f>
        <v/>
      </c>
      <c r="I86" s="466" t="str">
        <f>IF('Historical Data'!AI77="","",'Historical Data'!AI77)</f>
        <v/>
      </c>
      <c r="J86" s="466" t="str">
        <f>IF('Historical Data'!AJ77="","",'Historical Data'!AJ77)</f>
        <v/>
      </c>
      <c r="K86" s="469" t="str">
        <f>IF('Historical Data'!AK77="","",'Historical Data'!AK77)</f>
        <v/>
      </c>
      <c r="L86" s="469"/>
      <c r="N86" s="464" t="str">
        <f>IF('Historical Data'!AL77="","",'Historical Data'!AL77)</f>
        <v/>
      </c>
      <c r="O86" s="463" t="str">
        <f>IF('Historical Data'!AN77="","",'Historical Data'!AN77)</f>
        <v/>
      </c>
      <c r="P86" s="468" t="str">
        <f>IF('Historical Data'!AO77="","",'Historical Data'!AO77)</f>
        <v/>
      </c>
      <c r="Q86" s="463" t="str">
        <f>IF('Historical Data'!AP77="","",'Historical Data'!AP77)</f>
        <v/>
      </c>
      <c r="R86" s="463"/>
      <c r="T86" s="464"/>
      <c r="U86" s="463"/>
      <c r="V86" s="468"/>
      <c r="W86" s="463"/>
      <c r="X86" s="463"/>
      <c r="AA86" s="464" t="str">
        <f>IF('Historical Data'!AV77="","",'Historical Data'!AV77)</f>
        <v/>
      </c>
      <c r="AB86" s="464" t="str">
        <f>IF('Historical Data'!AW77="","",'Historical Data'!AW77)</f>
        <v/>
      </c>
      <c r="AC86" s="464" t="str">
        <f>IF('Historical Data'!AX77="","",'Historical Data'!AX77)</f>
        <v/>
      </c>
      <c r="AD86" s="468" t="str">
        <f>IF('Historical Data'!AY77="","",'Historical Data'!AY77)</f>
        <v/>
      </c>
      <c r="AE86" s="463" t="str">
        <f>IF('Historical Data'!AZ77="","",'Historical Data'!AZ77)</f>
        <v/>
      </c>
      <c r="AF86" s="463" t="str">
        <f>IF('Historical Data'!BA77="","",'Historical Data'!BA77)</f>
        <v/>
      </c>
    </row>
    <row r="87" spans="2:32">
      <c r="B87" s="458" t="str">
        <f>IF(OR('Historical Data'!B78="",'Historical Data'!B78=45616),"",'Historical Data'!B78)</f>
        <v/>
      </c>
      <c r="C87" s="459" t="str">
        <f>IF('Historical Data'!AB78="","",'Historical Data'!AB78)</f>
        <v/>
      </c>
      <c r="D87" s="469" t="str">
        <f>IF('Historical Data'!AC78="","",'Historical Data'!AC78)</f>
        <v/>
      </c>
      <c r="E87" s="460" t="str">
        <f>IF('Historical Data'!AE78="","",'Historical Data'!AE78)</f>
        <v/>
      </c>
      <c r="F87" s="460" t="str">
        <f>IF('Historical Data'!AF78="","",'Historical Data'!AF78)</f>
        <v/>
      </c>
      <c r="G87" s="467" t="str">
        <f>IF('Historical Data'!AG78="","",'Historical Data'!AG78)</f>
        <v/>
      </c>
      <c r="H87" s="466" t="str">
        <f>IF('Historical Data'!AH78="","",'Historical Data'!AH78)</f>
        <v/>
      </c>
      <c r="I87" s="466" t="str">
        <f>IF('Historical Data'!AI78="","",'Historical Data'!AI78)</f>
        <v/>
      </c>
      <c r="J87" s="466" t="str">
        <f>IF('Historical Data'!AJ78="","",'Historical Data'!AJ78)</f>
        <v/>
      </c>
      <c r="K87" s="469" t="str">
        <f>IF('Historical Data'!AK78="","",'Historical Data'!AK78)</f>
        <v/>
      </c>
      <c r="L87" s="469"/>
      <c r="N87" s="464" t="str">
        <f>IF('Historical Data'!AL78="","",'Historical Data'!AL78)</f>
        <v/>
      </c>
      <c r="O87" s="463" t="str">
        <f>IF('Historical Data'!AN78="","",'Historical Data'!AN78)</f>
        <v/>
      </c>
      <c r="P87" s="468" t="str">
        <f>IF('Historical Data'!AO78="","",'Historical Data'!AO78)</f>
        <v/>
      </c>
      <c r="Q87" s="463" t="str">
        <f>IF('Historical Data'!AP78="","",'Historical Data'!AP78)</f>
        <v/>
      </c>
      <c r="R87" s="463"/>
      <c r="T87" s="464"/>
      <c r="U87" s="463"/>
      <c r="V87" s="468"/>
      <c r="W87" s="463"/>
      <c r="X87" s="463"/>
      <c r="AA87" s="464" t="str">
        <f>IF('Historical Data'!AV78="","",'Historical Data'!AV78)</f>
        <v/>
      </c>
      <c r="AB87" s="464" t="str">
        <f>IF('Historical Data'!AW78="","",'Historical Data'!AW78)</f>
        <v/>
      </c>
      <c r="AC87" s="464" t="str">
        <f>IF('Historical Data'!AX78="","",'Historical Data'!AX78)</f>
        <v/>
      </c>
      <c r="AD87" s="468" t="str">
        <f>IF('Historical Data'!AY78="","",'Historical Data'!AY78)</f>
        <v/>
      </c>
      <c r="AE87" s="463" t="str">
        <f>IF('Historical Data'!AZ78="","",'Historical Data'!AZ78)</f>
        <v/>
      </c>
      <c r="AF87" s="463" t="str">
        <f>IF('Historical Data'!BA78="","",'Historical Data'!BA78)</f>
        <v/>
      </c>
    </row>
    <row r="88" spans="2:32">
      <c r="B88" s="458" t="str">
        <f>IF(OR('Historical Data'!B79="",'Historical Data'!B79=45616),"",'Historical Data'!B79)</f>
        <v/>
      </c>
      <c r="C88" s="459" t="str">
        <f>IF('Historical Data'!AB79="","",'Historical Data'!AB79)</f>
        <v/>
      </c>
      <c r="D88" s="469" t="str">
        <f>IF('Historical Data'!AC79="","",'Historical Data'!AC79)</f>
        <v/>
      </c>
      <c r="E88" s="460" t="str">
        <f>IF('Historical Data'!AE79="","",'Historical Data'!AE79)</f>
        <v/>
      </c>
      <c r="F88" s="460" t="str">
        <f>IF('Historical Data'!AF79="","",'Historical Data'!AF79)</f>
        <v/>
      </c>
      <c r="G88" s="467" t="str">
        <f>IF('Historical Data'!AG79="","",'Historical Data'!AG79)</f>
        <v/>
      </c>
      <c r="H88" s="466" t="str">
        <f>IF('Historical Data'!AH79="","",'Historical Data'!AH79)</f>
        <v/>
      </c>
      <c r="I88" s="466" t="str">
        <f>IF('Historical Data'!AI79="","",'Historical Data'!AI79)</f>
        <v/>
      </c>
      <c r="J88" s="466" t="str">
        <f>IF('Historical Data'!AJ79="","",'Historical Data'!AJ79)</f>
        <v/>
      </c>
      <c r="K88" s="469" t="str">
        <f>IF('Historical Data'!AK79="","",'Historical Data'!AK79)</f>
        <v/>
      </c>
      <c r="L88" s="469"/>
      <c r="N88" s="464" t="str">
        <f>IF('Historical Data'!AL79="","",'Historical Data'!AL79)</f>
        <v/>
      </c>
      <c r="O88" s="463" t="str">
        <f>IF('Historical Data'!AN79="","",'Historical Data'!AN79)</f>
        <v/>
      </c>
      <c r="P88" s="468" t="str">
        <f>IF('Historical Data'!AO79="","",'Historical Data'!AO79)</f>
        <v/>
      </c>
      <c r="Q88" s="463" t="str">
        <f>IF('Historical Data'!AP79="","",'Historical Data'!AP79)</f>
        <v/>
      </c>
      <c r="R88" s="463"/>
      <c r="T88" s="464"/>
      <c r="U88" s="463"/>
      <c r="V88" s="468"/>
      <c r="W88" s="463"/>
      <c r="X88" s="463"/>
      <c r="AA88" s="464" t="str">
        <f>IF('Historical Data'!AV79="","",'Historical Data'!AV79)</f>
        <v/>
      </c>
      <c r="AB88" s="464" t="str">
        <f>IF('Historical Data'!AW79="","",'Historical Data'!AW79)</f>
        <v/>
      </c>
      <c r="AC88" s="464" t="str">
        <f>IF('Historical Data'!AX79="","",'Historical Data'!AX79)</f>
        <v/>
      </c>
      <c r="AD88" s="468" t="str">
        <f>IF('Historical Data'!AY79="","",'Historical Data'!AY79)</f>
        <v/>
      </c>
      <c r="AE88" s="463" t="str">
        <f>IF('Historical Data'!AZ79="","",'Historical Data'!AZ79)</f>
        <v/>
      </c>
      <c r="AF88" s="463" t="str">
        <f>IF('Historical Data'!BA79="","",'Historical Data'!BA79)</f>
        <v/>
      </c>
    </row>
    <row r="89" spans="2:32">
      <c r="B89" s="458" t="str">
        <f>IF(OR('Historical Data'!B80="",'Historical Data'!B80=45616),"",'Historical Data'!B80)</f>
        <v/>
      </c>
      <c r="C89" s="459" t="str">
        <f>IF('Historical Data'!AB80="","",'Historical Data'!AB80)</f>
        <v/>
      </c>
      <c r="D89" s="469" t="str">
        <f>IF('Historical Data'!AC80="","",'Historical Data'!AC80)</f>
        <v/>
      </c>
      <c r="E89" s="460" t="str">
        <f>IF('Historical Data'!AE80="","",'Historical Data'!AE80)</f>
        <v/>
      </c>
      <c r="F89" s="460" t="str">
        <f>IF('Historical Data'!AF80="","",'Historical Data'!AF80)</f>
        <v/>
      </c>
      <c r="G89" s="467" t="str">
        <f>IF('Historical Data'!AG80="","",'Historical Data'!AG80)</f>
        <v/>
      </c>
      <c r="H89" s="466" t="str">
        <f>IF('Historical Data'!AH80="","",'Historical Data'!AH80)</f>
        <v/>
      </c>
      <c r="I89" s="466" t="str">
        <f>IF('Historical Data'!AI80="","",'Historical Data'!AI80)</f>
        <v/>
      </c>
      <c r="J89" s="466" t="str">
        <f>IF('Historical Data'!AJ80="","",'Historical Data'!AJ80)</f>
        <v/>
      </c>
      <c r="K89" s="469" t="str">
        <f>IF('Historical Data'!AK80="","",'Historical Data'!AK80)</f>
        <v/>
      </c>
      <c r="L89" s="469"/>
      <c r="N89" s="464" t="str">
        <f>IF('Historical Data'!AL80="","",'Historical Data'!AL80)</f>
        <v/>
      </c>
      <c r="O89" s="463" t="str">
        <f>IF('Historical Data'!AN80="","",'Historical Data'!AN80)</f>
        <v/>
      </c>
      <c r="P89" s="468" t="str">
        <f>IF('Historical Data'!AO80="","",'Historical Data'!AO80)</f>
        <v/>
      </c>
      <c r="Q89" s="463" t="str">
        <f>IF('Historical Data'!AP80="","",'Historical Data'!AP80)</f>
        <v/>
      </c>
      <c r="R89" s="463"/>
      <c r="T89" s="464"/>
      <c r="U89" s="463"/>
      <c r="V89" s="468"/>
      <c r="W89" s="463"/>
      <c r="X89" s="463"/>
      <c r="AA89" s="464" t="str">
        <f>IF('Historical Data'!AV80="","",'Historical Data'!AV80)</f>
        <v/>
      </c>
      <c r="AB89" s="464" t="str">
        <f>IF('Historical Data'!AW80="","",'Historical Data'!AW80)</f>
        <v/>
      </c>
      <c r="AC89" s="464" t="str">
        <f>IF('Historical Data'!AX80="","",'Historical Data'!AX80)</f>
        <v/>
      </c>
      <c r="AD89" s="468" t="str">
        <f>IF('Historical Data'!AY80="","",'Historical Data'!AY80)</f>
        <v/>
      </c>
      <c r="AE89" s="463" t="str">
        <f>IF('Historical Data'!AZ80="","",'Historical Data'!AZ80)</f>
        <v/>
      </c>
      <c r="AF89" s="463" t="str">
        <f>IF('Historical Data'!BA80="","",'Historical Data'!BA80)</f>
        <v/>
      </c>
    </row>
    <row r="90" spans="2:32">
      <c r="B90" s="458" t="str">
        <f>IF(OR('Historical Data'!B81="",'Historical Data'!B81=45616),"",'Historical Data'!B81)</f>
        <v/>
      </c>
      <c r="C90" s="459" t="str">
        <f>IF('Historical Data'!AB81="","",'Historical Data'!AB81)</f>
        <v/>
      </c>
      <c r="D90" s="469" t="str">
        <f>IF('Historical Data'!AC81="","",'Historical Data'!AC81)</f>
        <v/>
      </c>
      <c r="E90" s="460" t="str">
        <f>IF('Historical Data'!AE81="","",'Historical Data'!AE81)</f>
        <v/>
      </c>
      <c r="F90" s="460" t="str">
        <f>IF('Historical Data'!AF81="","",'Historical Data'!AF81)</f>
        <v/>
      </c>
      <c r="G90" s="467" t="str">
        <f>IF('Historical Data'!AG81="","",'Historical Data'!AG81)</f>
        <v/>
      </c>
      <c r="H90" s="466" t="str">
        <f>IF('Historical Data'!AH81="","",'Historical Data'!AH81)</f>
        <v/>
      </c>
      <c r="I90" s="466" t="str">
        <f>IF('Historical Data'!AI81="","",'Historical Data'!AI81)</f>
        <v/>
      </c>
      <c r="J90" s="466" t="str">
        <f>IF('Historical Data'!AJ81="","",'Historical Data'!AJ81)</f>
        <v/>
      </c>
      <c r="K90" s="469" t="str">
        <f>IF('Historical Data'!AK81="","",'Historical Data'!AK81)</f>
        <v/>
      </c>
      <c r="L90" s="469"/>
      <c r="N90" s="464" t="str">
        <f>IF('Historical Data'!AL81="","",'Historical Data'!AL81)</f>
        <v/>
      </c>
      <c r="O90" s="463" t="str">
        <f>IF('Historical Data'!AN81="","",'Historical Data'!AN81)</f>
        <v/>
      </c>
      <c r="P90" s="468" t="str">
        <f>IF('Historical Data'!AO81="","",'Historical Data'!AO81)</f>
        <v/>
      </c>
      <c r="Q90" s="463" t="str">
        <f>IF('Historical Data'!AP81="","",'Historical Data'!AP81)</f>
        <v/>
      </c>
      <c r="R90" s="463"/>
      <c r="T90" s="464"/>
      <c r="U90" s="463"/>
      <c r="V90" s="468"/>
      <c r="W90" s="463"/>
      <c r="X90" s="463"/>
      <c r="AA90" s="464" t="str">
        <f>IF('Historical Data'!AV81="","",'Historical Data'!AV81)</f>
        <v/>
      </c>
      <c r="AB90" s="464" t="str">
        <f>IF('Historical Data'!AW81="","",'Historical Data'!AW81)</f>
        <v/>
      </c>
      <c r="AC90" s="464" t="str">
        <f>IF('Historical Data'!AX81="","",'Historical Data'!AX81)</f>
        <v/>
      </c>
      <c r="AD90" s="468" t="str">
        <f>IF('Historical Data'!AY81="","",'Historical Data'!AY81)</f>
        <v/>
      </c>
      <c r="AE90" s="463" t="str">
        <f>IF('Historical Data'!AZ81="","",'Historical Data'!AZ81)</f>
        <v/>
      </c>
      <c r="AF90" s="463" t="str">
        <f>IF('Historical Data'!BA81="","",'Historical Data'!BA81)</f>
        <v/>
      </c>
    </row>
    <row r="91" spans="2:32">
      <c r="B91" s="458" t="str">
        <f>IF(OR('Historical Data'!B82="",'Historical Data'!B82=45616),"",'Historical Data'!B82)</f>
        <v/>
      </c>
      <c r="C91" s="459" t="str">
        <f>IF('Historical Data'!AB82="","",'Historical Data'!AB82)</f>
        <v/>
      </c>
      <c r="D91" s="469" t="str">
        <f>IF('Historical Data'!AC82="","",'Historical Data'!AC82)</f>
        <v/>
      </c>
      <c r="E91" s="460" t="str">
        <f>IF('Historical Data'!AE82="","",'Historical Data'!AE82)</f>
        <v/>
      </c>
      <c r="F91" s="460" t="str">
        <f>IF('Historical Data'!AF82="","",'Historical Data'!AF82)</f>
        <v/>
      </c>
      <c r="G91" s="467" t="str">
        <f>IF('Historical Data'!AG82="","",'Historical Data'!AG82)</f>
        <v/>
      </c>
      <c r="H91" s="466" t="str">
        <f>IF('Historical Data'!AH82="","",'Historical Data'!AH82)</f>
        <v/>
      </c>
      <c r="I91" s="466" t="str">
        <f>IF('Historical Data'!AI82="","",'Historical Data'!AI82)</f>
        <v/>
      </c>
      <c r="J91" s="466" t="str">
        <f>IF('Historical Data'!AJ82="","",'Historical Data'!AJ82)</f>
        <v/>
      </c>
      <c r="K91" s="469" t="str">
        <f>IF('Historical Data'!AK82="","",'Historical Data'!AK82)</f>
        <v/>
      </c>
      <c r="L91" s="469"/>
      <c r="N91" s="464" t="str">
        <f>IF('Historical Data'!AL82="","",'Historical Data'!AL82)</f>
        <v/>
      </c>
      <c r="O91" s="463" t="str">
        <f>IF('Historical Data'!AN82="","",'Historical Data'!AN82)</f>
        <v/>
      </c>
      <c r="P91" s="468" t="str">
        <f>IF('Historical Data'!AO82="","",'Historical Data'!AO82)</f>
        <v/>
      </c>
      <c r="Q91" s="463" t="str">
        <f>IF('Historical Data'!AP82="","",'Historical Data'!AP82)</f>
        <v/>
      </c>
      <c r="R91" s="463"/>
      <c r="T91" s="464"/>
      <c r="U91" s="463"/>
      <c r="V91" s="468"/>
      <c r="W91" s="463"/>
      <c r="X91" s="463"/>
      <c r="AA91" s="464" t="str">
        <f>IF('Historical Data'!AV82="","",'Historical Data'!AV82)</f>
        <v/>
      </c>
      <c r="AB91" s="464" t="str">
        <f>IF('Historical Data'!AW82="","",'Historical Data'!AW82)</f>
        <v/>
      </c>
      <c r="AC91" s="464" t="str">
        <f>IF('Historical Data'!AX82="","",'Historical Data'!AX82)</f>
        <v/>
      </c>
      <c r="AD91" s="468" t="str">
        <f>IF('Historical Data'!AY82="","",'Historical Data'!AY82)</f>
        <v/>
      </c>
      <c r="AE91" s="463" t="str">
        <f>IF('Historical Data'!AZ82="","",'Historical Data'!AZ82)</f>
        <v/>
      </c>
      <c r="AF91" s="463" t="str">
        <f>IF('Historical Data'!BA82="","",'Historical Data'!BA82)</f>
        <v/>
      </c>
    </row>
    <row r="92" spans="2:32">
      <c r="B92" s="458" t="str">
        <f>IF(OR('Historical Data'!B83="",'Historical Data'!B83=45616),"",'Historical Data'!B83)</f>
        <v/>
      </c>
      <c r="C92" s="459" t="str">
        <f>IF('Historical Data'!AB83="","",'Historical Data'!AB83)</f>
        <v/>
      </c>
      <c r="D92" s="469" t="str">
        <f>IF('Historical Data'!AC83="","",'Historical Data'!AC83)</f>
        <v/>
      </c>
      <c r="E92" s="460" t="str">
        <f>IF('Historical Data'!AE83="","",'Historical Data'!AE83)</f>
        <v/>
      </c>
      <c r="F92" s="460" t="str">
        <f>IF('Historical Data'!AF83="","",'Historical Data'!AF83)</f>
        <v/>
      </c>
      <c r="G92" s="467" t="str">
        <f>IF('Historical Data'!AG83="","",'Historical Data'!AG83)</f>
        <v/>
      </c>
      <c r="H92" s="466" t="str">
        <f>IF('Historical Data'!AH83="","",'Historical Data'!AH83)</f>
        <v/>
      </c>
      <c r="I92" s="466" t="str">
        <f>IF('Historical Data'!AI83="","",'Historical Data'!AI83)</f>
        <v/>
      </c>
      <c r="J92" s="466" t="str">
        <f>IF('Historical Data'!AJ83="","",'Historical Data'!AJ83)</f>
        <v/>
      </c>
      <c r="K92" s="469" t="str">
        <f>IF('Historical Data'!AK83="","",'Historical Data'!AK83)</f>
        <v/>
      </c>
      <c r="L92" s="469"/>
      <c r="N92" s="464" t="str">
        <f>IF('Historical Data'!AL83="","",'Historical Data'!AL83)</f>
        <v/>
      </c>
      <c r="O92" s="463" t="str">
        <f>IF('Historical Data'!AN83="","",'Historical Data'!AN83)</f>
        <v/>
      </c>
      <c r="P92" s="468" t="str">
        <f>IF('Historical Data'!AO83="","",'Historical Data'!AO83)</f>
        <v/>
      </c>
      <c r="Q92" s="463" t="str">
        <f>IF('Historical Data'!AP83="","",'Historical Data'!AP83)</f>
        <v/>
      </c>
      <c r="R92" s="463"/>
      <c r="T92" s="464"/>
      <c r="U92" s="463"/>
      <c r="V92" s="468"/>
      <c r="W92" s="463"/>
      <c r="X92" s="463"/>
      <c r="AA92" s="464" t="str">
        <f>IF('Historical Data'!AV83="","",'Historical Data'!AV83)</f>
        <v/>
      </c>
      <c r="AB92" s="464" t="str">
        <f>IF('Historical Data'!AW83="","",'Historical Data'!AW83)</f>
        <v/>
      </c>
      <c r="AC92" s="464" t="str">
        <f>IF('Historical Data'!AX83="","",'Historical Data'!AX83)</f>
        <v/>
      </c>
      <c r="AD92" s="468" t="str">
        <f>IF('Historical Data'!AY83="","",'Historical Data'!AY83)</f>
        <v/>
      </c>
      <c r="AE92" s="463" t="str">
        <f>IF('Historical Data'!AZ83="","",'Historical Data'!AZ83)</f>
        <v/>
      </c>
      <c r="AF92" s="463" t="str">
        <f>IF('Historical Data'!BA83="","",'Historical Data'!BA83)</f>
        <v/>
      </c>
    </row>
    <row r="93" spans="2:32">
      <c r="B93" s="458" t="str">
        <f>IF(OR('Historical Data'!B84="",'Historical Data'!B84=45616),"",'Historical Data'!B84)</f>
        <v/>
      </c>
      <c r="C93" s="459" t="str">
        <f>IF('Historical Data'!AB84="","",'Historical Data'!AB84)</f>
        <v/>
      </c>
      <c r="D93" s="469" t="str">
        <f>IF('Historical Data'!AC84="","",'Historical Data'!AC84)</f>
        <v/>
      </c>
      <c r="E93" s="460" t="str">
        <f>IF('Historical Data'!AE84="","",'Historical Data'!AE84)</f>
        <v/>
      </c>
      <c r="F93" s="460" t="str">
        <f>IF('Historical Data'!AF84="","",'Historical Data'!AF84)</f>
        <v/>
      </c>
      <c r="G93" s="467" t="str">
        <f>IF('Historical Data'!AG84="","",'Historical Data'!AG84)</f>
        <v/>
      </c>
      <c r="H93" s="466" t="str">
        <f>IF('Historical Data'!AH84="","",'Historical Data'!AH84)</f>
        <v/>
      </c>
      <c r="I93" s="466" t="str">
        <f>IF('Historical Data'!AI84="","",'Historical Data'!AI84)</f>
        <v/>
      </c>
      <c r="J93" s="466" t="str">
        <f>IF('Historical Data'!AJ84="","",'Historical Data'!AJ84)</f>
        <v/>
      </c>
      <c r="K93" s="469" t="str">
        <f>IF('Historical Data'!AK84="","",'Historical Data'!AK84)</f>
        <v/>
      </c>
      <c r="L93" s="469"/>
      <c r="N93" s="464" t="str">
        <f>IF('Historical Data'!AL84="","",'Historical Data'!AL84)</f>
        <v/>
      </c>
      <c r="O93" s="463" t="str">
        <f>IF('Historical Data'!AN84="","",'Historical Data'!AN84)</f>
        <v/>
      </c>
      <c r="P93" s="468" t="str">
        <f>IF('Historical Data'!AO84="","",'Historical Data'!AO84)</f>
        <v/>
      </c>
      <c r="Q93" s="463" t="str">
        <f>IF('Historical Data'!AP84="","",'Historical Data'!AP84)</f>
        <v/>
      </c>
      <c r="R93" s="463"/>
      <c r="T93" s="464"/>
      <c r="U93" s="463"/>
      <c r="V93" s="468"/>
      <c r="W93" s="463"/>
      <c r="X93" s="463"/>
      <c r="AA93" s="464" t="str">
        <f>IF('Historical Data'!AV84="","",'Historical Data'!AV84)</f>
        <v/>
      </c>
      <c r="AB93" s="464" t="str">
        <f>IF('Historical Data'!AW84="","",'Historical Data'!AW84)</f>
        <v/>
      </c>
      <c r="AC93" s="464" t="str">
        <f>IF('Historical Data'!AX84="","",'Historical Data'!AX84)</f>
        <v/>
      </c>
      <c r="AD93" s="468" t="str">
        <f>IF('Historical Data'!AY84="","",'Historical Data'!AY84)</f>
        <v/>
      </c>
      <c r="AE93" s="463" t="str">
        <f>IF('Historical Data'!AZ84="","",'Historical Data'!AZ84)</f>
        <v/>
      </c>
      <c r="AF93" s="463" t="str">
        <f>IF('Historical Data'!BA84="","",'Historical Data'!BA84)</f>
        <v/>
      </c>
    </row>
    <row r="94" spans="2:32">
      <c r="B94" s="458" t="str">
        <f>IF(OR('Historical Data'!B85="",'Historical Data'!B85=45616),"",'Historical Data'!B85)</f>
        <v/>
      </c>
      <c r="C94" s="459" t="str">
        <f>IF('Historical Data'!AB85="","",'Historical Data'!AB85)</f>
        <v/>
      </c>
      <c r="D94" s="469" t="str">
        <f>IF('Historical Data'!AC85="","",'Historical Data'!AC85)</f>
        <v/>
      </c>
      <c r="E94" s="460" t="str">
        <f>IF('Historical Data'!AE85="","",'Historical Data'!AE85)</f>
        <v/>
      </c>
      <c r="F94" s="460" t="str">
        <f>IF('Historical Data'!AF85="","",'Historical Data'!AF85)</f>
        <v/>
      </c>
      <c r="G94" s="467" t="str">
        <f>IF('Historical Data'!AG85="","",'Historical Data'!AG85)</f>
        <v/>
      </c>
      <c r="H94" s="466" t="str">
        <f>IF('Historical Data'!AH85="","",'Historical Data'!AH85)</f>
        <v/>
      </c>
      <c r="I94" s="466" t="str">
        <f>IF('Historical Data'!AI85="","",'Historical Data'!AI85)</f>
        <v/>
      </c>
      <c r="J94" s="466" t="str">
        <f>IF('Historical Data'!AJ85="","",'Historical Data'!AJ85)</f>
        <v/>
      </c>
      <c r="K94" s="469" t="str">
        <f>IF('Historical Data'!AK85="","",'Historical Data'!AK85)</f>
        <v/>
      </c>
      <c r="L94" s="469"/>
      <c r="N94" s="464" t="str">
        <f>IF('Historical Data'!AL85="","",'Historical Data'!AL85)</f>
        <v/>
      </c>
      <c r="O94" s="463" t="str">
        <f>IF('Historical Data'!AN85="","",'Historical Data'!AN85)</f>
        <v/>
      </c>
      <c r="P94" s="468" t="str">
        <f>IF('Historical Data'!AO85="","",'Historical Data'!AO85)</f>
        <v/>
      </c>
      <c r="Q94" s="463" t="str">
        <f>IF('Historical Data'!AP85="","",'Historical Data'!AP85)</f>
        <v/>
      </c>
      <c r="R94" s="463"/>
      <c r="T94" s="464"/>
      <c r="U94" s="463"/>
      <c r="V94" s="468"/>
      <c r="W94" s="463"/>
      <c r="X94" s="463"/>
      <c r="AA94" s="464" t="str">
        <f>IF('Historical Data'!AV85="","",'Historical Data'!AV85)</f>
        <v/>
      </c>
      <c r="AB94" s="464" t="str">
        <f>IF('Historical Data'!AW85="","",'Historical Data'!AW85)</f>
        <v/>
      </c>
      <c r="AC94" s="464" t="str">
        <f>IF('Historical Data'!AX85="","",'Historical Data'!AX85)</f>
        <v/>
      </c>
      <c r="AD94" s="468" t="str">
        <f>IF('Historical Data'!AY85="","",'Historical Data'!AY85)</f>
        <v/>
      </c>
      <c r="AE94" s="463" t="str">
        <f>IF('Historical Data'!AZ85="","",'Historical Data'!AZ85)</f>
        <v/>
      </c>
      <c r="AF94" s="463" t="str">
        <f>IF('Historical Data'!BA85="","",'Historical Data'!BA85)</f>
        <v/>
      </c>
    </row>
    <row r="95" spans="2:32">
      <c r="B95" s="458" t="str">
        <f>IF(OR('Historical Data'!B86="",'Historical Data'!B86=45616),"",'Historical Data'!B86)</f>
        <v/>
      </c>
      <c r="C95" s="459" t="str">
        <f>IF('Historical Data'!AB86="","",'Historical Data'!AB86)</f>
        <v/>
      </c>
      <c r="D95" s="469" t="str">
        <f>IF('Historical Data'!AC86="","",'Historical Data'!AC86)</f>
        <v/>
      </c>
      <c r="E95" s="460" t="str">
        <f>IF('Historical Data'!AE86="","",'Historical Data'!AE86)</f>
        <v/>
      </c>
      <c r="F95" s="460" t="str">
        <f>IF('Historical Data'!AF86="","",'Historical Data'!AF86)</f>
        <v/>
      </c>
      <c r="G95" s="467" t="str">
        <f>IF('Historical Data'!AG86="","",'Historical Data'!AG86)</f>
        <v/>
      </c>
      <c r="H95" s="466" t="str">
        <f>IF('Historical Data'!AH86="","",'Historical Data'!AH86)</f>
        <v/>
      </c>
      <c r="I95" s="466" t="str">
        <f>IF('Historical Data'!AI86="","",'Historical Data'!AI86)</f>
        <v/>
      </c>
      <c r="J95" s="466" t="str">
        <f>IF('Historical Data'!AJ86="","",'Historical Data'!AJ86)</f>
        <v/>
      </c>
      <c r="K95" s="469" t="str">
        <f>IF('Historical Data'!AK86="","",'Historical Data'!AK86)</f>
        <v/>
      </c>
      <c r="L95" s="469"/>
      <c r="N95" s="464" t="str">
        <f>IF('Historical Data'!AL86="","",'Historical Data'!AL86)</f>
        <v/>
      </c>
      <c r="O95" s="463" t="str">
        <f>IF('Historical Data'!AN86="","",'Historical Data'!AN86)</f>
        <v/>
      </c>
      <c r="P95" s="468" t="str">
        <f>IF('Historical Data'!AO86="","",'Historical Data'!AO86)</f>
        <v/>
      </c>
      <c r="Q95" s="463" t="str">
        <f>IF('Historical Data'!AP86="","",'Historical Data'!AP86)</f>
        <v/>
      </c>
      <c r="R95" s="463"/>
      <c r="T95" s="464"/>
      <c r="U95" s="463"/>
      <c r="V95" s="468"/>
      <c r="W95" s="463"/>
      <c r="X95" s="463"/>
      <c r="AA95" s="464" t="str">
        <f>IF('Historical Data'!AV86="","",'Historical Data'!AV86)</f>
        <v/>
      </c>
      <c r="AB95" s="464" t="str">
        <f>IF('Historical Data'!AW86="","",'Historical Data'!AW86)</f>
        <v/>
      </c>
      <c r="AC95" s="464" t="str">
        <f>IF('Historical Data'!AX86="","",'Historical Data'!AX86)</f>
        <v/>
      </c>
      <c r="AD95" s="468" t="str">
        <f>IF('Historical Data'!AY86="","",'Historical Data'!AY86)</f>
        <v/>
      </c>
      <c r="AE95" s="463" t="str">
        <f>IF('Historical Data'!AZ86="","",'Historical Data'!AZ86)</f>
        <v/>
      </c>
      <c r="AF95" s="463" t="str">
        <f>IF('Historical Data'!BA86="","",'Historical Data'!BA86)</f>
        <v/>
      </c>
    </row>
    <row r="96" spans="2:32">
      <c r="B96" s="458" t="str">
        <f>IF(OR('Historical Data'!B87="",'Historical Data'!B87=45616),"",'Historical Data'!B87)</f>
        <v/>
      </c>
      <c r="C96" s="459" t="str">
        <f>IF('Historical Data'!AB87="","",'Historical Data'!AB87)</f>
        <v/>
      </c>
      <c r="D96" s="469" t="str">
        <f>IF('Historical Data'!AC87="","",'Historical Data'!AC87)</f>
        <v/>
      </c>
      <c r="E96" s="460" t="str">
        <f>IF('Historical Data'!AE87="","",'Historical Data'!AE87)</f>
        <v/>
      </c>
      <c r="F96" s="460" t="str">
        <f>IF('Historical Data'!AF87="","",'Historical Data'!AF87)</f>
        <v/>
      </c>
      <c r="G96" s="467" t="str">
        <f>IF('Historical Data'!AG87="","",'Historical Data'!AG87)</f>
        <v/>
      </c>
      <c r="H96" s="466" t="str">
        <f>IF('Historical Data'!AH87="","",'Historical Data'!AH87)</f>
        <v/>
      </c>
      <c r="I96" s="466" t="str">
        <f>IF('Historical Data'!AI87="","",'Historical Data'!AI87)</f>
        <v/>
      </c>
      <c r="J96" s="466" t="str">
        <f>IF('Historical Data'!AJ87="","",'Historical Data'!AJ87)</f>
        <v/>
      </c>
      <c r="K96" s="469" t="str">
        <f>IF('Historical Data'!AK87="","",'Historical Data'!AK87)</f>
        <v/>
      </c>
      <c r="L96" s="469"/>
      <c r="N96" s="464" t="str">
        <f>IF('Historical Data'!AL87="","",'Historical Data'!AL87)</f>
        <v/>
      </c>
      <c r="O96" s="463" t="str">
        <f>IF('Historical Data'!AN87="","",'Historical Data'!AN87)</f>
        <v/>
      </c>
      <c r="P96" s="468" t="str">
        <f>IF('Historical Data'!AO87="","",'Historical Data'!AO87)</f>
        <v/>
      </c>
      <c r="Q96" s="463" t="str">
        <f>IF('Historical Data'!AP87="","",'Historical Data'!AP87)</f>
        <v/>
      </c>
      <c r="R96" s="463"/>
      <c r="T96" s="464"/>
      <c r="U96" s="463"/>
      <c r="V96" s="468"/>
      <c r="W96" s="463"/>
      <c r="X96" s="463"/>
      <c r="AA96" s="464" t="str">
        <f>IF('Historical Data'!AV87="","",'Historical Data'!AV87)</f>
        <v/>
      </c>
      <c r="AB96" s="464" t="str">
        <f>IF('Historical Data'!AW87="","",'Historical Data'!AW87)</f>
        <v/>
      </c>
      <c r="AC96" s="464" t="str">
        <f>IF('Historical Data'!AX87="","",'Historical Data'!AX87)</f>
        <v/>
      </c>
      <c r="AD96" s="468" t="str">
        <f>IF('Historical Data'!AY87="","",'Historical Data'!AY87)</f>
        <v/>
      </c>
      <c r="AE96" s="463" t="str">
        <f>IF('Historical Data'!AZ87="","",'Historical Data'!AZ87)</f>
        <v/>
      </c>
      <c r="AF96" s="463" t="str">
        <f>IF('Historical Data'!BA87="","",'Historical Data'!BA87)</f>
        <v/>
      </c>
    </row>
    <row r="97" spans="2:32">
      <c r="B97" s="458" t="str">
        <f>IF(OR('Historical Data'!B88="",'Historical Data'!B88=45616),"",'Historical Data'!B88)</f>
        <v/>
      </c>
      <c r="C97" s="459" t="str">
        <f>IF('Historical Data'!AB88="","",'Historical Data'!AB88)</f>
        <v/>
      </c>
      <c r="D97" s="469" t="str">
        <f>IF('Historical Data'!AC88="","",'Historical Data'!AC88)</f>
        <v/>
      </c>
      <c r="E97" s="460" t="str">
        <f>IF('Historical Data'!AE88="","",'Historical Data'!AE88)</f>
        <v/>
      </c>
      <c r="F97" s="460" t="str">
        <f>IF('Historical Data'!AF88="","",'Historical Data'!AF88)</f>
        <v/>
      </c>
      <c r="G97" s="467" t="str">
        <f>IF('Historical Data'!AG88="","",'Historical Data'!AG88)</f>
        <v/>
      </c>
      <c r="H97" s="466" t="str">
        <f>IF('Historical Data'!AH88="","",'Historical Data'!AH88)</f>
        <v/>
      </c>
      <c r="I97" s="466" t="str">
        <f>IF('Historical Data'!AI88="","",'Historical Data'!AI88)</f>
        <v/>
      </c>
      <c r="J97" s="466" t="str">
        <f>IF('Historical Data'!AJ88="","",'Historical Data'!AJ88)</f>
        <v/>
      </c>
      <c r="K97" s="469" t="str">
        <f>IF('Historical Data'!AK88="","",'Historical Data'!AK88)</f>
        <v/>
      </c>
      <c r="L97" s="469"/>
      <c r="N97" s="464" t="str">
        <f>IF('Historical Data'!AL88="","",'Historical Data'!AL88)</f>
        <v/>
      </c>
      <c r="O97" s="463" t="str">
        <f>IF('Historical Data'!AN88="","",'Historical Data'!AN88)</f>
        <v/>
      </c>
      <c r="P97" s="468" t="str">
        <f>IF('Historical Data'!AO88="","",'Historical Data'!AO88)</f>
        <v/>
      </c>
      <c r="Q97" s="463" t="str">
        <f>IF('Historical Data'!AP88="","",'Historical Data'!AP88)</f>
        <v/>
      </c>
      <c r="R97" s="463"/>
      <c r="T97" s="464"/>
      <c r="U97" s="463"/>
      <c r="V97" s="468"/>
      <c r="W97" s="463"/>
      <c r="X97" s="463"/>
      <c r="AA97" s="464" t="str">
        <f>IF('Historical Data'!AV88="","",'Historical Data'!AV88)</f>
        <v/>
      </c>
      <c r="AB97" s="464" t="str">
        <f>IF('Historical Data'!AW88="","",'Historical Data'!AW88)</f>
        <v/>
      </c>
      <c r="AC97" s="464" t="str">
        <f>IF('Historical Data'!AX88="","",'Historical Data'!AX88)</f>
        <v/>
      </c>
      <c r="AD97" s="468" t="str">
        <f>IF('Historical Data'!AY88="","",'Historical Data'!AY88)</f>
        <v/>
      </c>
      <c r="AE97" s="463" t="str">
        <f>IF('Historical Data'!AZ88="","",'Historical Data'!AZ88)</f>
        <v/>
      </c>
      <c r="AF97" s="463" t="str">
        <f>IF('Historical Data'!BA88="","",'Historical Data'!BA88)</f>
        <v/>
      </c>
    </row>
    <row r="98" spans="2:32">
      <c r="B98" s="458" t="str">
        <f>IF(OR('Historical Data'!B89="",'Historical Data'!B89=45616),"",'Historical Data'!B89)</f>
        <v/>
      </c>
      <c r="C98" s="459" t="str">
        <f>IF('Historical Data'!AB89="","",'Historical Data'!AB89)</f>
        <v/>
      </c>
      <c r="D98" s="469" t="str">
        <f>IF('Historical Data'!AC89="","",'Historical Data'!AC89)</f>
        <v/>
      </c>
      <c r="E98" s="460" t="str">
        <f>IF('Historical Data'!AE89="","",'Historical Data'!AE89)</f>
        <v/>
      </c>
      <c r="F98" s="460" t="str">
        <f>IF('Historical Data'!AF89="","",'Historical Data'!AF89)</f>
        <v/>
      </c>
      <c r="G98" s="467" t="str">
        <f>IF('Historical Data'!AG89="","",'Historical Data'!AG89)</f>
        <v/>
      </c>
      <c r="H98" s="466" t="str">
        <f>IF('Historical Data'!AH89="","",'Historical Data'!AH89)</f>
        <v/>
      </c>
      <c r="I98" s="466" t="str">
        <f>IF('Historical Data'!AI89="","",'Historical Data'!AI89)</f>
        <v/>
      </c>
      <c r="J98" s="466" t="str">
        <f>IF('Historical Data'!AJ89="","",'Historical Data'!AJ89)</f>
        <v/>
      </c>
      <c r="K98" s="469" t="str">
        <f>IF('Historical Data'!AK89="","",'Historical Data'!AK89)</f>
        <v/>
      </c>
      <c r="L98" s="469"/>
      <c r="N98" s="464" t="str">
        <f>IF('Historical Data'!AL89="","",'Historical Data'!AL89)</f>
        <v/>
      </c>
      <c r="O98" s="463" t="str">
        <f>IF('Historical Data'!AN89="","",'Historical Data'!AN89)</f>
        <v/>
      </c>
      <c r="P98" s="468" t="str">
        <f>IF('Historical Data'!AO89="","",'Historical Data'!AO89)</f>
        <v/>
      </c>
      <c r="Q98" s="463" t="str">
        <f>IF('Historical Data'!AP89="","",'Historical Data'!AP89)</f>
        <v/>
      </c>
      <c r="R98" s="463"/>
      <c r="T98" s="464"/>
      <c r="U98" s="463"/>
      <c r="V98" s="468"/>
      <c r="W98" s="463"/>
      <c r="X98" s="463"/>
      <c r="AA98" s="464" t="str">
        <f>IF('Historical Data'!AV89="","",'Historical Data'!AV89)</f>
        <v/>
      </c>
      <c r="AB98" s="464" t="str">
        <f>IF('Historical Data'!AW89="","",'Historical Data'!AW89)</f>
        <v/>
      </c>
      <c r="AC98" s="464" t="str">
        <f>IF('Historical Data'!AX89="","",'Historical Data'!AX89)</f>
        <v/>
      </c>
      <c r="AD98" s="468" t="str">
        <f>IF('Historical Data'!AY89="","",'Historical Data'!AY89)</f>
        <v/>
      </c>
      <c r="AE98" s="463" t="str">
        <f>IF('Historical Data'!AZ89="","",'Historical Data'!AZ89)</f>
        <v/>
      </c>
      <c r="AF98" s="463" t="str">
        <f>IF('Historical Data'!BA89="","",'Historical Data'!BA89)</f>
        <v/>
      </c>
    </row>
    <row r="99" spans="2:32">
      <c r="B99" s="458" t="str">
        <f>IF(OR('Historical Data'!B90="",'Historical Data'!B90=45616),"",'Historical Data'!B90)</f>
        <v/>
      </c>
      <c r="C99" s="459" t="str">
        <f>IF('Historical Data'!AB90="","",'Historical Data'!AB90)</f>
        <v/>
      </c>
      <c r="D99" s="469" t="str">
        <f>IF('Historical Data'!AC90="","",'Historical Data'!AC90)</f>
        <v/>
      </c>
      <c r="E99" s="460" t="str">
        <f>IF('Historical Data'!AE90="","",'Historical Data'!AE90)</f>
        <v/>
      </c>
      <c r="F99" s="460" t="str">
        <f>IF('Historical Data'!AF90="","",'Historical Data'!AF90)</f>
        <v/>
      </c>
      <c r="G99" s="467" t="str">
        <f>IF('Historical Data'!AG90="","",'Historical Data'!AG90)</f>
        <v/>
      </c>
      <c r="H99" s="466" t="str">
        <f>IF('Historical Data'!AH90="","",'Historical Data'!AH90)</f>
        <v/>
      </c>
      <c r="I99" s="466" t="str">
        <f>IF('Historical Data'!AI90="","",'Historical Data'!AI90)</f>
        <v/>
      </c>
      <c r="J99" s="466" t="str">
        <f>IF('Historical Data'!AJ90="","",'Historical Data'!AJ90)</f>
        <v/>
      </c>
      <c r="K99" s="469" t="str">
        <f>IF('Historical Data'!AK90="","",'Historical Data'!AK90)</f>
        <v/>
      </c>
      <c r="L99" s="469"/>
      <c r="N99" s="464" t="str">
        <f>IF('Historical Data'!AL90="","",'Historical Data'!AL90)</f>
        <v/>
      </c>
      <c r="O99" s="463" t="str">
        <f>IF('Historical Data'!AN90="","",'Historical Data'!AN90)</f>
        <v/>
      </c>
      <c r="P99" s="468" t="str">
        <f>IF('Historical Data'!AO90="","",'Historical Data'!AO90)</f>
        <v/>
      </c>
      <c r="Q99" s="463" t="str">
        <f>IF('Historical Data'!AP90="","",'Historical Data'!AP90)</f>
        <v/>
      </c>
      <c r="R99" s="463"/>
      <c r="T99" s="464"/>
      <c r="U99" s="463"/>
      <c r="V99" s="468"/>
      <c r="W99" s="463"/>
      <c r="X99" s="463"/>
      <c r="AA99" s="464" t="str">
        <f>IF('Historical Data'!AV90="","",'Historical Data'!AV90)</f>
        <v/>
      </c>
      <c r="AB99" s="464" t="str">
        <f>IF('Historical Data'!AW90="","",'Historical Data'!AW90)</f>
        <v/>
      </c>
      <c r="AC99" s="464" t="str">
        <f>IF('Historical Data'!AX90="","",'Historical Data'!AX90)</f>
        <v/>
      </c>
      <c r="AD99" s="468" t="str">
        <f>IF('Historical Data'!AY90="","",'Historical Data'!AY90)</f>
        <v/>
      </c>
      <c r="AE99" s="463" t="str">
        <f>IF('Historical Data'!AZ90="","",'Historical Data'!AZ90)</f>
        <v/>
      </c>
      <c r="AF99" s="463" t="str">
        <f>IF('Historical Data'!BA90="","",'Historical Data'!BA90)</f>
        <v/>
      </c>
    </row>
    <row r="100" spans="2:32">
      <c r="B100" s="458" t="str">
        <f>IF(OR('Historical Data'!B91="",'Historical Data'!B91=45616),"",'Historical Data'!B91)</f>
        <v/>
      </c>
      <c r="C100" s="459" t="str">
        <f>IF('Historical Data'!AB91="","",'Historical Data'!AB91)</f>
        <v/>
      </c>
      <c r="D100" s="469" t="str">
        <f>IF('Historical Data'!AC91="","",'Historical Data'!AC91)</f>
        <v/>
      </c>
      <c r="E100" s="460" t="str">
        <f>IF('Historical Data'!AE91="","",'Historical Data'!AE91)</f>
        <v/>
      </c>
      <c r="F100" s="460" t="str">
        <f>IF('Historical Data'!AF91="","",'Historical Data'!AF91)</f>
        <v/>
      </c>
      <c r="G100" s="467" t="str">
        <f>IF('Historical Data'!AG91="","",'Historical Data'!AG91)</f>
        <v/>
      </c>
      <c r="H100" s="466" t="str">
        <f>IF('Historical Data'!AH91="","",'Historical Data'!AH91)</f>
        <v/>
      </c>
      <c r="I100" s="466" t="str">
        <f>IF('Historical Data'!AI91="","",'Historical Data'!AI91)</f>
        <v/>
      </c>
      <c r="J100" s="466" t="str">
        <f>IF('Historical Data'!AJ91="","",'Historical Data'!AJ91)</f>
        <v/>
      </c>
      <c r="K100" s="469" t="str">
        <f>IF('Historical Data'!AK91="","",'Historical Data'!AK91)</f>
        <v/>
      </c>
      <c r="L100" s="469"/>
      <c r="N100" s="464" t="str">
        <f>IF('Historical Data'!AL91="","",'Historical Data'!AL91)</f>
        <v/>
      </c>
      <c r="O100" s="463" t="str">
        <f>IF('Historical Data'!AN91="","",'Historical Data'!AN91)</f>
        <v/>
      </c>
      <c r="P100" s="468" t="str">
        <f>IF('Historical Data'!AO91="","",'Historical Data'!AO91)</f>
        <v/>
      </c>
      <c r="Q100" s="463" t="str">
        <f>IF('Historical Data'!AP91="","",'Historical Data'!AP91)</f>
        <v/>
      </c>
      <c r="R100" s="463"/>
      <c r="T100" s="464"/>
      <c r="U100" s="463"/>
      <c r="V100" s="468"/>
      <c r="W100" s="463"/>
      <c r="X100" s="463"/>
      <c r="AA100" s="464" t="str">
        <f>IF('Historical Data'!AV91="","",'Historical Data'!AV91)</f>
        <v/>
      </c>
      <c r="AB100" s="464" t="str">
        <f>IF('Historical Data'!AW91="","",'Historical Data'!AW91)</f>
        <v/>
      </c>
      <c r="AC100" s="464" t="str">
        <f>IF('Historical Data'!AX91="","",'Historical Data'!AX91)</f>
        <v/>
      </c>
      <c r="AD100" s="468" t="str">
        <f>IF('Historical Data'!AY91="","",'Historical Data'!AY91)</f>
        <v/>
      </c>
      <c r="AE100" s="463" t="str">
        <f>IF('Historical Data'!AZ91="","",'Historical Data'!AZ91)</f>
        <v/>
      </c>
      <c r="AF100" s="463" t="str">
        <f>IF('Historical Data'!BA91="","",'Historical Data'!BA91)</f>
        <v/>
      </c>
    </row>
    <row r="101" spans="2:32">
      <c r="B101" s="458" t="str">
        <f>IF(OR('Historical Data'!B92="",'Historical Data'!B92=45616),"",'Historical Data'!B92)</f>
        <v/>
      </c>
      <c r="C101" s="459" t="str">
        <f>IF('Historical Data'!AB92="","",'Historical Data'!AB92)</f>
        <v/>
      </c>
      <c r="D101" s="469" t="str">
        <f>IF('Historical Data'!AC92="","",'Historical Data'!AC92)</f>
        <v/>
      </c>
      <c r="E101" s="460" t="str">
        <f>IF('Historical Data'!AE92="","",'Historical Data'!AE92)</f>
        <v/>
      </c>
      <c r="F101" s="460" t="str">
        <f>IF('Historical Data'!AF92="","",'Historical Data'!AF92)</f>
        <v/>
      </c>
      <c r="G101" s="467" t="str">
        <f>IF('Historical Data'!AG92="","",'Historical Data'!AG92)</f>
        <v/>
      </c>
      <c r="H101" s="466" t="str">
        <f>IF('Historical Data'!AH92="","",'Historical Data'!AH92)</f>
        <v/>
      </c>
      <c r="I101" s="466" t="str">
        <f>IF('Historical Data'!AI92="","",'Historical Data'!AI92)</f>
        <v/>
      </c>
      <c r="J101" s="466" t="str">
        <f>IF('Historical Data'!AJ92="","",'Historical Data'!AJ92)</f>
        <v/>
      </c>
      <c r="K101" s="469" t="str">
        <f>IF('Historical Data'!AK92="","",'Historical Data'!AK92)</f>
        <v/>
      </c>
      <c r="L101" s="469"/>
      <c r="N101" s="464" t="str">
        <f>IF('Historical Data'!AL92="","",'Historical Data'!AL92)</f>
        <v/>
      </c>
      <c r="O101" s="463" t="str">
        <f>IF('Historical Data'!AN92="","",'Historical Data'!AN92)</f>
        <v/>
      </c>
      <c r="P101" s="468" t="str">
        <f>IF('Historical Data'!AO92="","",'Historical Data'!AO92)</f>
        <v/>
      </c>
      <c r="Q101" s="463" t="str">
        <f>IF('Historical Data'!AP92="","",'Historical Data'!AP92)</f>
        <v/>
      </c>
      <c r="R101" s="463"/>
      <c r="T101" s="464"/>
      <c r="U101" s="463"/>
      <c r="V101" s="468"/>
      <c r="W101" s="463"/>
      <c r="X101" s="463"/>
      <c r="AA101" s="464" t="str">
        <f>IF('Historical Data'!AV92="","",'Historical Data'!AV92)</f>
        <v/>
      </c>
      <c r="AB101" s="464" t="str">
        <f>IF('Historical Data'!AW92="","",'Historical Data'!AW92)</f>
        <v/>
      </c>
      <c r="AC101" s="464" t="str">
        <f>IF('Historical Data'!AX92="","",'Historical Data'!AX92)</f>
        <v/>
      </c>
      <c r="AD101" s="468" t="str">
        <f>IF('Historical Data'!AY92="","",'Historical Data'!AY92)</f>
        <v/>
      </c>
      <c r="AE101" s="463" t="str">
        <f>IF('Historical Data'!AZ92="","",'Historical Data'!AZ92)</f>
        <v/>
      </c>
      <c r="AF101" s="463" t="str">
        <f>IF('Historical Data'!BA92="","",'Historical Data'!BA92)</f>
        <v/>
      </c>
    </row>
    <row r="102" spans="2:32">
      <c r="B102" s="458" t="str">
        <f>IF(OR('Historical Data'!B93="",'Historical Data'!B93=45616),"",'Historical Data'!B93)</f>
        <v/>
      </c>
      <c r="C102" s="459" t="str">
        <f>IF('Historical Data'!AB93="","",'Historical Data'!AB93)</f>
        <v/>
      </c>
      <c r="D102" s="469" t="str">
        <f>IF('Historical Data'!AC93="","",'Historical Data'!AC93)</f>
        <v/>
      </c>
      <c r="E102" s="460" t="str">
        <f>IF('Historical Data'!AE93="","",'Historical Data'!AE93)</f>
        <v/>
      </c>
      <c r="F102" s="460" t="str">
        <f>IF('Historical Data'!AF93="","",'Historical Data'!AF93)</f>
        <v/>
      </c>
      <c r="G102" s="467" t="str">
        <f>IF('Historical Data'!AG93="","",'Historical Data'!AG93)</f>
        <v/>
      </c>
      <c r="H102" s="466" t="str">
        <f>IF('Historical Data'!AH93="","",'Historical Data'!AH93)</f>
        <v/>
      </c>
      <c r="I102" s="466" t="str">
        <f>IF('Historical Data'!AI93="","",'Historical Data'!AI93)</f>
        <v/>
      </c>
      <c r="J102" s="466" t="str">
        <f>IF('Historical Data'!AJ93="","",'Historical Data'!AJ93)</f>
        <v/>
      </c>
      <c r="K102" s="469" t="str">
        <f>IF('Historical Data'!AK93="","",'Historical Data'!AK93)</f>
        <v/>
      </c>
      <c r="L102" s="469"/>
      <c r="N102" s="464" t="str">
        <f>IF('Historical Data'!AL93="","",'Historical Data'!AL93)</f>
        <v/>
      </c>
      <c r="O102" s="463" t="str">
        <f>IF('Historical Data'!AN93="","",'Historical Data'!AN93)</f>
        <v/>
      </c>
      <c r="P102" s="468" t="str">
        <f>IF('Historical Data'!AO93="","",'Historical Data'!AO93)</f>
        <v/>
      </c>
      <c r="Q102" s="463" t="str">
        <f>IF('Historical Data'!AP93="","",'Historical Data'!AP93)</f>
        <v/>
      </c>
      <c r="R102" s="463"/>
      <c r="T102" s="464"/>
      <c r="U102" s="463"/>
      <c r="V102" s="468"/>
      <c r="W102" s="463"/>
      <c r="X102" s="463"/>
      <c r="AA102" s="464" t="str">
        <f>IF('Historical Data'!AV93="","",'Historical Data'!AV93)</f>
        <v/>
      </c>
      <c r="AB102" s="464" t="str">
        <f>IF('Historical Data'!AW93="","",'Historical Data'!AW93)</f>
        <v/>
      </c>
      <c r="AC102" s="464" t="str">
        <f>IF('Historical Data'!AX93="","",'Historical Data'!AX93)</f>
        <v/>
      </c>
      <c r="AD102" s="468" t="str">
        <f>IF('Historical Data'!AY93="","",'Historical Data'!AY93)</f>
        <v/>
      </c>
      <c r="AE102" s="463" t="str">
        <f>IF('Historical Data'!AZ93="","",'Historical Data'!AZ93)</f>
        <v/>
      </c>
      <c r="AF102" s="463" t="str">
        <f>IF('Historical Data'!BA93="","",'Historical Data'!BA93)</f>
        <v/>
      </c>
    </row>
    <row r="103" spans="2:32">
      <c r="B103" s="458" t="str">
        <f>IF(OR('Historical Data'!B94="",'Historical Data'!B94=45616),"",'Historical Data'!B94)</f>
        <v/>
      </c>
      <c r="C103" s="459" t="str">
        <f>IF('Historical Data'!AB94="","",'Historical Data'!AB94)</f>
        <v/>
      </c>
      <c r="D103" s="469" t="str">
        <f>IF('Historical Data'!AC94="","",'Historical Data'!AC94)</f>
        <v/>
      </c>
      <c r="E103" s="460" t="str">
        <f>IF('Historical Data'!AE94="","",'Historical Data'!AE94)</f>
        <v/>
      </c>
      <c r="F103" s="460" t="str">
        <f>IF('Historical Data'!AF94="","",'Historical Data'!AF94)</f>
        <v/>
      </c>
      <c r="G103" s="467" t="str">
        <f>IF('Historical Data'!AG94="","",'Historical Data'!AG94)</f>
        <v/>
      </c>
      <c r="H103" s="466" t="str">
        <f>IF('Historical Data'!AH94="","",'Historical Data'!AH94)</f>
        <v/>
      </c>
      <c r="I103" s="466" t="str">
        <f>IF('Historical Data'!AI94="","",'Historical Data'!AI94)</f>
        <v/>
      </c>
      <c r="J103" s="466" t="str">
        <f>IF('Historical Data'!AJ94="","",'Historical Data'!AJ94)</f>
        <v/>
      </c>
      <c r="K103" s="469" t="str">
        <f>IF('Historical Data'!AK94="","",'Historical Data'!AK94)</f>
        <v/>
      </c>
      <c r="L103" s="469"/>
      <c r="N103" s="464" t="str">
        <f>IF('Historical Data'!AL94="","",'Historical Data'!AL94)</f>
        <v/>
      </c>
      <c r="O103" s="463" t="str">
        <f>IF('Historical Data'!AN94="","",'Historical Data'!AN94)</f>
        <v/>
      </c>
      <c r="P103" s="468" t="str">
        <f>IF('Historical Data'!AO94="","",'Historical Data'!AO94)</f>
        <v/>
      </c>
      <c r="Q103" s="463" t="str">
        <f>IF('Historical Data'!AP94="","",'Historical Data'!AP94)</f>
        <v/>
      </c>
      <c r="R103" s="463"/>
      <c r="T103" s="464"/>
      <c r="U103" s="463"/>
      <c r="V103" s="468"/>
      <c r="W103" s="463"/>
      <c r="X103" s="463"/>
      <c r="AA103" s="464" t="str">
        <f>IF('Historical Data'!AV94="","",'Historical Data'!AV94)</f>
        <v/>
      </c>
      <c r="AB103" s="464" t="str">
        <f>IF('Historical Data'!AW94="","",'Historical Data'!AW94)</f>
        <v/>
      </c>
      <c r="AC103" s="464" t="str">
        <f>IF('Historical Data'!AX94="","",'Historical Data'!AX94)</f>
        <v/>
      </c>
      <c r="AD103" s="468" t="str">
        <f>IF('Historical Data'!AY94="","",'Historical Data'!AY94)</f>
        <v/>
      </c>
      <c r="AE103" s="463" t="str">
        <f>IF('Historical Data'!AZ94="","",'Historical Data'!AZ94)</f>
        <v/>
      </c>
      <c r="AF103" s="463" t="str">
        <f>IF('Historical Data'!BA94="","",'Historical Data'!BA94)</f>
        <v/>
      </c>
    </row>
    <row r="104" spans="2:32">
      <c r="B104" s="458" t="str">
        <f>IF(OR('Historical Data'!B95="",'Historical Data'!B95=45616),"",'Historical Data'!B95)</f>
        <v/>
      </c>
      <c r="C104" s="459" t="str">
        <f>IF('Historical Data'!AB95="","",'Historical Data'!AB95)</f>
        <v/>
      </c>
      <c r="D104" s="469" t="str">
        <f>IF('Historical Data'!AC95="","",'Historical Data'!AC95)</f>
        <v/>
      </c>
      <c r="E104" s="460" t="str">
        <f>IF('Historical Data'!AE95="","",'Historical Data'!AE95)</f>
        <v/>
      </c>
      <c r="F104" s="460" t="str">
        <f>IF('Historical Data'!AF95="","",'Historical Data'!AF95)</f>
        <v/>
      </c>
      <c r="G104" s="467" t="str">
        <f>IF('Historical Data'!AG95="","",'Historical Data'!AG95)</f>
        <v/>
      </c>
      <c r="H104" s="466" t="str">
        <f>IF('Historical Data'!AH95="","",'Historical Data'!AH95)</f>
        <v/>
      </c>
      <c r="I104" s="466" t="str">
        <f>IF('Historical Data'!AI95="","",'Historical Data'!AI95)</f>
        <v/>
      </c>
      <c r="J104" s="466" t="str">
        <f>IF('Historical Data'!AJ95="","",'Historical Data'!AJ95)</f>
        <v/>
      </c>
      <c r="K104" s="469" t="str">
        <f>IF('Historical Data'!AK95="","",'Historical Data'!AK95)</f>
        <v/>
      </c>
      <c r="L104" s="469"/>
      <c r="N104" s="464" t="str">
        <f>IF('Historical Data'!AL95="","",'Historical Data'!AL95)</f>
        <v/>
      </c>
      <c r="O104" s="463" t="str">
        <f>IF('Historical Data'!AN95="","",'Historical Data'!AN95)</f>
        <v/>
      </c>
      <c r="P104" s="468" t="str">
        <f>IF('Historical Data'!AO95="","",'Historical Data'!AO95)</f>
        <v/>
      </c>
      <c r="Q104" s="463" t="str">
        <f>IF('Historical Data'!AP95="","",'Historical Data'!AP95)</f>
        <v/>
      </c>
      <c r="R104" s="463"/>
      <c r="T104" s="464"/>
      <c r="U104" s="463"/>
      <c r="V104" s="468"/>
      <c r="W104" s="463"/>
      <c r="X104" s="463"/>
      <c r="AA104" s="464" t="str">
        <f>IF('Historical Data'!AV95="","",'Historical Data'!AV95)</f>
        <v/>
      </c>
      <c r="AB104" s="464" t="str">
        <f>IF('Historical Data'!AW95="","",'Historical Data'!AW95)</f>
        <v/>
      </c>
      <c r="AC104" s="464" t="str">
        <f>IF('Historical Data'!AX95="","",'Historical Data'!AX95)</f>
        <v/>
      </c>
      <c r="AD104" s="468" t="str">
        <f>IF('Historical Data'!AY95="","",'Historical Data'!AY95)</f>
        <v/>
      </c>
      <c r="AE104" s="463" t="str">
        <f>IF('Historical Data'!AZ95="","",'Historical Data'!AZ95)</f>
        <v/>
      </c>
      <c r="AF104" s="463" t="str">
        <f>IF('Historical Data'!BA95="","",'Historical Data'!BA95)</f>
        <v/>
      </c>
    </row>
    <row r="105" spans="2:32">
      <c r="B105" s="458" t="str">
        <f>IF(OR('Historical Data'!B96="",'Historical Data'!B96=45616),"",'Historical Data'!B96)</f>
        <v/>
      </c>
      <c r="C105" s="459" t="str">
        <f>IF('Historical Data'!AB96="","",'Historical Data'!AB96)</f>
        <v/>
      </c>
      <c r="D105" s="469" t="str">
        <f>IF('Historical Data'!AC96="","",'Historical Data'!AC96)</f>
        <v/>
      </c>
      <c r="E105" s="460" t="str">
        <f>IF('Historical Data'!AE96="","",'Historical Data'!AE96)</f>
        <v/>
      </c>
      <c r="F105" s="460" t="str">
        <f>IF('Historical Data'!AF96="","",'Historical Data'!AF96)</f>
        <v/>
      </c>
      <c r="G105" s="467" t="str">
        <f>IF('Historical Data'!AG96="","",'Historical Data'!AG96)</f>
        <v/>
      </c>
      <c r="H105" s="466" t="str">
        <f>IF('Historical Data'!AH96="","",'Historical Data'!AH96)</f>
        <v/>
      </c>
      <c r="I105" s="466" t="str">
        <f>IF('Historical Data'!AI96="","",'Historical Data'!AI96)</f>
        <v/>
      </c>
      <c r="J105" s="466" t="str">
        <f>IF('Historical Data'!AJ96="","",'Historical Data'!AJ96)</f>
        <v/>
      </c>
      <c r="K105" s="469" t="str">
        <f>IF('Historical Data'!AK96="","",'Historical Data'!AK96)</f>
        <v/>
      </c>
      <c r="L105" s="469"/>
      <c r="N105" s="464" t="str">
        <f>IF('Historical Data'!AL96="","",'Historical Data'!AL96)</f>
        <v/>
      </c>
      <c r="O105" s="463" t="str">
        <f>IF('Historical Data'!AN96="","",'Historical Data'!AN96)</f>
        <v/>
      </c>
      <c r="P105" s="468" t="str">
        <f>IF('Historical Data'!AO96="","",'Historical Data'!AO96)</f>
        <v/>
      </c>
      <c r="Q105" s="463" t="str">
        <f>IF('Historical Data'!AP96="","",'Historical Data'!AP96)</f>
        <v/>
      </c>
      <c r="R105" s="463"/>
      <c r="T105" s="464"/>
      <c r="U105" s="463"/>
      <c r="V105" s="468"/>
      <c r="W105" s="463"/>
      <c r="X105" s="463"/>
      <c r="AA105" s="464" t="str">
        <f>IF('Historical Data'!AV96="","",'Historical Data'!AV96)</f>
        <v/>
      </c>
      <c r="AB105" s="464" t="str">
        <f>IF('Historical Data'!AW96="","",'Historical Data'!AW96)</f>
        <v/>
      </c>
      <c r="AC105" s="464" t="str">
        <f>IF('Historical Data'!AX96="","",'Historical Data'!AX96)</f>
        <v/>
      </c>
      <c r="AD105" s="468" t="str">
        <f>IF('Historical Data'!AY96="","",'Historical Data'!AY96)</f>
        <v/>
      </c>
      <c r="AE105" s="463" t="str">
        <f>IF('Historical Data'!AZ96="","",'Historical Data'!AZ96)</f>
        <v/>
      </c>
      <c r="AF105" s="463" t="str">
        <f>IF('Historical Data'!BA96="","",'Historical Data'!BA96)</f>
        <v/>
      </c>
    </row>
    <row r="106" spans="2:32">
      <c r="B106" s="458" t="str">
        <f>IF(OR('Historical Data'!B97="",'Historical Data'!B97=45616),"",'Historical Data'!B97)</f>
        <v/>
      </c>
      <c r="C106" s="459" t="str">
        <f>IF('Historical Data'!AB97="","",'Historical Data'!AB97)</f>
        <v/>
      </c>
      <c r="D106" s="469" t="str">
        <f>IF('Historical Data'!AC97="","",'Historical Data'!AC97)</f>
        <v/>
      </c>
      <c r="E106" s="460" t="str">
        <f>IF('Historical Data'!AE97="","",'Historical Data'!AE97)</f>
        <v/>
      </c>
      <c r="F106" s="460" t="str">
        <f>IF('Historical Data'!AF97="","",'Historical Data'!AF97)</f>
        <v/>
      </c>
      <c r="G106" s="467" t="str">
        <f>IF('Historical Data'!AG97="","",'Historical Data'!AG97)</f>
        <v/>
      </c>
      <c r="H106" s="466" t="str">
        <f>IF('Historical Data'!AH97="","",'Historical Data'!AH97)</f>
        <v/>
      </c>
      <c r="I106" s="466" t="str">
        <f>IF('Historical Data'!AI97="","",'Historical Data'!AI97)</f>
        <v/>
      </c>
      <c r="J106" s="466" t="str">
        <f>IF('Historical Data'!AJ97="","",'Historical Data'!AJ97)</f>
        <v/>
      </c>
      <c r="K106" s="469" t="str">
        <f>IF('Historical Data'!AK97="","",'Historical Data'!AK97)</f>
        <v/>
      </c>
      <c r="L106" s="469"/>
      <c r="N106" s="464" t="str">
        <f>IF('Historical Data'!AL97="","",'Historical Data'!AL97)</f>
        <v/>
      </c>
      <c r="O106" s="463" t="str">
        <f>IF('Historical Data'!AN97="","",'Historical Data'!AN97)</f>
        <v/>
      </c>
      <c r="P106" s="468" t="str">
        <f>IF('Historical Data'!AO97="","",'Historical Data'!AO97)</f>
        <v/>
      </c>
      <c r="Q106" s="463" t="str">
        <f>IF('Historical Data'!AP97="","",'Historical Data'!AP97)</f>
        <v/>
      </c>
      <c r="R106" s="463"/>
      <c r="T106" s="464"/>
      <c r="U106" s="463"/>
      <c r="V106" s="468"/>
      <c r="W106" s="463"/>
      <c r="X106" s="463"/>
      <c r="AA106" s="464" t="str">
        <f>IF('Historical Data'!AV97="","",'Historical Data'!AV97)</f>
        <v/>
      </c>
      <c r="AB106" s="464" t="str">
        <f>IF('Historical Data'!AW97="","",'Historical Data'!AW97)</f>
        <v/>
      </c>
      <c r="AC106" s="464" t="str">
        <f>IF('Historical Data'!AX97="","",'Historical Data'!AX97)</f>
        <v/>
      </c>
      <c r="AD106" s="468" t="str">
        <f>IF('Historical Data'!AY97="","",'Historical Data'!AY97)</f>
        <v/>
      </c>
      <c r="AE106" s="463" t="str">
        <f>IF('Historical Data'!AZ97="","",'Historical Data'!AZ97)</f>
        <v/>
      </c>
      <c r="AF106" s="463" t="str">
        <f>IF('Historical Data'!BA97="","",'Historical Data'!BA97)</f>
        <v/>
      </c>
    </row>
    <row r="107" spans="2:32">
      <c r="B107" s="458" t="str">
        <f>IF(OR('Historical Data'!B98="",'Historical Data'!B98=45616),"",'Historical Data'!B98)</f>
        <v/>
      </c>
      <c r="C107" s="459" t="str">
        <f>IF('Historical Data'!AB98="","",'Historical Data'!AB98)</f>
        <v/>
      </c>
      <c r="D107" s="469" t="str">
        <f>IF('Historical Data'!AC98="","",'Historical Data'!AC98)</f>
        <v/>
      </c>
      <c r="E107" s="460" t="str">
        <f>IF('Historical Data'!AE98="","",'Historical Data'!AE98)</f>
        <v/>
      </c>
      <c r="F107" s="460" t="str">
        <f>IF('Historical Data'!AF98="","",'Historical Data'!AF98)</f>
        <v/>
      </c>
      <c r="G107" s="467" t="str">
        <f>IF('Historical Data'!AG98="","",'Historical Data'!AG98)</f>
        <v/>
      </c>
      <c r="H107" s="466" t="str">
        <f>IF('Historical Data'!AH98="","",'Historical Data'!AH98)</f>
        <v/>
      </c>
      <c r="I107" s="466" t="str">
        <f>IF('Historical Data'!AI98="","",'Historical Data'!AI98)</f>
        <v/>
      </c>
      <c r="J107" s="466" t="str">
        <f>IF('Historical Data'!AJ98="","",'Historical Data'!AJ98)</f>
        <v/>
      </c>
      <c r="K107" s="469" t="str">
        <f>IF('Historical Data'!AK98="","",'Historical Data'!AK98)</f>
        <v/>
      </c>
      <c r="L107" s="469"/>
      <c r="N107" s="464" t="str">
        <f>IF('Historical Data'!AL98="","",'Historical Data'!AL98)</f>
        <v/>
      </c>
      <c r="O107" s="463" t="str">
        <f>IF('Historical Data'!AN98="","",'Historical Data'!AN98)</f>
        <v/>
      </c>
      <c r="P107" s="468" t="str">
        <f>IF('Historical Data'!AO98="","",'Historical Data'!AO98)</f>
        <v/>
      </c>
      <c r="Q107" s="463" t="str">
        <f>IF('Historical Data'!AP98="","",'Historical Data'!AP98)</f>
        <v/>
      </c>
      <c r="R107" s="463"/>
      <c r="T107" s="464"/>
      <c r="U107" s="463"/>
      <c r="V107" s="468"/>
      <c r="W107" s="463"/>
      <c r="X107" s="463"/>
      <c r="AA107" s="464" t="str">
        <f>IF('Historical Data'!AV98="","",'Historical Data'!AV98)</f>
        <v/>
      </c>
      <c r="AB107" s="464" t="str">
        <f>IF('Historical Data'!AW98="","",'Historical Data'!AW98)</f>
        <v/>
      </c>
      <c r="AC107" s="464" t="str">
        <f>IF('Historical Data'!AX98="","",'Historical Data'!AX98)</f>
        <v/>
      </c>
      <c r="AD107" s="468" t="str">
        <f>IF('Historical Data'!AY98="","",'Historical Data'!AY98)</f>
        <v/>
      </c>
      <c r="AE107" s="463" t="str">
        <f>IF('Historical Data'!AZ98="","",'Historical Data'!AZ98)</f>
        <v/>
      </c>
      <c r="AF107" s="463" t="str">
        <f>IF('Historical Data'!BA98="","",'Historical Data'!BA98)</f>
        <v/>
      </c>
    </row>
    <row r="108" spans="2:32">
      <c r="B108" s="458" t="str">
        <f>IF(OR('Historical Data'!B99="",'Historical Data'!B99=45616),"",'Historical Data'!B99)</f>
        <v/>
      </c>
      <c r="C108" s="459" t="str">
        <f>IF('Historical Data'!AB99="","",'Historical Data'!AB99)</f>
        <v/>
      </c>
      <c r="D108" s="469" t="str">
        <f>IF('Historical Data'!AC99="","",'Historical Data'!AC99)</f>
        <v/>
      </c>
      <c r="E108" s="460" t="str">
        <f>IF('Historical Data'!AE99="","",'Historical Data'!AE99)</f>
        <v/>
      </c>
      <c r="F108" s="460" t="str">
        <f>IF('Historical Data'!AF99="","",'Historical Data'!AF99)</f>
        <v/>
      </c>
      <c r="G108" s="467" t="str">
        <f>IF('Historical Data'!AG99="","",'Historical Data'!AG99)</f>
        <v/>
      </c>
      <c r="H108" s="466" t="str">
        <f>IF('Historical Data'!AH99="","",'Historical Data'!AH99)</f>
        <v/>
      </c>
      <c r="I108" s="466" t="str">
        <f>IF('Historical Data'!AI99="","",'Historical Data'!AI99)</f>
        <v/>
      </c>
      <c r="J108" s="466" t="str">
        <f>IF('Historical Data'!AJ99="","",'Historical Data'!AJ99)</f>
        <v/>
      </c>
      <c r="K108" s="469" t="str">
        <f>IF('Historical Data'!AK99="","",'Historical Data'!AK99)</f>
        <v/>
      </c>
      <c r="L108" s="469"/>
      <c r="N108" s="464" t="str">
        <f>IF('Historical Data'!AL99="","",'Historical Data'!AL99)</f>
        <v/>
      </c>
      <c r="O108" s="463" t="str">
        <f>IF('Historical Data'!AN99="","",'Historical Data'!AN99)</f>
        <v/>
      </c>
      <c r="P108" s="468" t="str">
        <f>IF('Historical Data'!AO99="","",'Historical Data'!AO99)</f>
        <v/>
      </c>
      <c r="Q108" s="463" t="str">
        <f>IF('Historical Data'!AP99="","",'Historical Data'!AP99)</f>
        <v/>
      </c>
      <c r="R108" s="463"/>
      <c r="T108" s="464"/>
      <c r="U108" s="463"/>
      <c r="V108" s="468"/>
      <c r="W108" s="463"/>
      <c r="X108" s="463"/>
      <c r="AA108" s="464" t="str">
        <f>IF('Historical Data'!AV99="","",'Historical Data'!AV99)</f>
        <v/>
      </c>
      <c r="AB108" s="464" t="str">
        <f>IF('Historical Data'!AW99="","",'Historical Data'!AW99)</f>
        <v/>
      </c>
      <c r="AC108" s="464" t="str">
        <f>IF('Historical Data'!AX99="","",'Historical Data'!AX99)</f>
        <v/>
      </c>
      <c r="AD108" s="468" t="str">
        <f>IF('Historical Data'!AY99="","",'Historical Data'!AY99)</f>
        <v/>
      </c>
      <c r="AE108" s="463" t="str">
        <f>IF('Historical Data'!AZ99="","",'Historical Data'!AZ99)</f>
        <v/>
      </c>
      <c r="AF108" s="463" t="str">
        <f>IF('Historical Data'!BA99="","",'Historical Data'!BA99)</f>
        <v/>
      </c>
    </row>
    <row r="109" spans="2:32">
      <c r="B109" s="458" t="str">
        <f>IF(OR('Historical Data'!B100="",'Historical Data'!B100=45616),"",'Historical Data'!B100)</f>
        <v/>
      </c>
      <c r="C109" s="459" t="str">
        <f>IF('Historical Data'!AB100="","",'Historical Data'!AB100)</f>
        <v/>
      </c>
      <c r="D109" s="469" t="str">
        <f>IF('Historical Data'!AC100="","",'Historical Data'!AC100)</f>
        <v/>
      </c>
      <c r="E109" s="460" t="str">
        <f>IF('Historical Data'!AE100="","",'Historical Data'!AE100)</f>
        <v/>
      </c>
      <c r="F109" s="460" t="str">
        <f>IF('Historical Data'!AF100="","",'Historical Data'!AF100)</f>
        <v/>
      </c>
      <c r="G109" s="467" t="str">
        <f>IF('Historical Data'!AG100="","",'Historical Data'!AG100)</f>
        <v/>
      </c>
      <c r="H109" s="466" t="str">
        <f>IF('Historical Data'!AH100="","",'Historical Data'!AH100)</f>
        <v/>
      </c>
      <c r="I109" s="466" t="str">
        <f>IF('Historical Data'!AI100="","",'Historical Data'!AI100)</f>
        <v/>
      </c>
      <c r="J109" s="466" t="str">
        <f>IF('Historical Data'!AJ100="","",'Historical Data'!AJ100)</f>
        <v/>
      </c>
      <c r="K109" s="469" t="str">
        <f>IF('Historical Data'!AK100="","",'Historical Data'!AK100)</f>
        <v/>
      </c>
      <c r="L109" s="469"/>
      <c r="N109" s="464" t="str">
        <f>IF('Historical Data'!AL100="","",'Historical Data'!AL100)</f>
        <v/>
      </c>
      <c r="O109" s="463" t="str">
        <f>IF('Historical Data'!AN100="","",'Historical Data'!AN100)</f>
        <v/>
      </c>
      <c r="P109" s="468" t="str">
        <f>IF('Historical Data'!AO100="","",'Historical Data'!AO100)</f>
        <v/>
      </c>
      <c r="Q109" s="463" t="str">
        <f>IF('Historical Data'!AP100="","",'Historical Data'!AP100)</f>
        <v/>
      </c>
      <c r="R109" s="463"/>
      <c r="T109" s="464"/>
      <c r="U109" s="463"/>
      <c r="V109" s="468"/>
      <c r="W109" s="463"/>
      <c r="X109" s="463"/>
      <c r="AA109" s="464" t="str">
        <f>IF('Historical Data'!AV100="","",'Historical Data'!AV100)</f>
        <v/>
      </c>
      <c r="AB109" s="464" t="str">
        <f>IF('Historical Data'!AW100="","",'Historical Data'!AW100)</f>
        <v/>
      </c>
      <c r="AC109" s="464" t="str">
        <f>IF('Historical Data'!AX100="","",'Historical Data'!AX100)</f>
        <v/>
      </c>
      <c r="AD109" s="468" t="str">
        <f>IF('Historical Data'!AY100="","",'Historical Data'!AY100)</f>
        <v/>
      </c>
      <c r="AE109" s="463" t="str">
        <f>IF('Historical Data'!AZ100="","",'Historical Data'!AZ100)</f>
        <v/>
      </c>
      <c r="AF109" s="463" t="str">
        <f>IF('Historical Data'!BA100="","",'Historical Data'!BA100)</f>
        <v/>
      </c>
    </row>
    <row r="110" spans="2:32">
      <c r="B110" s="458" t="str">
        <f>IF(OR('Historical Data'!B101="",'Historical Data'!B101=45616),"",'Historical Data'!B101)</f>
        <v/>
      </c>
      <c r="C110" s="459" t="str">
        <f>IF('Historical Data'!AB101="","",'Historical Data'!AB101)</f>
        <v/>
      </c>
      <c r="D110" s="469" t="str">
        <f>IF('Historical Data'!AC101="","",'Historical Data'!AC101)</f>
        <v/>
      </c>
      <c r="E110" s="460" t="str">
        <f>IF('Historical Data'!AE101="","",'Historical Data'!AE101)</f>
        <v/>
      </c>
      <c r="F110" s="460" t="str">
        <f>IF('Historical Data'!AF101="","",'Historical Data'!AF101)</f>
        <v/>
      </c>
      <c r="G110" s="467" t="str">
        <f>IF('Historical Data'!AG101="","",'Historical Data'!AG101)</f>
        <v/>
      </c>
      <c r="H110" s="466" t="str">
        <f>IF('Historical Data'!AH101="","",'Historical Data'!AH101)</f>
        <v/>
      </c>
      <c r="I110" s="466" t="str">
        <f>IF('Historical Data'!AI101="","",'Historical Data'!AI101)</f>
        <v/>
      </c>
      <c r="J110" s="466" t="str">
        <f>IF('Historical Data'!AJ101="","",'Historical Data'!AJ101)</f>
        <v/>
      </c>
      <c r="K110" s="469" t="str">
        <f>IF('Historical Data'!AK101="","",'Historical Data'!AK101)</f>
        <v/>
      </c>
      <c r="L110" s="469"/>
      <c r="N110" s="464" t="str">
        <f>IF('Historical Data'!AL101="","",'Historical Data'!AL101)</f>
        <v/>
      </c>
      <c r="O110" s="463" t="str">
        <f>IF('Historical Data'!AN101="","",'Historical Data'!AN101)</f>
        <v/>
      </c>
      <c r="P110" s="468" t="str">
        <f>IF('Historical Data'!AO101="","",'Historical Data'!AO101)</f>
        <v/>
      </c>
      <c r="Q110" s="463" t="str">
        <f>IF('Historical Data'!AP101="","",'Historical Data'!AP101)</f>
        <v/>
      </c>
      <c r="R110" s="463"/>
      <c r="T110" s="464"/>
      <c r="U110" s="463"/>
      <c r="V110" s="468"/>
      <c r="W110" s="463"/>
      <c r="X110" s="463"/>
      <c r="AA110" s="464" t="str">
        <f>IF('Historical Data'!AV101="","",'Historical Data'!AV101)</f>
        <v/>
      </c>
      <c r="AB110" s="464" t="str">
        <f>IF('Historical Data'!AW101="","",'Historical Data'!AW101)</f>
        <v/>
      </c>
      <c r="AC110" s="464" t="str">
        <f>IF('Historical Data'!AX101="","",'Historical Data'!AX101)</f>
        <v/>
      </c>
      <c r="AD110" s="468" t="str">
        <f>IF('Historical Data'!AY101="","",'Historical Data'!AY101)</f>
        <v/>
      </c>
      <c r="AE110" s="463" t="str">
        <f>IF('Historical Data'!AZ101="","",'Historical Data'!AZ101)</f>
        <v/>
      </c>
      <c r="AF110" s="463" t="str">
        <f>IF('Historical Data'!BA101="","",'Historical Data'!BA101)</f>
        <v/>
      </c>
    </row>
    <row r="111" spans="2:32">
      <c r="B111" s="458" t="str">
        <f>IF(OR('Historical Data'!B102="",'Historical Data'!B102=45616),"",'Historical Data'!B102)</f>
        <v/>
      </c>
      <c r="C111" s="459" t="str">
        <f>IF('Historical Data'!AB102="","",'Historical Data'!AB102)</f>
        <v/>
      </c>
      <c r="D111" s="469" t="str">
        <f>IF('Historical Data'!AC102="","",'Historical Data'!AC102)</f>
        <v/>
      </c>
      <c r="E111" s="460" t="str">
        <f>IF('Historical Data'!AE102="","",'Historical Data'!AE102)</f>
        <v/>
      </c>
      <c r="F111" s="460" t="str">
        <f>IF('Historical Data'!AF102="","",'Historical Data'!AF102)</f>
        <v/>
      </c>
      <c r="G111" s="467" t="str">
        <f>IF('Historical Data'!AG102="","",'Historical Data'!AG102)</f>
        <v/>
      </c>
      <c r="H111" s="466" t="str">
        <f>IF('Historical Data'!AH102="","",'Historical Data'!AH102)</f>
        <v/>
      </c>
      <c r="I111" s="466" t="str">
        <f>IF('Historical Data'!AI102="","",'Historical Data'!AI102)</f>
        <v/>
      </c>
      <c r="J111" s="466" t="str">
        <f>IF('Historical Data'!AJ102="","",'Historical Data'!AJ102)</f>
        <v/>
      </c>
      <c r="K111" s="469" t="str">
        <f>IF('Historical Data'!AK102="","",'Historical Data'!AK102)</f>
        <v/>
      </c>
      <c r="L111" s="469"/>
      <c r="N111" s="464" t="str">
        <f>IF('Historical Data'!AL102="","",'Historical Data'!AL102)</f>
        <v/>
      </c>
      <c r="O111" s="463" t="str">
        <f>IF('Historical Data'!AN102="","",'Historical Data'!AN102)</f>
        <v/>
      </c>
      <c r="P111" s="468" t="str">
        <f>IF('Historical Data'!AO102="","",'Historical Data'!AO102)</f>
        <v/>
      </c>
      <c r="Q111" s="463" t="str">
        <f>IF('Historical Data'!AP102="","",'Historical Data'!AP102)</f>
        <v/>
      </c>
      <c r="R111" s="463"/>
      <c r="T111" s="464"/>
      <c r="U111" s="463"/>
      <c r="V111" s="468"/>
      <c r="W111" s="463"/>
      <c r="X111" s="463"/>
      <c r="AA111" s="464" t="str">
        <f>IF('Historical Data'!AV102="","",'Historical Data'!AV102)</f>
        <v/>
      </c>
      <c r="AB111" s="464" t="str">
        <f>IF('Historical Data'!AW102="","",'Historical Data'!AW102)</f>
        <v/>
      </c>
      <c r="AC111" s="464" t="str">
        <f>IF('Historical Data'!AX102="","",'Historical Data'!AX102)</f>
        <v/>
      </c>
      <c r="AD111" s="468" t="str">
        <f>IF('Historical Data'!AY102="","",'Historical Data'!AY102)</f>
        <v/>
      </c>
      <c r="AE111" s="463" t="str">
        <f>IF('Historical Data'!AZ102="","",'Historical Data'!AZ102)</f>
        <v/>
      </c>
      <c r="AF111" s="463" t="str">
        <f>IF('Historical Data'!BA102="","",'Historical Data'!BA102)</f>
        <v/>
      </c>
    </row>
    <row r="112" spans="2:32">
      <c r="B112" s="458" t="str">
        <f>IF(OR('Historical Data'!B103="",'Historical Data'!B103=45616),"",'Historical Data'!B103)</f>
        <v/>
      </c>
      <c r="C112" s="459" t="str">
        <f>IF('Historical Data'!AB103="","",'Historical Data'!AB103)</f>
        <v/>
      </c>
      <c r="D112" s="469" t="str">
        <f>IF('Historical Data'!AC103="","",'Historical Data'!AC103)</f>
        <v/>
      </c>
      <c r="E112" s="460" t="str">
        <f>IF('Historical Data'!AE103="","",'Historical Data'!AE103)</f>
        <v/>
      </c>
      <c r="F112" s="460" t="str">
        <f>IF('Historical Data'!AF103="","",'Historical Data'!AF103)</f>
        <v/>
      </c>
      <c r="G112" s="467" t="str">
        <f>IF('Historical Data'!AG103="","",'Historical Data'!AG103)</f>
        <v/>
      </c>
      <c r="H112" s="466" t="str">
        <f>IF('Historical Data'!AH103="","",'Historical Data'!AH103)</f>
        <v/>
      </c>
      <c r="I112" s="466" t="str">
        <f>IF('Historical Data'!AI103="","",'Historical Data'!AI103)</f>
        <v/>
      </c>
      <c r="J112" s="466" t="str">
        <f>IF('Historical Data'!AJ103="","",'Historical Data'!AJ103)</f>
        <v/>
      </c>
      <c r="K112" s="469" t="str">
        <f>IF('Historical Data'!AK103="","",'Historical Data'!AK103)</f>
        <v/>
      </c>
      <c r="L112" s="469"/>
      <c r="N112" s="464" t="str">
        <f>IF('Historical Data'!AL103="","",'Historical Data'!AL103)</f>
        <v/>
      </c>
      <c r="O112" s="463" t="str">
        <f>IF('Historical Data'!AN103="","",'Historical Data'!AN103)</f>
        <v/>
      </c>
      <c r="P112" s="468" t="str">
        <f>IF('Historical Data'!AO103="","",'Historical Data'!AO103)</f>
        <v/>
      </c>
      <c r="Q112" s="463" t="str">
        <f>IF('Historical Data'!AP103="","",'Historical Data'!AP103)</f>
        <v/>
      </c>
      <c r="R112" s="463"/>
      <c r="T112" s="464"/>
      <c r="U112" s="463"/>
      <c r="V112" s="468"/>
      <c r="W112" s="463"/>
      <c r="X112" s="463"/>
      <c r="AA112" s="464" t="str">
        <f>IF('Historical Data'!AV103="","",'Historical Data'!AV103)</f>
        <v/>
      </c>
      <c r="AB112" s="464" t="str">
        <f>IF('Historical Data'!AW103="","",'Historical Data'!AW103)</f>
        <v/>
      </c>
      <c r="AC112" s="464" t="str">
        <f>IF('Historical Data'!AX103="","",'Historical Data'!AX103)</f>
        <v/>
      </c>
      <c r="AD112" s="468" t="str">
        <f>IF('Historical Data'!AY103="","",'Historical Data'!AY103)</f>
        <v/>
      </c>
      <c r="AE112" s="463" t="str">
        <f>IF('Historical Data'!AZ103="","",'Historical Data'!AZ103)</f>
        <v/>
      </c>
      <c r="AF112" s="463" t="str">
        <f>IF('Historical Data'!BA103="","",'Historical Data'!BA103)</f>
        <v/>
      </c>
    </row>
    <row r="113" spans="2:32">
      <c r="B113" s="458" t="str">
        <f>IF(OR('Historical Data'!B104="",'Historical Data'!B104=45616),"",'Historical Data'!B104)</f>
        <v/>
      </c>
      <c r="C113" s="459" t="str">
        <f>IF('Historical Data'!AB104="","",'Historical Data'!AB104)</f>
        <v/>
      </c>
      <c r="D113" s="469" t="str">
        <f>IF('Historical Data'!AC104="","",'Historical Data'!AC104)</f>
        <v/>
      </c>
      <c r="E113" s="460" t="str">
        <f>IF('Historical Data'!AE104="","",'Historical Data'!AE104)</f>
        <v/>
      </c>
      <c r="F113" s="460" t="str">
        <f>IF('Historical Data'!AF104="","",'Historical Data'!AF104)</f>
        <v/>
      </c>
      <c r="G113" s="467" t="str">
        <f>IF('Historical Data'!AG104="","",'Historical Data'!AG104)</f>
        <v/>
      </c>
      <c r="H113" s="466" t="str">
        <f>IF('Historical Data'!AH104="","",'Historical Data'!AH104)</f>
        <v/>
      </c>
      <c r="I113" s="466" t="str">
        <f>IF('Historical Data'!AI104="","",'Historical Data'!AI104)</f>
        <v/>
      </c>
      <c r="J113" s="466" t="str">
        <f>IF('Historical Data'!AJ104="","",'Historical Data'!AJ104)</f>
        <v/>
      </c>
      <c r="K113" s="469" t="str">
        <f>IF('Historical Data'!AK104="","",'Historical Data'!AK104)</f>
        <v/>
      </c>
      <c r="L113" s="469"/>
      <c r="N113" s="464" t="str">
        <f>IF('Historical Data'!AL104="","",'Historical Data'!AL104)</f>
        <v/>
      </c>
      <c r="O113" s="463" t="str">
        <f>IF('Historical Data'!AN104="","",'Historical Data'!AN104)</f>
        <v/>
      </c>
      <c r="P113" s="468" t="str">
        <f>IF('Historical Data'!AO104="","",'Historical Data'!AO104)</f>
        <v/>
      </c>
      <c r="Q113" s="463" t="str">
        <f>IF('Historical Data'!AP104="","",'Historical Data'!AP104)</f>
        <v/>
      </c>
      <c r="R113" s="463"/>
      <c r="T113" s="464"/>
      <c r="U113" s="463"/>
      <c r="V113" s="468"/>
      <c r="W113" s="463"/>
      <c r="X113" s="463"/>
      <c r="AA113" s="464" t="str">
        <f>IF('Historical Data'!AV104="","",'Historical Data'!AV104)</f>
        <v/>
      </c>
      <c r="AB113" s="464" t="str">
        <f>IF('Historical Data'!AW104="","",'Historical Data'!AW104)</f>
        <v/>
      </c>
      <c r="AC113" s="464" t="str">
        <f>IF('Historical Data'!AX104="","",'Historical Data'!AX104)</f>
        <v/>
      </c>
      <c r="AD113" s="468" t="str">
        <f>IF('Historical Data'!AY104="","",'Historical Data'!AY104)</f>
        <v/>
      </c>
      <c r="AE113" s="463" t="str">
        <f>IF('Historical Data'!AZ104="","",'Historical Data'!AZ104)</f>
        <v/>
      </c>
      <c r="AF113" s="463" t="str">
        <f>IF('Historical Data'!BA104="","",'Historical Data'!BA104)</f>
        <v/>
      </c>
    </row>
    <row r="114" spans="2:32">
      <c r="B114" s="458" t="str">
        <f>IF(OR('Historical Data'!B105="",'Historical Data'!B105=45616),"",'Historical Data'!B105)</f>
        <v/>
      </c>
      <c r="C114" s="459" t="str">
        <f>IF('Historical Data'!AB105="","",'Historical Data'!AB105)</f>
        <v/>
      </c>
      <c r="D114" s="469" t="str">
        <f>IF('Historical Data'!AC105="","",'Historical Data'!AC105)</f>
        <v/>
      </c>
      <c r="E114" s="460" t="str">
        <f>IF('Historical Data'!AE105="","",'Historical Data'!AE105)</f>
        <v/>
      </c>
      <c r="F114" s="460" t="str">
        <f>IF('Historical Data'!AF105="","",'Historical Data'!AF105)</f>
        <v/>
      </c>
      <c r="G114" s="467" t="str">
        <f>IF('Historical Data'!AG105="","",'Historical Data'!AG105)</f>
        <v/>
      </c>
      <c r="H114" s="466" t="str">
        <f>IF('Historical Data'!AH105="","",'Historical Data'!AH105)</f>
        <v/>
      </c>
      <c r="I114" s="466" t="str">
        <f>IF('Historical Data'!AI105="","",'Historical Data'!AI105)</f>
        <v/>
      </c>
      <c r="J114" s="466" t="str">
        <f>IF('Historical Data'!AJ105="","",'Historical Data'!AJ105)</f>
        <v/>
      </c>
      <c r="K114" s="469" t="str">
        <f>IF('Historical Data'!AK105="","",'Historical Data'!AK105)</f>
        <v/>
      </c>
      <c r="L114" s="469"/>
      <c r="N114" s="464" t="str">
        <f>IF('Historical Data'!AL105="","",'Historical Data'!AL105)</f>
        <v/>
      </c>
      <c r="O114" s="463" t="str">
        <f>IF('Historical Data'!AN105="","",'Historical Data'!AN105)</f>
        <v/>
      </c>
      <c r="P114" s="468" t="str">
        <f>IF('Historical Data'!AO105="","",'Historical Data'!AO105)</f>
        <v/>
      </c>
      <c r="Q114" s="463" t="str">
        <f>IF('Historical Data'!AP105="","",'Historical Data'!AP105)</f>
        <v/>
      </c>
      <c r="R114" s="463"/>
      <c r="T114" s="464"/>
      <c r="U114" s="463"/>
      <c r="V114" s="468"/>
      <c r="W114" s="463"/>
      <c r="X114" s="463"/>
      <c r="AA114" s="464" t="str">
        <f>IF('Historical Data'!AV105="","",'Historical Data'!AV105)</f>
        <v/>
      </c>
      <c r="AB114" s="464" t="str">
        <f>IF('Historical Data'!AW105="","",'Historical Data'!AW105)</f>
        <v/>
      </c>
      <c r="AC114" s="464" t="str">
        <f>IF('Historical Data'!AX105="","",'Historical Data'!AX105)</f>
        <v/>
      </c>
      <c r="AD114" s="468" t="str">
        <f>IF('Historical Data'!AY105="","",'Historical Data'!AY105)</f>
        <v/>
      </c>
      <c r="AE114" s="463" t="str">
        <f>IF('Historical Data'!AZ105="","",'Historical Data'!AZ105)</f>
        <v/>
      </c>
      <c r="AF114" s="463" t="str">
        <f>IF('Historical Data'!BA105="","",'Historical Data'!BA105)</f>
        <v/>
      </c>
    </row>
    <row r="115" spans="2:32">
      <c r="B115" s="458" t="str">
        <f>IF(OR('Historical Data'!B106="",'Historical Data'!B106=45616),"",'Historical Data'!B106)</f>
        <v/>
      </c>
      <c r="C115" s="459" t="str">
        <f>IF('Historical Data'!AB106="","",'Historical Data'!AB106)</f>
        <v/>
      </c>
      <c r="D115" s="469" t="str">
        <f>IF('Historical Data'!AC106="","",'Historical Data'!AC106)</f>
        <v/>
      </c>
      <c r="E115" s="460" t="str">
        <f>IF('Historical Data'!AE106="","",'Historical Data'!AE106)</f>
        <v/>
      </c>
      <c r="F115" s="460" t="str">
        <f>IF('Historical Data'!AF106="","",'Historical Data'!AF106)</f>
        <v/>
      </c>
      <c r="G115" s="467" t="str">
        <f>IF('Historical Data'!AG106="","",'Historical Data'!AG106)</f>
        <v/>
      </c>
      <c r="H115" s="466" t="str">
        <f>IF('Historical Data'!AH106="","",'Historical Data'!AH106)</f>
        <v/>
      </c>
      <c r="I115" s="466" t="str">
        <f>IF('Historical Data'!AI106="","",'Historical Data'!AI106)</f>
        <v/>
      </c>
      <c r="J115" s="466" t="str">
        <f>IF('Historical Data'!AJ106="","",'Historical Data'!AJ106)</f>
        <v/>
      </c>
      <c r="K115" s="469" t="str">
        <f>IF('Historical Data'!AK106="","",'Historical Data'!AK106)</f>
        <v/>
      </c>
      <c r="L115" s="469"/>
      <c r="N115" s="464" t="str">
        <f>IF('Historical Data'!AL106="","",'Historical Data'!AL106)</f>
        <v/>
      </c>
      <c r="O115" s="463" t="str">
        <f>IF('Historical Data'!AN106="","",'Historical Data'!AN106)</f>
        <v/>
      </c>
      <c r="P115" s="468" t="str">
        <f>IF('Historical Data'!AO106="","",'Historical Data'!AO106)</f>
        <v/>
      </c>
      <c r="Q115" s="463" t="str">
        <f>IF('Historical Data'!AP106="","",'Historical Data'!AP106)</f>
        <v/>
      </c>
      <c r="R115" s="463"/>
      <c r="T115" s="464"/>
      <c r="U115" s="463"/>
      <c r="V115" s="468"/>
      <c r="W115" s="463"/>
      <c r="X115" s="463"/>
      <c r="AA115" s="464" t="str">
        <f>IF('Historical Data'!AV106="","",'Historical Data'!AV106)</f>
        <v/>
      </c>
      <c r="AB115" s="464" t="str">
        <f>IF('Historical Data'!AW106="","",'Historical Data'!AW106)</f>
        <v/>
      </c>
      <c r="AC115" s="464" t="str">
        <f>IF('Historical Data'!AX106="","",'Historical Data'!AX106)</f>
        <v/>
      </c>
      <c r="AD115" s="468" t="str">
        <f>IF('Historical Data'!AY106="","",'Historical Data'!AY106)</f>
        <v/>
      </c>
      <c r="AE115" s="463" t="str">
        <f>IF('Historical Data'!AZ106="","",'Historical Data'!AZ106)</f>
        <v/>
      </c>
      <c r="AF115" s="463" t="str">
        <f>IF('Historical Data'!BA106="","",'Historical Data'!BA106)</f>
        <v/>
      </c>
    </row>
    <row r="116" spans="2:32">
      <c r="B116" s="458" t="str">
        <f>IF(OR('Historical Data'!B107="",'Historical Data'!B107=45616),"",'Historical Data'!B107)</f>
        <v/>
      </c>
      <c r="C116" s="459" t="str">
        <f>IF('Historical Data'!AB107="","",'Historical Data'!AB107)</f>
        <v/>
      </c>
      <c r="D116" s="469" t="str">
        <f>IF('Historical Data'!AC107="","",'Historical Data'!AC107)</f>
        <v/>
      </c>
      <c r="E116" s="460" t="str">
        <f>IF('Historical Data'!AE107="","",'Historical Data'!AE107)</f>
        <v/>
      </c>
      <c r="F116" s="460" t="str">
        <f>IF('Historical Data'!AF107="","",'Historical Data'!AF107)</f>
        <v/>
      </c>
      <c r="G116" s="467" t="str">
        <f>IF('Historical Data'!AG107="","",'Historical Data'!AG107)</f>
        <v/>
      </c>
      <c r="H116" s="466" t="str">
        <f>IF('Historical Data'!AH107="","",'Historical Data'!AH107)</f>
        <v/>
      </c>
      <c r="I116" s="466" t="str">
        <f>IF('Historical Data'!AI107="","",'Historical Data'!AI107)</f>
        <v/>
      </c>
      <c r="J116" s="466" t="str">
        <f>IF('Historical Data'!AJ107="","",'Historical Data'!AJ107)</f>
        <v/>
      </c>
      <c r="K116" s="469" t="str">
        <f>IF('Historical Data'!AK107="","",'Historical Data'!AK107)</f>
        <v/>
      </c>
      <c r="L116" s="469"/>
      <c r="N116" s="464" t="str">
        <f>IF('Historical Data'!AL107="","",'Historical Data'!AL107)</f>
        <v/>
      </c>
      <c r="O116" s="463" t="str">
        <f>IF('Historical Data'!AN107="","",'Historical Data'!AN107)</f>
        <v/>
      </c>
      <c r="P116" s="468" t="str">
        <f>IF('Historical Data'!AO107="","",'Historical Data'!AO107)</f>
        <v/>
      </c>
      <c r="Q116" s="463" t="str">
        <f>IF('Historical Data'!AP107="","",'Historical Data'!AP107)</f>
        <v/>
      </c>
      <c r="R116" s="463"/>
      <c r="T116" s="464"/>
      <c r="U116" s="463"/>
      <c r="V116" s="468"/>
      <c r="W116" s="463"/>
      <c r="X116" s="463"/>
      <c r="AA116" s="464" t="str">
        <f>IF('Historical Data'!AV107="","",'Historical Data'!AV107)</f>
        <v/>
      </c>
      <c r="AB116" s="464" t="str">
        <f>IF('Historical Data'!AW107="","",'Historical Data'!AW107)</f>
        <v/>
      </c>
      <c r="AC116" s="464" t="str">
        <f>IF('Historical Data'!AX107="","",'Historical Data'!AX107)</f>
        <v/>
      </c>
      <c r="AD116" s="468" t="str">
        <f>IF('Historical Data'!AY107="","",'Historical Data'!AY107)</f>
        <v/>
      </c>
      <c r="AE116" s="463" t="str">
        <f>IF('Historical Data'!AZ107="","",'Historical Data'!AZ107)</f>
        <v/>
      </c>
      <c r="AF116" s="463" t="str">
        <f>IF('Historical Data'!BA107="","",'Historical Data'!BA107)</f>
        <v/>
      </c>
    </row>
    <row r="117" spans="2:32">
      <c r="B117" s="458" t="str">
        <f>IF(OR('Historical Data'!B108="",'Historical Data'!B108=45616),"",'Historical Data'!B108)</f>
        <v/>
      </c>
      <c r="C117" s="459" t="str">
        <f>IF('Historical Data'!AB108="","",'Historical Data'!AB108)</f>
        <v/>
      </c>
      <c r="D117" s="469" t="str">
        <f>IF('Historical Data'!AC108="","",'Historical Data'!AC108)</f>
        <v/>
      </c>
      <c r="E117" s="460" t="str">
        <f>IF('Historical Data'!AE108="","",'Historical Data'!AE108)</f>
        <v/>
      </c>
      <c r="F117" s="460" t="str">
        <f>IF('Historical Data'!AF108="","",'Historical Data'!AF108)</f>
        <v/>
      </c>
      <c r="G117" s="467" t="str">
        <f>IF('Historical Data'!AG108="","",'Historical Data'!AG108)</f>
        <v/>
      </c>
      <c r="H117" s="466" t="str">
        <f>IF('Historical Data'!AH108="","",'Historical Data'!AH108)</f>
        <v/>
      </c>
      <c r="I117" s="466" t="str">
        <f>IF('Historical Data'!AI108="","",'Historical Data'!AI108)</f>
        <v/>
      </c>
      <c r="J117" s="466" t="str">
        <f>IF('Historical Data'!AJ108="","",'Historical Data'!AJ108)</f>
        <v/>
      </c>
      <c r="K117" s="469" t="str">
        <f>IF('Historical Data'!AK108="","",'Historical Data'!AK108)</f>
        <v/>
      </c>
      <c r="L117" s="469"/>
      <c r="N117" s="464" t="str">
        <f>IF('Historical Data'!AL108="","",'Historical Data'!AL108)</f>
        <v/>
      </c>
      <c r="O117" s="463" t="str">
        <f>IF('Historical Data'!AN108="","",'Historical Data'!AN108)</f>
        <v/>
      </c>
      <c r="P117" s="468" t="str">
        <f>IF('Historical Data'!AO108="","",'Historical Data'!AO108)</f>
        <v/>
      </c>
      <c r="Q117" s="463" t="str">
        <f>IF('Historical Data'!AP108="","",'Historical Data'!AP108)</f>
        <v/>
      </c>
      <c r="R117" s="463"/>
      <c r="T117" s="464"/>
      <c r="U117" s="463"/>
      <c r="V117" s="468"/>
      <c r="W117" s="463"/>
      <c r="X117" s="463"/>
      <c r="AA117" s="464" t="str">
        <f>IF('Historical Data'!AV108="","",'Historical Data'!AV108)</f>
        <v/>
      </c>
      <c r="AB117" s="464" t="str">
        <f>IF('Historical Data'!AW108="","",'Historical Data'!AW108)</f>
        <v/>
      </c>
      <c r="AC117" s="464" t="str">
        <f>IF('Historical Data'!AX108="","",'Historical Data'!AX108)</f>
        <v/>
      </c>
      <c r="AD117" s="468" t="str">
        <f>IF('Historical Data'!AY108="","",'Historical Data'!AY108)</f>
        <v/>
      </c>
      <c r="AE117" s="463" t="str">
        <f>IF('Historical Data'!AZ108="","",'Historical Data'!AZ108)</f>
        <v/>
      </c>
      <c r="AF117" s="463" t="str">
        <f>IF('Historical Data'!BA108="","",'Historical Data'!BA108)</f>
        <v/>
      </c>
    </row>
    <row r="118" spans="2:32">
      <c r="B118" s="458" t="str">
        <f>IF(OR('Historical Data'!B109="",'Historical Data'!B109=45616),"",'Historical Data'!B109)</f>
        <v/>
      </c>
      <c r="C118" s="459" t="str">
        <f>IF('Historical Data'!AB109="","",'Historical Data'!AB109)</f>
        <v/>
      </c>
      <c r="D118" s="469" t="str">
        <f>IF('Historical Data'!AC109="","",'Historical Data'!AC109)</f>
        <v/>
      </c>
      <c r="E118" s="460" t="str">
        <f>IF('Historical Data'!AE109="","",'Historical Data'!AE109)</f>
        <v/>
      </c>
      <c r="F118" s="460" t="str">
        <f>IF('Historical Data'!AF109="","",'Historical Data'!AF109)</f>
        <v/>
      </c>
      <c r="G118" s="467" t="str">
        <f>IF('Historical Data'!AG109="","",'Historical Data'!AG109)</f>
        <v/>
      </c>
      <c r="H118" s="466" t="str">
        <f>IF('Historical Data'!AH109="","",'Historical Data'!AH109)</f>
        <v/>
      </c>
      <c r="I118" s="466" t="str">
        <f>IF('Historical Data'!AI109="","",'Historical Data'!AI109)</f>
        <v/>
      </c>
      <c r="J118" s="466" t="str">
        <f>IF('Historical Data'!AJ109="","",'Historical Data'!AJ109)</f>
        <v/>
      </c>
      <c r="K118" s="469" t="str">
        <f>IF('Historical Data'!AK109="","",'Historical Data'!AK109)</f>
        <v/>
      </c>
      <c r="L118" s="469"/>
      <c r="N118" s="464" t="str">
        <f>IF('Historical Data'!AL109="","",'Historical Data'!AL109)</f>
        <v/>
      </c>
      <c r="O118" s="463" t="str">
        <f>IF('Historical Data'!AN109="","",'Historical Data'!AN109)</f>
        <v/>
      </c>
      <c r="P118" s="468" t="str">
        <f>IF('Historical Data'!AO109="","",'Historical Data'!AO109)</f>
        <v/>
      </c>
      <c r="Q118" s="463" t="str">
        <f>IF('Historical Data'!AP109="","",'Historical Data'!AP109)</f>
        <v/>
      </c>
      <c r="R118" s="463"/>
      <c r="T118" s="464"/>
      <c r="U118" s="463"/>
      <c r="V118" s="468"/>
      <c r="W118" s="463"/>
      <c r="X118" s="463"/>
      <c r="AA118" s="464" t="str">
        <f>IF('Historical Data'!AV109="","",'Historical Data'!AV109)</f>
        <v/>
      </c>
      <c r="AB118" s="464" t="str">
        <f>IF('Historical Data'!AW109="","",'Historical Data'!AW109)</f>
        <v/>
      </c>
      <c r="AC118" s="464" t="str">
        <f>IF('Historical Data'!AX109="","",'Historical Data'!AX109)</f>
        <v/>
      </c>
      <c r="AD118" s="468" t="str">
        <f>IF('Historical Data'!AY109="","",'Historical Data'!AY109)</f>
        <v/>
      </c>
      <c r="AE118" s="463" t="str">
        <f>IF('Historical Data'!AZ109="","",'Historical Data'!AZ109)</f>
        <v/>
      </c>
      <c r="AF118" s="463" t="str">
        <f>IF('Historical Data'!BA109="","",'Historical Data'!BA109)</f>
        <v/>
      </c>
    </row>
    <row r="119" spans="2:32">
      <c r="B119" s="458" t="str">
        <f>IF(OR('Historical Data'!B110="",'Historical Data'!B110=45616),"",'Historical Data'!B110)</f>
        <v/>
      </c>
      <c r="C119" s="459" t="str">
        <f>IF('Historical Data'!AB110="","",'Historical Data'!AB110)</f>
        <v/>
      </c>
      <c r="D119" s="469" t="str">
        <f>IF('Historical Data'!AC110="","",'Historical Data'!AC110)</f>
        <v/>
      </c>
      <c r="E119" s="460" t="str">
        <f>IF('Historical Data'!AE110="","",'Historical Data'!AE110)</f>
        <v/>
      </c>
      <c r="F119" s="460" t="str">
        <f>IF('Historical Data'!AF110="","",'Historical Data'!AF110)</f>
        <v/>
      </c>
      <c r="G119" s="467" t="str">
        <f>IF('Historical Data'!AG110="","",'Historical Data'!AG110)</f>
        <v/>
      </c>
      <c r="H119" s="466" t="str">
        <f>IF('Historical Data'!AH110="","",'Historical Data'!AH110)</f>
        <v/>
      </c>
      <c r="I119" s="466" t="str">
        <f>IF('Historical Data'!AI110="","",'Historical Data'!AI110)</f>
        <v/>
      </c>
      <c r="J119" s="466" t="str">
        <f>IF('Historical Data'!AJ110="","",'Historical Data'!AJ110)</f>
        <v/>
      </c>
      <c r="K119" s="469" t="str">
        <f>IF('Historical Data'!AK110="","",'Historical Data'!AK110)</f>
        <v/>
      </c>
      <c r="L119" s="469"/>
      <c r="N119" s="464" t="str">
        <f>IF('Historical Data'!AL110="","",'Historical Data'!AL110)</f>
        <v/>
      </c>
      <c r="O119" s="463" t="str">
        <f>IF('Historical Data'!AN110="","",'Historical Data'!AN110)</f>
        <v/>
      </c>
      <c r="P119" s="468" t="str">
        <f>IF('Historical Data'!AO110="","",'Historical Data'!AO110)</f>
        <v/>
      </c>
      <c r="Q119" s="463" t="str">
        <f>IF('Historical Data'!AP110="","",'Historical Data'!AP110)</f>
        <v/>
      </c>
      <c r="R119" s="463"/>
      <c r="T119" s="464"/>
      <c r="U119" s="463"/>
      <c r="V119" s="468"/>
      <c r="W119" s="463"/>
      <c r="X119" s="463"/>
      <c r="AA119" s="464" t="str">
        <f>IF('Historical Data'!AV110="","",'Historical Data'!AV110)</f>
        <v/>
      </c>
      <c r="AB119" s="464" t="str">
        <f>IF('Historical Data'!AW110="","",'Historical Data'!AW110)</f>
        <v/>
      </c>
      <c r="AC119" s="464" t="str">
        <f>IF('Historical Data'!AX110="","",'Historical Data'!AX110)</f>
        <v/>
      </c>
      <c r="AD119" s="468" t="str">
        <f>IF('Historical Data'!AY110="","",'Historical Data'!AY110)</f>
        <v/>
      </c>
      <c r="AE119" s="463" t="str">
        <f>IF('Historical Data'!AZ110="","",'Historical Data'!AZ110)</f>
        <v/>
      </c>
      <c r="AF119" s="463" t="str">
        <f>IF('Historical Data'!BA110="","",'Historical Data'!BA110)</f>
        <v/>
      </c>
    </row>
    <row r="120" spans="2:32">
      <c r="B120" s="458" t="str">
        <f>IF(OR('Historical Data'!B111="",'Historical Data'!B111=45616),"",'Historical Data'!B111)</f>
        <v/>
      </c>
      <c r="C120" s="459" t="str">
        <f>IF('Historical Data'!AB111="","",'Historical Data'!AB111)</f>
        <v/>
      </c>
      <c r="D120" s="469" t="str">
        <f>IF('Historical Data'!AC111="","",'Historical Data'!AC111)</f>
        <v/>
      </c>
      <c r="E120" s="460" t="str">
        <f>IF('Historical Data'!AE111="","",'Historical Data'!AE111)</f>
        <v/>
      </c>
      <c r="F120" s="460" t="str">
        <f>IF('Historical Data'!AF111="","",'Historical Data'!AF111)</f>
        <v/>
      </c>
      <c r="G120" s="467" t="str">
        <f>IF('Historical Data'!AG111="","",'Historical Data'!AG111)</f>
        <v/>
      </c>
      <c r="H120" s="466" t="str">
        <f>IF('Historical Data'!AH111="","",'Historical Data'!AH111)</f>
        <v/>
      </c>
      <c r="I120" s="466" t="str">
        <f>IF('Historical Data'!AI111="","",'Historical Data'!AI111)</f>
        <v/>
      </c>
      <c r="J120" s="466" t="str">
        <f>IF('Historical Data'!AJ111="","",'Historical Data'!AJ111)</f>
        <v/>
      </c>
      <c r="K120" s="469" t="str">
        <f>IF('Historical Data'!AK111="","",'Historical Data'!AK111)</f>
        <v/>
      </c>
      <c r="L120" s="469"/>
      <c r="N120" s="464" t="str">
        <f>IF('Historical Data'!AL111="","",'Historical Data'!AL111)</f>
        <v/>
      </c>
      <c r="O120" s="463" t="str">
        <f>IF('Historical Data'!AN111="","",'Historical Data'!AN111)</f>
        <v/>
      </c>
      <c r="P120" s="468" t="str">
        <f>IF('Historical Data'!AO111="","",'Historical Data'!AO111)</f>
        <v/>
      </c>
      <c r="Q120" s="463" t="str">
        <f>IF('Historical Data'!AP111="","",'Historical Data'!AP111)</f>
        <v/>
      </c>
      <c r="R120" s="463"/>
      <c r="T120" s="464"/>
      <c r="U120" s="463"/>
      <c r="V120" s="468"/>
      <c r="W120" s="463"/>
      <c r="X120" s="463"/>
      <c r="AA120" s="464" t="str">
        <f>IF('Historical Data'!AV111="","",'Historical Data'!AV111)</f>
        <v/>
      </c>
      <c r="AB120" s="464" t="str">
        <f>IF('Historical Data'!AW111="","",'Historical Data'!AW111)</f>
        <v/>
      </c>
      <c r="AC120" s="464" t="str">
        <f>IF('Historical Data'!AX111="","",'Historical Data'!AX111)</f>
        <v/>
      </c>
      <c r="AD120" s="468" t="str">
        <f>IF('Historical Data'!AY111="","",'Historical Data'!AY111)</f>
        <v/>
      </c>
      <c r="AE120" s="463" t="str">
        <f>IF('Historical Data'!AZ111="","",'Historical Data'!AZ111)</f>
        <v/>
      </c>
      <c r="AF120" s="463" t="str">
        <f>IF('Historical Data'!BA111="","",'Historical Data'!BA111)</f>
        <v/>
      </c>
    </row>
    <row r="121" spans="2:32">
      <c r="B121" s="458" t="str">
        <f>IF(OR('Historical Data'!B112="",'Historical Data'!B112=45616),"",'Historical Data'!B112)</f>
        <v/>
      </c>
      <c r="C121" s="459" t="str">
        <f>IF('Historical Data'!AB112="","",'Historical Data'!AB112)</f>
        <v/>
      </c>
      <c r="D121" s="469" t="str">
        <f>IF('Historical Data'!AC112="","",'Historical Data'!AC112)</f>
        <v/>
      </c>
      <c r="E121" s="460" t="str">
        <f>IF('Historical Data'!AE112="","",'Historical Data'!AE112)</f>
        <v/>
      </c>
      <c r="F121" s="460" t="str">
        <f>IF('Historical Data'!AF112="","",'Historical Data'!AF112)</f>
        <v/>
      </c>
      <c r="G121" s="467" t="str">
        <f>IF('Historical Data'!AG112="","",'Historical Data'!AG112)</f>
        <v/>
      </c>
      <c r="H121" s="466" t="str">
        <f>IF('Historical Data'!AH112="","",'Historical Data'!AH112)</f>
        <v/>
      </c>
      <c r="I121" s="466" t="str">
        <f>IF('Historical Data'!AI112="","",'Historical Data'!AI112)</f>
        <v/>
      </c>
      <c r="J121" s="466" t="str">
        <f>IF('Historical Data'!AJ112="","",'Historical Data'!AJ112)</f>
        <v/>
      </c>
      <c r="K121" s="469" t="str">
        <f>IF('Historical Data'!AK112="","",'Historical Data'!AK112)</f>
        <v/>
      </c>
      <c r="L121" s="469"/>
      <c r="N121" s="464" t="str">
        <f>IF('Historical Data'!AL112="","",'Historical Data'!AL112)</f>
        <v/>
      </c>
      <c r="O121" s="463" t="str">
        <f>IF('Historical Data'!AN112="","",'Historical Data'!AN112)</f>
        <v/>
      </c>
      <c r="P121" s="468" t="str">
        <f>IF('Historical Data'!AO112="","",'Historical Data'!AO112)</f>
        <v/>
      </c>
      <c r="Q121" s="463" t="str">
        <f>IF('Historical Data'!AP112="","",'Historical Data'!AP112)</f>
        <v/>
      </c>
      <c r="R121" s="463"/>
      <c r="T121" s="464"/>
      <c r="U121" s="463"/>
      <c r="V121" s="468"/>
      <c r="W121" s="463"/>
      <c r="X121" s="463"/>
      <c r="AA121" s="464" t="str">
        <f>IF('Historical Data'!AV112="","",'Historical Data'!AV112)</f>
        <v/>
      </c>
      <c r="AB121" s="464" t="str">
        <f>IF('Historical Data'!AW112="","",'Historical Data'!AW112)</f>
        <v/>
      </c>
      <c r="AC121" s="464" t="str">
        <f>IF('Historical Data'!AX112="","",'Historical Data'!AX112)</f>
        <v/>
      </c>
      <c r="AD121" s="468" t="str">
        <f>IF('Historical Data'!AY112="","",'Historical Data'!AY112)</f>
        <v/>
      </c>
      <c r="AE121" s="463" t="str">
        <f>IF('Historical Data'!AZ112="","",'Historical Data'!AZ112)</f>
        <v/>
      </c>
      <c r="AF121" s="463" t="str">
        <f>IF('Historical Data'!BA112="","",'Historical Data'!BA112)</f>
        <v/>
      </c>
    </row>
    <row r="122" spans="2:32">
      <c r="B122" s="458" t="str">
        <f>IF(OR('Historical Data'!B113="",'Historical Data'!B113=45616),"",'Historical Data'!B113)</f>
        <v/>
      </c>
      <c r="C122" s="459" t="str">
        <f>IF('Historical Data'!AB113="","",'Historical Data'!AB113)</f>
        <v/>
      </c>
      <c r="D122" s="469" t="str">
        <f>IF('Historical Data'!AC113="","",'Historical Data'!AC113)</f>
        <v/>
      </c>
      <c r="E122" s="460" t="str">
        <f>IF('Historical Data'!AE113="","",'Historical Data'!AE113)</f>
        <v/>
      </c>
      <c r="F122" s="460" t="str">
        <f>IF('Historical Data'!AF113="","",'Historical Data'!AF113)</f>
        <v/>
      </c>
      <c r="G122" s="467" t="str">
        <f>IF('Historical Data'!AG113="","",'Historical Data'!AG113)</f>
        <v/>
      </c>
      <c r="H122" s="466" t="str">
        <f>IF('Historical Data'!AH113="","",'Historical Data'!AH113)</f>
        <v/>
      </c>
      <c r="I122" s="466" t="str">
        <f>IF('Historical Data'!AI113="","",'Historical Data'!AI113)</f>
        <v/>
      </c>
      <c r="J122" s="466" t="str">
        <f>IF('Historical Data'!AJ113="","",'Historical Data'!AJ113)</f>
        <v/>
      </c>
      <c r="K122" s="469" t="str">
        <f>IF('Historical Data'!AK113="","",'Historical Data'!AK113)</f>
        <v/>
      </c>
      <c r="L122" s="469"/>
      <c r="N122" s="464" t="str">
        <f>IF('Historical Data'!AL113="","",'Historical Data'!AL113)</f>
        <v/>
      </c>
      <c r="O122" s="463" t="str">
        <f>IF('Historical Data'!AN113="","",'Historical Data'!AN113)</f>
        <v/>
      </c>
      <c r="P122" s="468" t="str">
        <f>IF('Historical Data'!AO113="","",'Historical Data'!AO113)</f>
        <v/>
      </c>
      <c r="Q122" s="463" t="str">
        <f>IF('Historical Data'!AP113="","",'Historical Data'!AP113)</f>
        <v/>
      </c>
      <c r="R122" s="463"/>
      <c r="T122" s="464"/>
      <c r="U122" s="463"/>
      <c r="V122" s="468"/>
      <c r="W122" s="463"/>
      <c r="X122" s="463"/>
      <c r="AA122" s="464" t="str">
        <f>IF('Historical Data'!AV113="","",'Historical Data'!AV113)</f>
        <v/>
      </c>
      <c r="AB122" s="464" t="str">
        <f>IF('Historical Data'!AW113="","",'Historical Data'!AW113)</f>
        <v/>
      </c>
      <c r="AC122" s="464" t="str">
        <f>IF('Historical Data'!AX113="","",'Historical Data'!AX113)</f>
        <v/>
      </c>
      <c r="AD122" s="468" t="str">
        <f>IF('Historical Data'!AY113="","",'Historical Data'!AY113)</f>
        <v/>
      </c>
      <c r="AE122" s="463" t="str">
        <f>IF('Historical Data'!AZ113="","",'Historical Data'!AZ113)</f>
        <v/>
      </c>
      <c r="AF122" s="463" t="str">
        <f>IF('Historical Data'!BA113="","",'Historical Data'!BA113)</f>
        <v/>
      </c>
    </row>
    <row r="123" spans="2:32">
      <c r="B123" s="458" t="str">
        <f>IF(OR('Historical Data'!B114="",'Historical Data'!B114=45616),"",'Historical Data'!B114)</f>
        <v/>
      </c>
      <c r="C123" s="459" t="str">
        <f>IF('Historical Data'!AB114="","",'Historical Data'!AB114)</f>
        <v/>
      </c>
      <c r="D123" s="469" t="str">
        <f>IF('Historical Data'!AC114="","",'Historical Data'!AC114)</f>
        <v/>
      </c>
      <c r="E123" s="460" t="str">
        <f>IF('Historical Data'!AE114="","",'Historical Data'!AE114)</f>
        <v/>
      </c>
      <c r="F123" s="460" t="str">
        <f>IF('Historical Data'!AF114="","",'Historical Data'!AF114)</f>
        <v/>
      </c>
      <c r="G123" s="467" t="str">
        <f>IF('Historical Data'!AG114="","",'Historical Data'!AG114)</f>
        <v/>
      </c>
      <c r="H123" s="466" t="str">
        <f>IF('Historical Data'!AH114="","",'Historical Data'!AH114)</f>
        <v/>
      </c>
      <c r="I123" s="466" t="str">
        <f>IF('Historical Data'!AI114="","",'Historical Data'!AI114)</f>
        <v/>
      </c>
      <c r="J123" s="466" t="str">
        <f>IF('Historical Data'!AJ114="","",'Historical Data'!AJ114)</f>
        <v/>
      </c>
      <c r="K123" s="469" t="str">
        <f>IF('Historical Data'!AK114="","",'Historical Data'!AK114)</f>
        <v/>
      </c>
      <c r="L123" s="469"/>
      <c r="N123" s="464" t="str">
        <f>IF('Historical Data'!AL114="","",'Historical Data'!AL114)</f>
        <v/>
      </c>
      <c r="O123" s="463" t="str">
        <f>IF('Historical Data'!AN114="","",'Historical Data'!AN114)</f>
        <v/>
      </c>
      <c r="P123" s="468" t="str">
        <f>IF('Historical Data'!AO114="","",'Historical Data'!AO114)</f>
        <v/>
      </c>
      <c r="Q123" s="463" t="str">
        <f>IF('Historical Data'!AP114="","",'Historical Data'!AP114)</f>
        <v/>
      </c>
      <c r="R123" s="463"/>
      <c r="T123" s="464"/>
      <c r="U123" s="463"/>
      <c r="V123" s="468"/>
      <c r="W123" s="463"/>
      <c r="X123" s="463"/>
      <c r="AA123" s="464" t="str">
        <f>IF('Historical Data'!AV114="","",'Historical Data'!AV114)</f>
        <v/>
      </c>
      <c r="AB123" s="464" t="str">
        <f>IF('Historical Data'!AW114="","",'Historical Data'!AW114)</f>
        <v/>
      </c>
      <c r="AC123" s="464" t="str">
        <f>IF('Historical Data'!AX114="","",'Historical Data'!AX114)</f>
        <v/>
      </c>
      <c r="AD123" s="468" t="str">
        <f>IF('Historical Data'!AY114="","",'Historical Data'!AY114)</f>
        <v/>
      </c>
      <c r="AE123" s="463" t="str">
        <f>IF('Historical Data'!AZ114="","",'Historical Data'!AZ114)</f>
        <v/>
      </c>
      <c r="AF123" s="463" t="str">
        <f>IF('Historical Data'!BA114="","",'Historical Data'!BA114)</f>
        <v/>
      </c>
    </row>
    <row r="124" spans="2:32">
      <c r="B124" s="458" t="str">
        <f>IF(OR('Historical Data'!B115="",'Historical Data'!B115=45616),"",'Historical Data'!B115)</f>
        <v/>
      </c>
      <c r="C124" s="459" t="str">
        <f>IF('Historical Data'!AB115="","",'Historical Data'!AB115)</f>
        <v/>
      </c>
      <c r="D124" s="469" t="str">
        <f>IF('Historical Data'!AC115="","",'Historical Data'!AC115)</f>
        <v/>
      </c>
      <c r="E124" s="460" t="str">
        <f>IF('Historical Data'!AE115="","",'Historical Data'!AE115)</f>
        <v/>
      </c>
      <c r="F124" s="460" t="str">
        <f>IF('Historical Data'!AF115="","",'Historical Data'!AF115)</f>
        <v/>
      </c>
      <c r="G124" s="467" t="str">
        <f>IF('Historical Data'!AG115="","",'Historical Data'!AG115)</f>
        <v/>
      </c>
      <c r="H124" s="466" t="str">
        <f>IF('Historical Data'!AH115="","",'Historical Data'!AH115)</f>
        <v/>
      </c>
      <c r="I124" s="466" t="str">
        <f>IF('Historical Data'!AI115="","",'Historical Data'!AI115)</f>
        <v/>
      </c>
      <c r="J124" s="466" t="str">
        <f>IF('Historical Data'!AJ115="","",'Historical Data'!AJ115)</f>
        <v/>
      </c>
      <c r="K124" s="469" t="str">
        <f>IF('Historical Data'!AK115="","",'Historical Data'!AK115)</f>
        <v/>
      </c>
      <c r="L124" s="469"/>
      <c r="N124" s="464" t="str">
        <f>IF('Historical Data'!AL115="","",'Historical Data'!AL115)</f>
        <v/>
      </c>
      <c r="O124" s="463" t="str">
        <f>IF('Historical Data'!AN115="","",'Historical Data'!AN115)</f>
        <v/>
      </c>
      <c r="P124" s="468" t="str">
        <f>IF('Historical Data'!AO115="","",'Historical Data'!AO115)</f>
        <v/>
      </c>
      <c r="Q124" s="463" t="str">
        <f>IF('Historical Data'!AP115="","",'Historical Data'!AP115)</f>
        <v/>
      </c>
      <c r="R124" s="463"/>
      <c r="T124" s="464"/>
      <c r="U124" s="463"/>
      <c r="V124" s="468"/>
      <c r="W124" s="463"/>
      <c r="X124" s="463"/>
      <c r="AA124" s="464" t="str">
        <f>IF('Historical Data'!AV115="","",'Historical Data'!AV115)</f>
        <v/>
      </c>
      <c r="AB124" s="464" t="str">
        <f>IF('Historical Data'!AW115="","",'Historical Data'!AW115)</f>
        <v/>
      </c>
      <c r="AC124" s="464" t="str">
        <f>IF('Historical Data'!AX115="","",'Historical Data'!AX115)</f>
        <v/>
      </c>
      <c r="AD124" s="468" t="str">
        <f>IF('Historical Data'!AY115="","",'Historical Data'!AY115)</f>
        <v/>
      </c>
      <c r="AE124" s="463" t="str">
        <f>IF('Historical Data'!AZ115="","",'Historical Data'!AZ115)</f>
        <v/>
      </c>
      <c r="AF124" s="463" t="str">
        <f>IF('Historical Data'!BA115="","",'Historical Data'!BA115)</f>
        <v/>
      </c>
    </row>
    <row r="125" spans="2:32">
      <c r="B125" s="458" t="str">
        <f>IF(OR('Historical Data'!B116="",'Historical Data'!B116=45616),"",'Historical Data'!B116)</f>
        <v/>
      </c>
      <c r="C125" s="459" t="str">
        <f>IF('Historical Data'!AB116="","",'Historical Data'!AB116)</f>
        <v/>
      </c>
      <c r="D125" s="469" t="str">
        <f>IF('Historical Data'!AC116="","",'Historical Data'!AC116)</f>
        <v/>
      </c>
      <c r="E125" s="460" t="str">
        <f>IF('Historical Data'!AE116="","",'Historical Data'!AE116)</f>
        <v/>
      </c>
      <c r="F125" s="460" t="str">
        <f>IF('Historical Data'!AF116="","",'Historical Data'!AF116)</f>
        <v/>
      </c>
      <c r="G125" s="467" t="str">
        <f>IF('Historical Data'!AG116="","",'Historical Data'!AG116)</f>
        <v/>
      </c>
      <c r="H125" s="466" t="str">
        <f>IF('Historical Data'!AH116="","",'Historical Data'!AH116)</f>
        <v/>
      </c>
      <c r="I125" s="466" t="str">
        <f>IF('Historical Data'!AI116="","",'Historical Data'!AI116)</f>
        <v/>
      </c>
      <c r="J125" s="466" t="str">
        <f>IF('Historical Data'!AJ116="","",'Historical Data'!AJ116)</f>
        <v/>
      </c>
      <c r="K125" s="469" t="str">
        <f>IF('Historical Data'!AK116="","",'Historical Data'!AK116)</f>
        <v/>
      </c>
      <c r="L125" s="469"/>
      <c r="N125" s="464" t="str">
        <f>IF('Historical Data'!AL116="","",'Historical Data'!AL116)</f>
        <v/>
      </c>
      <c r="O125" s="463" t="str">
        <f>IF('Historical Data'!AN116="","",'Historical Data'!AN116)</f>
        <v/>
      </c>
      <c r="P125" s="468" t="str">
        <f>IF('Historical Data'!AO116="","",'Historical Data'!AO116)</f>
        <v/>
      </c>
      <c r="Q125" s="463" t="str">
        <f>IF('Historical Data'!AP116="","",'Historical Data'!AP116)</f>
        <v/>
      </c>
      <c r="R125" s="463"/>
      <c r="T125" s="464"/>
      <c r="U125" s="463"/>
      <c r="V125" s="468"/>
      <c r="W125" s="463"/>
      <c r="X125" s="463"/>
      <c r="AA125" s="464" t="str">
        <f>IF('Historical Data'!AV116="","",'Historical Data'!AV116)</f>
        <v/>
      </c>
      <c r="AB125" s="464" t="str">
        <f>IF('Historical Data'!AW116="","",'Historical Data'!AW116)</f>
        <v/>
      </c>
      <c r="AC125" s="464" t="str">
        <f>IF('Historical Data'!AX116="","",'Historical Data'!AX116)</f>
        <v/>
      </c>
      <c r="AD125" s="468" t="str">
        <f>IF('Historical Data'!AY116="","",'Historical Data'!AY116)</f>
        <v/>
      </c>
      <c r="AE125" s="463" t="str">
        <f>IF('Historical Data'!AZ116="","",'Historical Data'!AZ116)</f>
        <v/>
      </c>
      <c r="AF125" s="463" t="str">
        <f>IF('Historical Data'!BA116="","",'Historical Data'!BA116)</f>
        <v/>
      </c>
    </row>
    <row r="126" spans="2:32">
      <c r="B126" s="458" t="str">
        <f>IF(OR('Historical Data'!B117="",'Historical Data'!B117=45616),"",'Historical Data'!B117)</f>
        <v/>
      </c>
      <c r="C126" s="459" t="str">
        <f>IF('Historical Data'!AB117="","",'Historical Data'!AB117)</f>
        <v/>
      </c>
      <c r="D126" s="469" t="str">
        <f>IF('Historical Data'!AC117="","",'Historical Data'!AC117)</f>
        <v/>
      </c>
      <c r="E126" s="460" t="str">
        <f>IF('Historical Data'!AE117="","",'Historical Data'!AE117)</f>
        <v/>
      </c>
      <c r="F126" s="460" t="str">
        <f>IF('Historical Data'!AF117="","",'Historical Data'!AF117)</f>
        <v/>
      </c>
      <c r="G126" s="467" t="str">
        <f>IF('Historical Data'!AG117="","",'Historical Data'!AG117)</f>
        <v/>
      </c>
      <c r="H126" s="466" t="str">
        <f>IF('Historical Data'!AH117="","",'Historical Data'!AH117)</f>
        <v/>
      </c>
      <c r="I126" s="466" t="str">
        <f>IF('Historical Data'!AI117="","",'Historical Data'!AI117)</f>
        <v/>
      </c>
      <c r="J126" s="466" t="str">
        <f>IF('Historical Data'!AJ117="","",'Historical Data'!AJ117)</f>
        <v/>
      </c>
      <c r="K126" s="469" t="str">
        <f>IF('Historical Data'!AK117="","",'Historical Data'!AK117)</f>
        <v/>
      </c>
      <c r="L126" s="469"/>
      <c r="N126" s="464" t="str">
        <f>IF('Historical Data'!AL117="","",'Historical Data'!AL117)</f>
        <v/>
      </c>
      <c r="O126" s="463" t="str">
        <f>IF('Historical Data'!AN117="","",'Historical Data'!AN117)</f>
        <v/>
      </c>
      <c r="P126" s="468" t="str">
        <f>IF('Historical Data'!AO117="","",'Historical Data'!AO117)</f>
        <v/>
      </c>
      <c r="Q126" s="463" t="str">
        <f>IF('Historical Data'!AP117="","",'Historical Data'!AP117)</f>
        <v/>
      </c>
      <c r="R126" s="463"/>
      <c r="T126" s="464"/>
      <c r="U126" s="463"/>
      <c r="V126" s="468"/>
      <c r="W126" s="463"/>
      <c r="X126" s="463"/>
      <c r="AA126" s="464" t="str">
        <f>IF('Historical Data'!AV117="","",'Historical Data'!AV117)</f>
        <v/>
      </c>
      <c r="AB126" s="464" t="str">
        <f>IF('Historical Data'!AW117="","",'Historical Data'!AW117)</f>
        <v/>
      </c>
      <c r="AC126" s="464" t="str">
        <f>IF('Historical Data'!AX117="","",'Historical Data'!AX117)</f>
        <v/>
      </c>
      <c r="AD126" s="468" t="str">
        <f>IF('Historical Data'!AY117="","",'Historical Data'!AY117)</f>
        <v/>
      </c>
      <c r="AE126" s="463" t="str">
        <f>IF('Historical Data'!AZ117="","",'Historical Data'!AZ117)</f>
        <v/>
      </c>
      <c r="AF126" s="463" t="str">
        <f>IF('Historical Data'!BA117="","",'Historical Data'!BA117)</f>
        <v/>
      </c>
    </row>
    <row r="127" spans="2:32">
      <c r="B127" s="458" t="str">
        <f>IF(OR('Historical Data'!B118="",'Historical Data'!B118=45616),"",'Historical Data'!B118)</f>
        <v/>
      </c>
      <c r="C127" s="459" t="str">
        <f>IF('Historical Data'!AB118="","",'Historical Data'!AB118)</f>
        <v/>
      </c>
      <c r="D127" s="469" t="str">
        <f>IF('Historical Data'!AC118="","",'Historical Data'!AC118)</f>
        <v/>
      </c>
      <c r="E127" s="460" t="str">
        <f>IF('Historical Data'!AE118="","",'Historical Data'!AE118)</f>
        <v/>
      </c>
      <c r="F127" s="460" t="str">
        <f>IF('Historical Data'!AF118="","",'Historical Data'!AF118)</f>
        <v/>
      </c>
      <c r="G127" s="467" t="str">
        <f>IF('Historical Data'!AG118="","",'Historical Data'!AG118)</f>
        <v/>
      </c>
      <c r="H127" s="466" t="str">
        <f>IF('Historical Data'!AH118="","",'Historical Data'!AH118)</f>
        <v/>
      </c>
      <c r="I127" s="466" t="str">
        <f>IF('Historical Data'!AI118="","",'Historical Data'!AI118)</f>
        <v/>
      </c>
      <c r="J127" s="466" t="str">
        <f>IF('Historical Data'!AJ118="","",'Historical Data'!AJ118)</f>
        <v/>
      </c>
      <c r="K127" s="469" t="str">
        <f>IF('Historical Data'!AK118="","",'Historical Data'!AK118)</f>
        <v/>
      </c>
      <c r="L127" s="469"/>
      <c r="N127" s="464" t="str">
        <f>IF('Historical Data'!AL118="","",'Historical Data'!AL118)</f>
        <v/>
      </c>
      <c r="O127" s="463" t="str">
        <f>IF('Historical Data'!AN118="","",'Historical Data'!AN118)</f>
        <v/>
      </c>
      <c r="P127" s="468" t="str">
        <f>IF('Historical Data'!AO118="","",'Historical Data'!AO118)</f>
        <v/>
      </c>
      <c r="Q127" s="463" t="str">
        <f>IF('Historical Data'!AP118="","",'Historical Data'!AP118)</f>
        <v/>
      </c>
      <c r="R127" s="463"/>
      <c r="T127" s="464"/>
      <c r="U127" s="463"/>
      <c r="V127" s="468"/>
      <c r="W127" s="463"/>
      <c r="X127" s="463"/>
      <c r="AA127" s="464" t="str">
        <f>IF('Historical Data'!AV118="","",'Historical Data'!AV118)</f>
        <v/>
      </c>
      <c r="AB127" s="464" t="str">
        <f>IF('Historical Data'!AW118="","",'Historical Data'!AW118)</f>
        <v/>
      </c>
      <c r="AC127" s="464" t="str">
        <f>IF('Historical Data'!AX118="","",'Historical Data'!AX118)</f>
        <v/>
      </c>
      <c r="AD127" s="468" t="str">
        <f>IF('Historical Data'!AY118="","",'Historical Data'!AY118)</f>
        <v/>
      </c>
      <c r="AE127" s="463" t="str">
        <f>IF('Historical Data'!AZ118="","",'Historical Data'!AZ118)</f>
        <v/>
      </c>
      <c r="AF127" s="463" t="str">
        <f>IF('Historical Data'!BA118="","",'Historical Data'!BA118)</f>
        <v/>
      </c>
    </row>
    <row r="128" spans="2:32">
      <c r="B128" s="458" t="str">
        <f>IF(OR('Historical Data'!B119="",'Historical Data'!B119=45616),"",'Historical Data'!B119)</f>
        <v/>
      </c>
      <c r="C128" s="459" t="str">
        <f>IF('Historical Data'!AB119="","",'Historical Data'!AB119)</f>
        <v/>
      </c>
      <c r="D128" s="469" t="str">
        <f>IF('Historical Data'!AC119="","",'Historical Data'!AC119)</f>
        <v/>
      </c>
      <c r="E128" s="460" t="str">
        <f>IF('Historical Data'!AE119="","",'Historical Data'!AE119)</f>
        <v/>
      </c>
      <c r="F128" s="460" t="str">
        <f>IF('Historical Data'!AF119="","",'Historical Data'!AF119)</f>
        <v/>
      </c>
      <c r="G128" s="467" t="str">
        <f>IF('Historical Data'!AG119="","",'Historical Data'!AG119)</f>
        <v/>
      </c>
      <c r="H128" s="466" t="str">
        <f>IF('Historical Data'!AH119="","",'Historical Data'!AH119)</f>
        <v/>
      </c>
      <c r="I128" s="466" t="str">
        <f>IF('Historical Data'!AI119="","",'Historical Data'!AI119)</f>
        <v/>
      </c>
      <c r="J128" s="466" t="str">
        <f>IF('Historical Data'!AJ119="","",'Historical Data'!AJ119)</f>
        <v/>
      </c>
      <c r="K128" s="469" t="str">
        <f>IF('Historical Data'!AK119="","",'Historical Data'!AK119)</f>
        <v/>
      </c>
      <c r="L128" s="469"/>
      <c r="N128" s="464" t="str">
        <f>IF('Historical Data'!AL119="","",'Historical Data'!AL119)</f>
        <v/>
      </c>
      <c r="O128" s="463" t="str">
        <f>IF('Historical Data'!AN119="","",'Historical Data'!AN119)</f>
        <v/>
      </c>
      <c r="P128" s="468" t="str">
        <f>IF('Historical Data'!AO119="","",'Historical Data'!AO119)</f>
        <v/>
      </c>
      <c r="Q128" s="463" t="str">
        <f>IF('Historical Data'!AP119="","",'Historical Data'!AP119)</f>
        <v/>
      </c>
      <c r="R128" s="463"/>
      <c r="T128" s="464"/>
      <c r="U128" s="463"/>
      <c r="V128" s="468"/>
      <c r="W128" s="463"/>
      <c r="X128" s="463"/>
      <c r="AA128" s="464" t="str">
        <f>IF('Historical Data'!AV119="","",'Historical Data'!AV119)</f>
        <v/>
      </c>
      <c r="AB128" s="464" t="str">
        <f>IF('Historical Data'!AW119="","",'Historical Data'!AW119)</f>
        <v/>
      </c>
      <c r="AC128" s="464" t="str">
        <f>IF('Historical Data'!AX119="","",'Historical Data'!AX119)</f>
        <v/>
      </c>
      <c r="AD128" s="468" t="str">
        <f>IF('Historical Data'!AY119="","",'Historical Data'!AY119)</f>
        <v/>
      </c>
      <c r="AE128" s="463" t="str">
        <f>IF('Historical Data'!AZ119="","",'Historical Data'!AZ119)</f>
        <v/>
      </c>
      <c r="AF128" s="463" t="str">
        <f>IF('Historical Data'!BA119="","",'Historical Data'!BA119)</f>
        <v/>
      </c>
    </row>
    <row r="129" spans="2:32">
      <c r="B129" s="458" t="str">
        <f>IF(OR('Historical Data'!B120="",'Historical Data'!B120=45616),"",'Historical Data'!B120)</f>
        <v/>
      </c>
      <c r="C129" s="459" t="str">
        <f>IF('Historical Data'!AB120="","",'Historical Data'!AB120)</f>
        <v/>
      </c>
      <c r="D129" s="469" t="str">
        <f>IF('Historical Data'!AC120="","",'Historical Data'!AC120)</f>
        <v/>
      </c>
      <c r="E129" s="460" t="str">
        <f>IF('Historical Data'!AE120="","",'Historical Data'!AE120)</f>
        <v/>
      </c>
      <c r="F129" s="460" t="str">
        <f>IF('Historical Data'!AF120="","",'Historical Data'!AF120)</f>
        <v/>
      </c>
      <c r="G129" s="467" t="str">
        <f>IF('Historical Data'!AG120="","",'Historical Data'!AG120)</f>
        <v/>
      </c>
      <c r="H129" s="466" t="str">
        <f>IF('Historical Data'!AH120="","",'Historical Data'!AH120)</f>
        <v/>
      </c>
      <c r="I129" s="466" t="str">
        <f>IF('Historical Data'!AI120="","",'Historical Data'!AI120)</f>
        <v/>
      </c>
      <c r="J129" s="466" t="str">
        <f>IF('Historical Data'!AJ120="","",'Historical Data'!AJ120)</f>
        <v/>
      </c>
      <c r="K129" s="469" t="str">
        <f>IF('Historical Data'!AK120="","",'Historical Data'!AK120)</f>
        <v/>
      </c>
      <c r="L129" s="469"/>
      <c r="N129" s="464" t="str">
        <f>IF('Historical Data'!AL120="","",'Historical Data'!AL120)</f>
        <v/>
      </c>
      <c r="O129" s="463" t="str">
        <f>IF('Historical Data'!AN120="","",'Historical Data'!AN120)</f>
        <v/>
      </c>
      <c r="P129" s="468" t="str">
        <f>IF('Historical Data'!AO120="","",'Historical Data'!AO120)</f>
        <v/>
      </c>
      <c r="Q129" s="463" t="str">
        <f>IF('Historical Data'!AP120="","",'Historical Data'!AP120)</f>
        <v/>
      </c>
      <c r="R129" s="463"/>
      <c r="T129" s="464"/>
      <c r="U129" s="463"/>
      <c r="V129" s="468"/>
      <c r="W129" s="463"/>
      <c r="X129" s="463"/>
      <c r="AA129" s="464" t="str">
        <f>IF('Historical Data'!AV120="","",'Historical Data'!AV120)</f>
        <v/>
      </c>
      <c r="AB129" s="464" t="str">
        <f>IF('Historical Data'!AW120="","",'Historical Data'!AW120)</f>
        <v/>
      </c>
      <c r="AC129" s="464" t="str">
        <f>IF('Historical Data'!AX120="","",'Historical Data'!AX120)</f>
        <v/>
      </c>
      <c r="AD129" s="468" t="str">
        <f>IF('Historical Data'!AY120="","",'Historical Data'!AY120)</f>
        <v/>
      </c>
      <c r="AE129" s="463" t="str">
        <f>IF('Historical Data'!AZ120="","",'Historical Data'!AZ120)</f>
        <v/>
      </c>
      <c r="AF129" s="463" t="str">
        <f>IF('Historical Data'!BA120="","",'Historical Data'!BA120)</f>
        <v/>
      </c>
    </row>
    <row r="130" spans="2:32">
      <c r="B130" s="458" t="str">
        <f>IF(OR('Historical Data'!B121="",'Historical Data'!B121=45616),"",'Historical Data'!B121)</f>
        <v/>
      </c>
      <c r="C130" s="459" t="str">
        <f>IF('Historical Data'!AB121="","",'Historical Data'!AB121)</f>
        <v/>
      </c>
      <c r="D130" s="469" t="str">
        <f>IF('Historical Data'!AC121="","",'Historical Data'!AC121)</f>
        <v/>
      </c>
      <c r="E130" s="460" t="str">
        <f>IF('Historical Data'!AE121="","",'Historical Data'!AE121)</f>
        <v/>
      </c>
      <c r="F130" s="460" t="str">
        <f>IF('Historical Data'!AF121="","",'Historical Data'!AF121)</f>
        <v/>
      </c>
      <c r="G130" s="467" t="str">
        <f>IF('Historical Data'!AG121="","",'Historical Data'!AG121)</f>
        <v/>
      </c>
      <c r="H130" s="466" t="str">
        <f>IF('Historical Data'!AH121="","",'Historical Data'!AH121)</f>
        <v/>
      </c>
      <c r="I130" s="466" t="str">
        <f>IF('Historical Data'!AI121="","",'Historical Data'!AI121)</f>
        <v/>
      </c>
      <c r="J130" s="466" t="str">
        <f>IF('Historical Data'!AJ121="","",'Historical Data'!AJ121)</f>
        <v/>
      </c>
      <c r="K130" s="469" t="str">
        <f>IF('Historical Data'!AK121="","",'Historical Data'!AK121)</f>
        <v/>
      </c>
      <c r="L130" s="469"/>
      <c r="N130" s="464" t="str">
        <f>IF('Historical Data'!AL121="","",'Historical Data'!AL121)</f>
        <v/>
      </c>
      <c r="O130" s="463" t="str">
        <f>IF('Historical Data'!AN121="","",'Historical Data'!AN121)</f>
        <v/>
      </c>
      <c r="P130" s="468" t="str">
        <f>IF('Historical Data'!AO121="","",'Historical Data'!AO121)</f>
        <v/>
      </c>
      <c r="Q130" s="463" t="str">
        <f>IF('Historical Data'!AP121="","",'Historical Data'!AP121)</f>
        <v/>
      </c>
      <c r="R130" s="463"/>
      <c r="T130" s="464"/>
      <c r="U130" s="463"/>
      <c r="V130" s="468"/>
      <c r="W130" s="463"/>
      <c r="X130" s="463"/>
      <c r="AA130" s="464" t="str">
        <f>IF('Historical Data'!AV121="","",'Historical Data'!AV121)</f>
        <v/>
      </c>
      <c r="AB130" s="464" t="str">
        <f>IF('Historical Data'!AW121="","",'Historical Data'!AW121)</f>
        <v/>
      </c>
      <c r="AC130" s="464" t="str">
        <f>IF('Historical Data'!AX121="","",'Historical Data'!AX121)</f>
        <v/>
      </c>
      <c r="AD130" s="468" t="str">
        <f>IF('Historical Data'!AY121="","",'Historical Data'!AY121)</f>
        <v/>
      </c>
      <c r="AE130" s="463" t="str">
        <f>IF('Historical Data'!AZ121="","",'Historical Data'!AZ121)</f>
        <v/>
      </c>
      <c r="AF130" s="463" t="str">
        <f>IF('Historical Data'!BA121="","",'Historical Data'!BA121)</f>
        <v/>
      </c>
    </row>
    <row r="131" spans="2:32">
      <c r="B131" s="458" t="str">
        <f>IF(OR('Historical Data'!B122="",'Historical Data'!B122=45616),"",'Historical Data'!B122)</f>
        <v/>
      </c>
      <c r="C131" s="459" t="str">
        <f>IF('Historical Data'!AB122="","",'Historical Data'!AB122)</f>
        <v/>
      </c>
      <c r="D131" s="469" t="str">
        <f>IF('Historical Data'!AC122="","",'Historical Data'!AC122)</f>
        <v/>
      </c>
      <c r="E131" s="460" t="str">
        <f>IF('Historical Data'!AE122="","",'Historical Data'!AE122)</f>
        <v/>
      </c>
      <c r="F131" s="460" t="str">
        <f>IF('Historical Data'!AF122="","",'Historical Data'!AF122)</f>
        <v/>
      </c>
      <c r="G131" s="467" t="str">
        <f>IF('Historical Data'!AG122="","",'Historical Data'!AG122)</f>
        <v/>
      </c>
      <c r="H131" s="466" t="str">
        <f>IF('Historical Data'!AH122="","",'Historical Data'!AH122)</f>
        <v/>
      </c>
      <c r="I131" s="466" t="str">
        <f>IF('Historical Data'!AI122="","",'Historical Data'!AI122)</f>
        <v/>
      </c>
      <c r="J131" s="466" t="str">
        <f>IF('Historical Data'!AJ122="","",'Historical Data'!AJ122)</f>
        <v/>
      </c>
      <c r="K131" s="469" t="str">
        <f>IF('Historical Data'!AK122="","",'Historical Data'!AK122)</f>
        <v/>
      </c>
      <c r="L131" s="469"/>
      <c r="N131" s="464" t="str">
        <f>IF('Historical Data'!AL122="","",'Historical Data'!AL122)</f>
        <v/>
      </c>
      <c r="O131" s="463" t="str">
        <f>IF('Historical Data'!AN122="","",'Historical Data'!AN122)</f>
        <v/>
      </c>
      <c r="P131" s="468" t="str">
        <f>IF('Historical Data'!AO122="","",'Historical Data'!AO122)</f>
        <v/>
      </c>
      <c r="Q131" s="463" t="str">
        <f>IF('Historical Data'!AP122="","",'Historical Data'!AP122)</f>
        <v/>
      </c>
      <c r="R131" s="463"/>
      <c r="T131" s="464"/>
      <c r="U131" s="463"/>
      <c r="V131" s="468"/>
      <c r="W131" s="463"/>
      <c r="X131" s="463"/>
      <c r="AA131" s="464" t="str">
        <f>IF('Historical Data'!AV122="","",'Historical Data'!AV122)</f>
        <v/>
      </c>
      <c r="AB131" s="464" t="str">
        <f>IF('Historical Data'!AW122="","",'Historical Data'!AW122)</f>
        <v/>
      </c>
      <c r="AC131" s="464" t="str">
        <f>IF('Historical Data'!AX122="","",'Historical Data'!AX122)</f>
        <v/>
      </c>
      <c r="AD131" s="468" t="str">
        <f>IF('Historical Data'!AY122="","",'Historical Data'!AY122)</f>
        <v/>
      </c>
      <c r="AE131" s="463" t="str">
        <f>IF('Historical Data'!AZ122="","",'Historical Data'!AZ122)</f>
        <v/>
      </c>
      <c r="AF131" s="463" t="str">
        <f>IF('Historical Data'!BA122="","",'Historical Data'!BA122)</f>
        <v/>
      </c>
    </row>
    <row r="132" spans="2:32">
      <c r="B132" s="458" t="str">
        <f>IF(OR('Historical Data'!B123="",'Historical Data'!B123=45616),"",'Historical Data'!B123)</f>
        <v/>
      </c>
      <c r="C132" s="459" t="str">
        <f>IF('Historical Data'!AB123="","",'Historical Data'!AB123)</f>
        <v/>
      </c>
      <c r="D132" s="469" t="str">
        <f>IF('Historical Data'!AC123="","",'Historical Data'!AC123)</f>
        <v/>
      </c>
      <c r="E132" s="460" t="str">
        <f>IF('Historical Data'!AE123="","",'Historical Data'!AE123)</f>
        <v/>
      </c>
      <c r="F132" s="460" t="str">
        <f>IF('Historical Data'!AF123="","",'Historical Data'!AF123)</f>
        <v/>
      </c>
      <c r="G132" s="467" t="str">
        <f>IF('Historical Data'!AG123="","",'Historical Data'!AG123)</f>
        <v/>
      </c>
      <c r="H132" s="466" t="str">
        <f>IF('Historical Data'!AH123="","",'Historical Data'!AH123)</f>
        <v/>
      </c>
      <c r="I132" s="466" t="str">
        <f>IF('Historical Data'!AI123="","",'Historical Data'!AI123)</f>
        <v/>
      </c>
      <c r="J132" s="466" t="str">
        <f>IF('Historical Data'!AJ123="","",'Historical Data'!AJ123)</f>
        <v/>
      </c>
      <c r="K132" s="469" t="str">
        <f>IF('Historical Data'!AK123="","",'Historical Data'!AK123)</f>
        <v/>
      </c>
      <c r="L132" s="469"/>
      <c r="N132" s="464" t="str">
        <f>IF('Historical Data'!AL123="","",'Historical Data'!AL123)</f>
        <v/>
      </c>
      <c r="O132" s="463" t="str">
        <f>IF('Historical Data'!AN123="","",'Historical Data'!AN123)</f>
        <v/>
      </c>
      <c r="P132" s="468" t="str">
        <f>IF('Historical Data'!AO123="","",'Historical Data'!AO123)</f>
        <v/>
      </c>
      <c r="Q132" s="463" t="str">
        <f>IF('Historical Data'!AP123="","",'Historical Data'!AP123)</f>
        <v/>
      </c>
      <c r="R132" s="463"/>
      <c r="T132" s="464"/>
      <c r="U132" s="463"/>
      <c r="V132" s="468"/>
      <c r="W132" s="463"/>
      <c r="X132" s="463"/>
      <c r="AA132" s="464" t="str">
        <f>IF('Historical Data'!AV123="","",'Historical Data'!AV123)</f>
        <v/>
      </c>
      <c r="AB132" s="464" t="str">
        <f>IF('Historical Data'!AW123="","",'Historical Data'!AW123)</f>
        <v/>
      </c>
      <c r="AC132" s="464" t="str">
        <f>IF('Historical Data'!AX123="","",'Historical Data'!AX123)</f>
        <v/>
      </c>
      <c r="AD132" s="468" t="str">
        <f>IF('Historical Data'!AY123="","",'Historical Data'!AY123)</f>
        <v/>
      </c>
      <c r="AE132" s="463" t="str">
        <f>IF('Historical Data'!AZ123="","",'Historical Data'!AZ123)</f>
        <v/>
      </c>
      <c r="AF132" s="463" t="str">
        <f>IF('Historical Data'!BA123="","",'Historical Data'!BA123)</f>
        <v/>
      </c>
    </row>
    <row r="133" spans="2:32">
      <c r="B133" s="458" t="str">
        <f>IF(OR('Historical Data'!B124="",'Historical Data'!B124=45616),"",'Historical Data'!B124)</f>
        <v/>
      </c>
      <c r="C133" s="459" t="str">
        <f>IF('Historical Data'!AB124="","",'Historical Data'!AB124)</f>
        <v/>
      </c>
      <c r="D133" s="469" t="str">
        <f>IF('Historical Data'!AC124="","",'Historical Data'!AC124)</f>
        <v/>
      </c>
      <c r="E133" s="460" t="str">
        <f>IF('Historical Data'!AE124="","",'Historical Data'!AE124)</f>
        <v/>
      </c>
      <c r="F133" s="460" t="str">
        <f>IF('Historical Data'!AF124="","",'Historical Data'!AF124)</f>
        <v/>
      </c>
      <c r="G133" s="467" t="str">
        <f>IF('Historical Data'!AG124="","",'Historical Data'!AG124)</f>
        <v/>
      </c>
      <c r="H133" s="466" t="str">
        <f>IF('Historical Data'!AH124="","",'Historical Data'!AH124)</f>
        <v/>
      </c>
      <c r="I133" s="466" t="str">
        <f>IF('Historical Data'!AI124="","",'Historical Data'!AI124)</f>
        <v/>
      </c>
      <c r="J133" s="466" t="str">
        <f>IF('Historical Data'!AJ124="","",'Historical Data'!AJ124)</f>
        <v/>
      </c>
      <c r="K133" s="469" t="str">
        <f>IF('Historical Data'!AK124="","",'Historical Data'!AK124)</f>
        <v/>
      </c>
      <c r="L133" s="469"/>
      <c r="N133" s="464" t="str">
        <f>IF('Historical Data'!AL124="","",'Historical Data'!AL124)</f>
        <v/>
      </c>
      <c r="O133" s="463" t="str">
        <f>IF('Historical Data'!AN124="","",'Historical Data'!AN124)</f>
        <v/>
      </c>
      <c r="P133" s="468" t="str">
        <f>IF('Historical Data'!AO124="","",'Historical Data'!AO124)</f>
        <v/>
      </c>
      <c r="Q133" s="463" t="str">
        <f>IF('Historical Data'!AP124="","",'Historical Data'!AP124)</f>
        <v/>
      </c>
      <c r="R133" s="463"/>
      <c r="T133" s="464"/>
      <c r="U133" s="463"/>
      <c r="V133" s="468"/>
      <c r="W133" s="463"/>
      <c r="X133" s="463"/>
      <c r="AA133" s="464" t="str">
        <f>IF('Historical Data'!AV124="","",'Historical Data'!AV124)</f>
        <v/>
      </c>
      <c r="AB133" s="464" t="str">
        <f>IF('Historical Data'!AW124="","",'Historical Data'!AW124)</f>
        <v/>
      </c>
      <c r="AC133" s="464" t="str">
        <f>IF('Historical Data'!AX124="","",'Historical Data'!AX124)</f>
        <v/>
      </c>
      <c r="AD133" s="468" t="str">
        <f>IF('Historical Data'!AY124="","",'Historical Data'!AY124)</f>
        <v/>
      </c>
      <c r="AE133" s="463" t="str">
        <f>IF('Historical Data'!AZ124="","",'Historical Data'!AZ124)</f>
        <v/>
      </c>
      <c r="AF133" s="463" t="str">
        <f>IF('Historical Data'!BA124="","",'Historical Data'!BA124)</f>
        <v/>
      </c>
    </row>
    <row r="134" spans="2:32">
      <c r="B134" s="458" t="str">
        <f>IF(OR('Historical Data'!B125="",'Historical Data'!B125=45616),"",'Historical Data'!B125)</f>
        <v/>
      </c>
      <c r="C134" s="459" t="str">
        <f>IF('Historical Data'!AB125="","",'Historical Data'!AB125)</f>
        <v/>
      </c>
      <c r="D134" s="469" t="str">
        <f>IF('Historical Data'!AC125="","",'Historical Data'!AC125)</f>
        <v/>
      </c>
      <c r="E134" s="460" t="str">
        <f>IF('Historical Data'!AE125="","",'Historical Data'!AE125)</f>
        <v/>
      </c>
      <c r="F134" s="460" t="str">
        <f>IF('Historical Data'!AF125="","",'Historical Data'!AF125)</f>
        <v/>
      </c>
      <c r="G134" s="467" t="str">
        <f>IF('Historical Data'!AG125="","",'Historical Data'!AG125)</f>
        <v/>
      </c>
      <c r="H134" s="466" t="str">
        <f>IF('Historical Data'!AH125="","",'Historical Data'!AH125)</f>
        <v/>
      </c>
      <c r="I134" s="466" t="str">
        <f>IF('Historical Data'!AI125="","",'Historical Data'!AI125)</f>
        <v/>
      </c>
      <c r="J134" s="466" t="str">
        <f>IF('Historical Data'!AJ125="","",'Historical Data'!AJ125)</f>
        <v/>
      </c>
      <c r="K134" s="469" t="str">
        <f>IF('Historical Data'!AK125="","",'Historical Data'!AK125)</f>
        <v/>
      </c>
      <c r="L134" s="469"/>
      <c r="N134" s="464" t="str">
        <f>IF('Historical Data'!AL125="","",'Historical Data'!AL125)</f>
        <v/>
      </c>
      <c r="O134" s="463" t="str">
        <f>IF('Historical Data'!AN125="","",'Historical Data'!AN125)</f>
        <v/>
      </c>
      <c r="P134" s="468" t="str">
        <f>IF('Historical Data'!AO125="","",'Historical Data'!AO125)</f>
        <v/>
      </c>
      <c r="Q134" s="463" t="str">
        <f>IF('Historical Data'!AP125="","",'Historical Data'!AP125)</f>
        <v/>
      </c>
      <c r="R134" s="463"/>
      <c r="T134" s="464"/>
      <c r="U134" s="463"/>
      <c r="V134" s="468"/>
      <c r="W134" s="463"/>
      <c r="X134" s="463"/>
      <c r="AA134" s="464" t="str">
        <f>IF('Historical Data'!AV125="","",'Historical Data'!AV125)</f>
        <v/>
      </c>
      <c r="AB134" s="464" t="str">
        <f>IF('Historical Data'!AW125="","",'Historical Data'!AW125)</f>
        <v/>
      </c>
      <c r="AC134" s="464" t="str">
        <f>IF('Historical Data'!AX125="","",'Historical Data'!AX125)</f>
        <v/>
      </c>
      <c r="AD134" s="468" t="str">
        <f>IF('Historical Data'!AY125="","",'Historical Data'!AY125)</f>
        <v/>
      </c>
      <c r="AE134" s="463" t="str">
        <f>IF('Historical Data'!AZ125="","",'Historical Data'!AZ125)</f>
        <v/>
      </c>
      <c r="AF134" s="463" t="str">
        <f>IF('Historical Data'!BA125="","",'Historical Data'!BA125)</f>
        <v/>
      </c>
    </row>
    <row r="135" spans="2:32">
      <c r="B135" s="458" t="str">
        <f>IF(OR('Historical Data'!B126="",'Historical Data'!B126=45616),"",'Historical Data'!B126)</f>
        <v/>
      </c>
      <c r="C135" s="459" t="str">
        <f>IF('Historical Data'!AB126="","",'Historical Data'!AB126)</f>
        <v/>
      </c>
      <c r="D135" s="469" t="str">
        <f>IF('Historical Data'!AC126="","",'Historical Data'!AC126)</f>
        <v/>
      </c>
      <c r="E135" s="460" t="str">
        <f>IF('Historical Data'!AE126="","",'Historical Data'!AE126)</f>
        <v/>
      </c>
      <c r="F135" s="460" t="str">
        <f>IF('Historical Data'!AF126="","",'Historical Data'!AF126)</f>
        <v/>
      </c>
      <c r="G135" s="467" t="str">
        <f>IF('Historical Data'!AG126="","",'Historical Data'!AG126)</f>
        <v/>
      </c>
      <c r="H135" s="466" t="str">
        <f>IF('Historical Data'!AH126="","",'Historical Data'!AH126)</f>
        <v/>
      </c>
      <c r="I135" s="466" t="str">
        <f>IF('Historical Data'!AI126="","",'Historical Data'!AI126)</f>
        <v/>
      </c>
      <c r="J135" s="466" t="str">
        <f>IF('Historical Data'!AJ126="","",'Historical Data'!AJ126)</f>
        <v/>
      </c>
      <c r="K135" s="469" t="str">
        <f>IF('Historical Data'!AK126="","",'Historical Data'!AK126)</f>
        <v/>
      </c>
      <c r="L135" s="469"/>
      <c r="N135" s="464" t="str">
        <f>IF('Historical Data'!AL126="","",'Historical Data'!AL126)</f>
        <v/>
      </c>
      <c r="O135" s="463" t="str">
        <f>IF('Historical Data'!AN126="","",'Historical Data'!AN126)</f>
        <v/>
      </c>
      <c r="P135" s="468" t="str">
        <f>IF('Historical Data'!AO126="","",'Historical Data'!AO126)</f>
        <v/>
      </c>
      <c r="Q135" s="463" t="str">
        <f>IF('Historical Data'!AP126="","",'Historical Data'!AP126)</f>
        <v/>
      </c>
      <c r="R135" s="463"/>
      <c r="T135" s="464"/>
      <c r="U135" s="463"/>
      <c r="V135" s="468"/>
      <c r="W135" s="463"/>
      <c r="X135" s="463"/>
      <c r="AA135" s="464" t="str">
        <f>IF('Historical Data'!AV126="","",'Historical Data'!AV126)</f>
        <v/>
      </c>
      <c r="AB135" s="464" t="str">
        <f>IF('Historical Data'!AW126="","",'Historical Data'!AW126)</f>
        <v/>
      </c>
      <c r="AC135" s="464" t="str">
        <f>IF('Historical Data'!AX126="","",'Historical Data'!AX126)</f>
        <v/>
      </c>
      <c r="AD135" s="468" t="str">
        <f>IF('Historical Data'!AY126="","",'Historical Data'!AY126)</f>
        <v/>
      </c>
      <c r="AE135" s="463" t="str">
        <f>IF('Historical Data'!AZ126="","",'Historical Data'!AZ126)</f>
        <v/>
      </c>
      <c r="AF135" s="463" t="str">
        <f>IF('Historical Data'!BA126="","",'Historical Data'!BA126)</f>
        <v/>
      </c>
    </row>
    <row r="136" spans="2:32">
      <c r="B136" s="458" t="str">
        <f>IF(OR('Historical Data'!B127="",'Historical Data'!B127=45616),"",'Historical Data'!B127)</f>
        <v/>
      </c>
      <c r="C136" s="459" t="str">
        <f>IF('Historical Data'!AB127="","",'Historical Data'!AB127)</f>
        <v/>
      </c>
      <c r="D136" s="469" t="str">
        <f>IF('Historical Data'!AC127="","",'Historical Data'!AC127)</f>
        <v/>
      </c>
      <c r="E136" s="460" t="str">
        <f>IF('Historical Data'!AE127="","",'Historical Data'!AE127)</f>
        <v/>
      </c>
      <c r="F136" s="460" t="str">
        <f>IF('Historical Data'!AF127="","",'Historical Data'!AF127)</f>
        <v/>
      </c>
      <c r="G136" s="467" t="str">
        <f>IF('Historical Data'!AG127="","",'Historical Data'!AG127)</f>
        <v/>
      </c>
      <c r="H136" s="466" t="str">
        <f>IF('Historical Data'!AH127="","",'Historical Data'!AH127)</f>
        <v/>
      </c>
      <c r="I136" s="466" t="str">
        <f>IF('Historical Data'!AI127="","",'Historical Data'!AI127)</f>
        <v/>
      </c>
      <c r="J136" s="466" t="str">
        <f>IF('Historical Data'!AJ127="","",'Historical Data'!AJ127)</f>
        <v/>
      </c>
      <c r="K136" s="469" t="str">
        <f>IF('Historical Data'!AK127="","",'Historical Data'!AK127)</f>
        <v/>
      </c>
      <c r="L136" s="469"/>
      <c r="N136" s="464" t="str">
        <f>IF('Historical Data'!AL127="","",'Historical Data'!AL127)</f>
        <v/>
      </c>
      <c r="O136" s="463" t="str">
        <f>IF('Historical Data'!AN127="","",'Historical Data'!AN127)</f>
        <v/>
      </c>
      <c r="P136" s="468" t="str">
        <f>IF('Historical Data'!AO127="","",'Historical Data'!AO127)</f>
        <v/>
      </c>
      <c r="Q136" s="463" t="str">
        <f>IF('Historical Data'!AP127="","",'Historical Data'!AP127)</f>
        <v/>
      </c>
      <c r="R136" s="463"/>
      <c r="T136" s="464"/>
      <c r="U136" s="463"/>
      <c r="V136" s="468"/>
      <c r="W136" s="463"/>
      <c r="X136" s="463"/>
      <c r="AA136" s="464" t="str">
        <f>IF('Historical Data'!AV127="","",'Historical Data'!AV127)</f>
        <v/>
      </c>
      <c r="AB136" s="464" t="str">
        <f>IF('Historical Data'!AW127="","",'Historical Data'!AW127)</f>
        <v/>
      </c>
      <c r="AC136" s="464" t="str">
        <f>IF('Historical Data'!AX127="","",'Historical Data'!AX127)</f>
        <v/>
      </c>
      <c r="AD136" s="468" t="str">
        <f>IF('Historical Data'!AY127="","",'Historical Data'!AY127)</f>
        <v/>
      </c>
      <c r="AE136" s="463" t="str">
        <f>IF('Historical Data'!AZ127="","",'Historical Data'!AZ127)</f>
        <v/>
      </c>
      <c r="AF136" s="463" t="str">
        <f>IF('Historical Data'!BA127="","",'Historical Data'!BA127)</f>
        <v/>
      </c>
    </row>
    <row r="137" spans="2:32">
      <c r="B137" s="458" t="str">
        <f>IF(OR('Historical Data'!B128="",'Historical Data'!B128=45616),"",'Historical Data'!B128)</f>
        <v/>
      </c>
      <c r="C137" s="459" t="str">
        <f>IF('Historical Data'!AB128="","",'Historical Data'!AB128)</f>
        <v/>
      </c>
      <c r="D137" s="469" t="str">
        <f>IF('Historical Data'!AC128="","",'Historical Data'!AC128)</f>
        <v/>
      </c>
      <c r="E137" s="460" t="str">
        <f>IF('Historical Data'!AE128="","",'Historical Data'!AE128)</f>
        <v/>
      </c>
      <c r="F137" s="460" t="str">
        <f>IF('Historical Data'!AF128="","",'Historical Data'!AF128)</f>
        <v/>
      </c>
      <c r="G137" s="467" t="str">
        <f>IF('Historical Data'!AG128="","",'Historical Data'!AG128)</f>
        <v/>
      </c>
      <c r="H137" s="466" t="str">
        <f>IF('Historical Data'!AH128="","",'Historical Data'!AH128)</f>
        <v/>
      </c>
      <c r="I137" s="466" t="str">
        <f>IF('Historical Data'!AI128="","",'Historical Data'!AI128)</f>
        <v/>
      </c>
      <c r="J137" s="466" t="str">
        <f>IF('Historical Data'!AJ128="","",'Historical Data'!AJ128)</f>
        <v/>
      </c>
      <c r="K137" s="469" t="str">
        <f>IF('Historical Data'!AK128="","",'Historical Data'!AK128)</f>
        <v/>
      </c>
      <c r="L137" s="469"/>
      <c r="N137" s="464" t="str">
        <f>IF('Historical Data'!AL128="","",'Historical Data'!AL128)</f>
        <v/>
      </c>
      <c r="O137" s="463" t="str">
        <f>IF('Historical Data'!AN128="","",'Historical Data'!AN128)</f>
        <v/>
      </c>
      <c r="P137" s="468" t="str">
        <f>IF('Historical Data'!AO128="","",'Historical Data'!AO128)</f>
        <v/>
      </c>
      <c r="Q137" s="463" t="str">
        <f>IF('Historical Data'!AP128="","",'Historical Data'!AP128)</f>
        <v/>
      </c>
      <c r="R137" s="463"/>
      <c r="T137" s="464"/>
      <c r="U137" s="463"/>
      <c r="V137" s="468"/>
      <c r="W137" s="463"/>
      <c r="X137" s="463"/>
      <c r="AA137" s="464" t="str">
        <f>IF('Historical Data'!AV128="","",'Historical Data'!AV128)</f>
        <v/>
      </c>
      <c r="AB137" s="464" t="str">
        <f>IF('Historical Data'!AW128="","",'Historical Data'!AW128)</f>
        <v/>
      </c>
      <c r="AC137" s="464" t="str">
        <f>IF('Historical Data'!AX128="","",'Historical Data'!AX128)</f>
        <v/>
      </c>
      <c r="AD137" s="468" t="str">
        <f>IF('Historical Data'!AY128="","",'Historical Data'!AY128)</f>
        <v/>
      </c>
      <c r="AE137" s="463" t="str">
        <f>IF('Historical Data'!AZ128="","",'Historical Data'!AZ128)</f>
        <v/>
      </c>
      <c r="AF137" s="463" t="str">
        <f>IF('Historical Data'!BA128="","",'Historical Data'!BA128)</f>
        <v/>
      </c>
    </row>
    <row r="138" spans="2:32">
      <c r="B138" s="458" t="str">
        <f>IF(OR('Historical Data'!B129="",'Historical Data'!B129=45616),"",'Historical Data'!B129)</f>
        <v/>
      </c>
      <c r="C138" s="459" t="str">
        <f>IF('Historical Data'!AB129="","",'Historical Data'!AB129)</f>
        <v/>
      </c>
      <c r="D138" s="469" t="str">
        <f>IF('Historical Data'!AC129="","",'Historical Data'!AC129)</f>
        <v/>
      </c>
      <c r="E138" s="460" t="str">
        <f>IF('Historical Data'!AE129="","",'Historical Data'!AE129)</f>
        <v/>
      </c>
      <c r="F138" s="460" t="str">
        <f>IF('Historical Data'!AF129="","",'Historical Data'!AF129)</f>
        <v/>
      </c>
      <c r="G138" s="467" t="str">
        <f>IF('Historical Data'!AG129="","",'Historical Data'!AG129)</f>
        <v/>
      </c>
      <c r="H138" s="466" t="str">
        <f>IF('Historical Data'!AH129="","",'Historical Data'!AH129)</f>
        <v/>
      </c>
      <c r="I138" s="466" t="str">
        <f>IF('Historical Data'!AI129="","",'Historical Data'!AI129)</f>
        <v/>
      </c>
      <c r="J138" s="466" t="str">
        <f>IF('Historical Data'!AJ129="","",'Historical Data'!AJ129)</f>
        <v/>
      </c>
      <c r="K138" s="469" t="str">
        <f>IF('Historical Data'!AK129="","",'Historical Data'!AK129)</f>
        <v/>
      </c>
      <c r="L138" s="469"/>
      <c r="N138" s="464" t="str">
        <f>IF('Historical Data'!AL129="","",'Historical Data'!AL129)</f>
        <v/>
      </c>
      <c r="O138" s="463" t="str">
        <f>IF('Historical Data'!AN129="","",'Historical Data'!AN129)</f>
        <v/>
      </c>
      <c r="P138" s="468" t="str">
        <f>IF('Historical Data'!AO129="","",'Historical Data'!AO129)</f>
        <v/>
      </c>
      <c r="Q138" s="463" t="str">
        <f>IF('Historical Data'!AP129="","",'Historical Data'!AP129)</f>
        <v/>
      </c>
      <c r="R138" s="463"/>
      <c r="T138" s="464"/>
      <c r="U138" s="463"/>
      <c r="V138" s="468"/>
      <c r="W138" s="463"/>
      <c r="X138" s="463"/>
      <c r="AA138" s="464" t="str">
        <f>IF('Historical Data'!AV129="","",'Historical Data'!AV129)</f>
        <v/>
      </c>
      <c r="AB138" s="464" t="str">
        <f>IF('Historical Data'!AW129="","",'Historical Data'!AW129)</f>
        <v/>
      </c>
      <c r="AC138" s="464" t="str">
        <f>IF('Historical Data'!AX129="","",'Historical Data'!AX129)</f>
        <v/>
      </c>
      <c r="AD138" s="468" t="str">
        <f>IF('Historical Data'!AY129="","",'Historical Data'!AY129)</f>
        <v/>
      </c>
      <c r="AE138" s="463" t="str">
        <f>IF('Historical Data'!AZ129="","",'Historical Data'!AZ129)</f>
        <v/>
      </c>
      <c r="AF138" s="463" t="str">
        <f>IF('Historical Data'!BA129="","",'Historical Data'!BA129)</f>
        <v/>
      </c>
    </row>
    <row r="139" spans="2:32">
      <c r="B139" s="458" t="str">
        <f>IF(OR('Historical Data'!B130="",'Historical Data'!B130=45616),"",'Historical Data'!B130)</f>
        <v/>
      </c>
      <c r="C139" s="459" t="str">
        <f>IF('Historical Data'!AB130="","",'Historical Data'!AB130)</f>
        <v/>
      </c>
      <c r="D139" s="469" t="str">
        <f>IF('Historical Data'!AC130="","",'Historical Data'!AC130)</f>
        <v/>
      </c>
      <c r="E139" s="460" t="str">
        <f>IF('Historical Data'!AE130="","",'Historical Data'!AE130)</f>
        <v/>
      </c>
      <c r="F139" s="460" t="str">
        <f>IF('Historical Data'!AF130="","",'Historical Data'!AF130)</f>
        <v/>
      </c>
      <c r="G139" s="467" t="str">
        <f>IF('Historical Data'!AG130="","",'Historical Data'!AG130)</f>
        <v/>
      </c>
      <c r="H139" s="466" t="str">
        <f>IF('Historical Data'!AH130="","",'Historical Data'!AH130)</f>
        <v/>
      </c>
      <c r="I139" s="466" t="str">
        <f>IF('Historical Data'!AI130="","",'Historical Data'!AI130)</f>
        <v/>
      </c>
      <c r="J139" s="466" t="str">
        <f>IF('Historical Data'!AJ130="","",'Historical Data'!AJ130)</f>
        <v/>
      </c>
      <c r="K139" s="469" t="str">
        <f>IF('Historical Data'!AK130="","",'Historical Data'!AK130)</f>
        <v/>
      </c>
      <c r="L139" s="469"/>
      <c r="N139" s="464" t="str">
        <f>IF('Historical Data'!AL130="","",'Historical Data'!AL130)</f>
        <v/>
      </c>
      <c r="O139" s="463" t="str">
        <f>IF('Historical Data'!AN130="","",'Historical Data'!AN130)</f>
        <v/>
      </c>
      <c r="P139" s="468" t="str">
        <f>IF('Historical Data'!AO130="","",'Historical Data'!AO130)</f>
        <v/>
      </c>
      <c r="Q139" s="463" t="str">
        <f>IF('Historical Data'!AP130="","",'Historical Data'!AP130)</f>
        <v/>
      </c>
      <c r="R139" s="463"/>
      <c r="T139" s="464"/>
      <c r="U139" s="463"/>
      <c r="V139" s="468"/>
      <c r="W139" s="463"/>
      <c r="X139" s="463"/>
      <c r="AA139" s="464" t="str">
        <f>IF('Historical Data'!AV130="","",'Historical Data'!AV130)</f>
        <v/>
      </c>
      <c r="AB139" s="464" t="str">
        <f>IF('Historical Data'!AW130="","",'Historical Data'!AW130)</f>
        <v/>
      </c>
      <c r="AC139" s="464" t="str">
        <f>IF('Historical Data'!AX130="","",'Historical Data'!AX130)</f>
        <v/>
      </c>
      <c r="AD139" s="468" t="str">
        <f>IF('Historical Data'!AY130="","",'Historical Data'!AY130)</f>
        <v/>
      </c>
      <c r="AE139" s="463" t="str">
        <f>IF('Historical Data'!AZ130="","",'Historical Data'!AZ130)</f>
        <v/>
      </c>
      <c r="AF139" s="463" t="str">
        <f>IF('Historical Data'!BA130="","",'Historical Data'!BA130)</f>
        <v/>
      </c>
    </row>
    <row r="140" spans="2:32">
      <c r="B140" s="458" t="str">
        <f>IF(OR('Historical Data'!B131="",'Historical Data'!B131=45616),"",'Historical Data'!B131)</f>
        <v/>
      </c>
      <c r="C140" s="459" t="str">
        <f>IF('Historical Data'!AB131="","",'Historical Data'!AB131)</f>
        <v/>
      </c>
      <c r="D140" s="469" t="str">
        <f>IF('Historical Data'!AC131="","",'Historical Data'!AC131)</f>
        <v/>
      </c>
      <c r="E140" s="460" t="str">
        <f>IF('Historical Data'!AE131="","",'Historical Data'!AE131)</f>
        <v/>
      </c>
      <c r="F140" s="460" t="str">
        <f>IF('Historical Data'!AF131="","",'Historical Data'!AF131)</f>
        <v/>
      </c>
      <c r="G140" s="467" t="str">
        <f>IF('Historical Data'!AG131="","",'Historical Data'!AG131)</f>
        <v/>
      </c>
      <c r="H140" s="466" t="str">
        <f>IF('Historical Data'!AH131="","",'Historical Data'!AH131)</f>
        <v/>
      </c>
      <c r="I140" s="466" t="str">
        <f>IF('Historical Data'!AI131="","",'Historical Data'!AI131)</f>
        <v/>
      </c>
      <c r="J140" s="466" t="str">
        <f>IF('Historical Data'!AJ131="","",'Historical Data'!AJ131)</f>
        <v/>
      </c>
      <c r="K140" s="469" t="str">
        <f>IF('Historical Data'!AK131="","",'Historical Data'!AK131)</f>
        <v/>
      </c>
      <c r="L140" s="469"/>
      <c r="N140" s="464" t="str">
        <f>IF('Historical Data'!AL131="","",'Historical Data'!AL131)</f>
        <v/>
      </c>
      <c r="O140" s="463" t="str">
        <f>IF('Historical Data'!AN131="","",'Historical Data'!AN131)</f>
        <v/>
      </c>
      <c r="P140" s="468" t="str">
        <f>IF('Historical Data'!AO131="","",'Historical Data'!AO131)</f>
        <v/>
      </c>
      <c r="Q140" s="463" t="str">
        <f>IF('Historical Data'!AP131="","",'Historical Data'!AP131)</f>
        <v/>
      </c>
      <c r="R140" s="463"/>
      <c r="T140" s="464"/>
      <c r="U140" s="463"/>
      <c r="V140" s="468"/>
      <c r="W140" s="463"/>
      <c r="X140" s="463"/>
      <c r="AA140" s="464" t="str">
        <f>IF('Historical Data'!AV131="","",'Historical Data'!AV131)</f>
        <v/>
      </c>
      <c r="AB140" s="464" t="str">
        <f>IF('Historical Data'!AW131="","",'Historical Data'!AW131)</f>
        <v/>
      </c>
      <c r="AC140" s="464" t="str">
        <f>IF('Historical Data'!AX131="","",'Historical Data'!AX131)</f>
        <v/>
      </c>
      <c r="AD140" s="468" t="str">
        <f>IF('Historical Data'!AY131="","",'Historical Data'!AY131)</f>
        <v/>
      </c>
      <c r="AE140" s="463" t="str">
        <f>IF('Historical Data'!AZ131="","",'Historical Data'!AZ131)</f>
        <v/>
      </c>
      <c r="AF140" s="463" t="str">
        <f>IF('Historical Data'!BA131="","",'Historical Data'!BA131)</f>
        <v/>
      </c>
    </row>
    <row r="141" spans="2:32">
      <c r="B141" s="458" t="str">
        <f>IF(OR('Historical Data'!B132="",'Historical Data'!B132=45616),"",'Historical Data'!B132)</f>
        <v/>
      </c>
      <c r="C141" s="459" t="str">
        <f>IF('Historical Data'!AB132="","",'Historical Data'!AB132)</f>
        <v/>
      </c>
      <c r="D141" s="469" t="str">
        <f>IF('Historical Data'!AC132="","",'Historical Data'!AC132)</f>
        <v/>
      </c>
      <c r="E141" s="460" t="str">
        <f>IF('Historical Data'!AE132="","",'Historical Data'!AE132)</f>
        <v/>
      </c>
      <c r="F141" s="460" t="str">
        <f>IF('Historical Data'!AF132="","",'Historical Data'!AF132)</f>
        <v/>
      </c>
      <c r="G141" s="467" t="str">
        <f>IF('Historical Data'!AG132="","",'Historical Data'!AG132)</f>
        <v/>
      </c>
      <c r="H141" s="466" t="str">
        <f>IF('Historical Data'!AH132="","",'Historical Data'!AH132)</f>
        <v/>
      </c>
      <c r="I141" s="466" t="str">
        <f>IF('Historical Data'!AI132="","",'Historical Data'!AI132)</f>
        <v/>
      </c>
      <c r="J141" s="466" t="str">
        <f>IF('Historical Data'!AJ132="","",'Historical Data'!AJ132)</f>
        <v/>
      </c>
      <c r="K141" s="469" t="str">
        <f>IF('Historical Data'!AK132="","",'Historical Data'!AK132)</f>
        <v/>
      </c>
      <c r="L141" s="469"/>
      <c r="N141" s="464" t="str">
        <f>IF('Historical Data'!AL132="","",'Historical Data'!AL132)</f>
        <v/>
      </c>
      <c r="O141" s="463" t="str">
        <f>IF('Historical Data'!AN132="","",'Historical Data'!AN132)</f>
        <v/>
      </c>
      <c r="P141" s="468" t="str">
        <f>IF('Historical Data'!AO132="","",'Historical Data'!AO132)</f>
        <v/>
      </c>
      <c r="Q141" s="463" t="str">
        <f>IF('Historical Data'!AP132="","",'Historical Data'!AP132)</f>
        <v/>
      </c>
      <c r="R141" s="463"/>
      <c r="T141" s="464"/>
      <c r="U141" s="463"/>
      <c r="V141" s="468"/>
      <c r="W141" s="463"/>
      <c r="X141" s="463"/>
      <c r="AA141" s="464" t="str">
        <f>IF('Historical Data'!AV132="","",'Historical Data'!AV132)</f>
        <v/>
      </c>
      <c r="AB141" s="464" t="str">
        <f>IF('Historical Data'!AW132="","",'Historical Data'!AW132)</f>
        <v/>
      </c>
      <c r="AC141" s="464" t="str">
        <f>IF('Historical Data'!AX132="","",'Historical Data'!AX132)</f>
        <v/>
      </c>
      <c r="AD141" s="468" t="str">
        <f>IF('Historical Data'!AY132="","",'Historical Data'!AY132)</f>
        <v/>
      </c>
      <c r="AE141" s="463" t="str">
        <f>IF('Historical Data'!AZ132="","",'Historical Data'!AZ132)</f>
        <v/>
      </c>
      <c r="AF141" s="463" t="str">
        <f>IF('Historical Data'!BA132="","",'Historical Data'!BA132)</f>
        <v/>
      </c>
    </row>
    <row r="142" spans="2:32">
      <c r="B142" s="458" t="str">
        <f>IF(OR('Historical Data'!B133="",'Historical Data'!B133=45616),"",'Historical Data'!B133)</f>
        <v/>
      </c>
      <c r="C142" s="459" t="str">
        <f>IF('Historical Data'!AB133="","",'Historical Data'!AB133)</f>
        <v/>
      </c>
      <c r="D142" s="469" t="str">
        <f>IF('Historical Data'!AC133="","",'Historical Data'!AC133)</f>
        <v/>
      </c>
      <c r="E142" s="460" t="str">
        <f>IF('Historical Data'!AE133="","",'Historical Data'!AE133)</f>
        <v/>
      </c>
      <c r="F142" s="460" t="str">
        <f>IF('Historical Data'!AF133="","",'Historical Data'!AF133)</f>
        <v/>
      </c>
      <c r="G142" s="467" t="str">
        <f>IF('Historical Data'!AG133="","",'Historical Data'!AG133)</f>
        <v/>
      </c>
      <c r="H142" s="466" t="str">
        <f>IF('Historical Data'!AH133="","",'Historical Data'!AH133)</f>
        <v/>
      </c>
      <c r="I142" s="466" t="str">
        <f>IF('Historical Data'!AI133="","",'Historical Data'!AI133)</f>
        <v/>
      </c>
      <c r="J142" s="466" t="str">
        <f>IF('Historical Data'!AJ133="","",'Historical Data'!AJ133)</f>
        <v/>
      </c>
      <c r="K142" s="469" t="str">
        <f>IF('Historical Data'!AK133="","",'Historical Data'!AK133)</f>
        <v/>
      </c>
      <c r="L142" s="469"/>
      <c r="N142" s="464" t="str">
        <f>IF('Historical Data'!AL133="","",'Historical Data'!AL133)</f>
        <v/>
      </c>
      <c r="O142" s="463" t="str">
        <f>IF('Historical Data'!AN133="","",'Historical Data'!AN133)</f>
        <v/>
      </c>
      <c r="P142" s="468" t="str">
        <f>IF('Historical Data'!AO133="","",'Historical Data'!AO133)</f>
        <v/>
      </c>
      <c r="Q142" s="463" t="str">
        <f>IF('Historical Data'!AP133="","",'Historical Data'!AP133)</f>
        <v/>
      </c>
      <c r="R142" s="463"/>
      <c r="T142" s="464"/>
      <c r="U142" s="463"/>
      <c r="V142" s="468"/>
      <c r="W142" s="463"/>
      <c r="X142" s="463"/>
      <c r="AA142" s="464" t="str">
        <f>IF('Historical Data'!AV133="","",'Historical Data'!AV133)</f>
        <v/>
      </c>
      <c r="AB142" s="464" t="str">
        <f>IF('Historical Data'!AW133="","",'Historical Data'!AW133)</f>
        <v/>
      </c>
      <c r="AC142" s="464" t="str">
        <f>IF('Historical Data'!AX133="","",'Historical Data'!AX133)</f>
        <v/>
      </c>
      <c r="AD142" s="468" t="str">
        <f>IF('Historical Data'!AY133="","",'Historical Data'!AY133)</f>
        <v/>
      </c>
      <c r="AE142" s="463" t="str">
        <f>IF('Historical Data'!AZ133="","",'Historical Data'!AZ133)</f>
        <v/>
      </c>
      <c r="AF142" s="463" t="str">
        <f>IF('Historical Data'!BA133="","",'Historical Data'!BA133)</f>
        <v/>
      </c>
    </row>
    <row r="143" spans="2:32">
      <c r="B143" s="458" t="str">
        <f>IF(OR('Historical Data'!B134="",'Historical Data'!B134=45616),"",'Historical Data'!B134)</f>
        <v/>
      </c>
      <c r="C143" s="459" t="str">
        <f>IF('Historical Data'!AB134="","",'Historical Data'!AB134)</f>
        <v/>
      </c>
      <c r="D143" s="469" t="str">
        <f>IF('Historical Data'!AC134="","",'Historical Data'!AC134)</f>
        <v/>
      </c>
      <c r="E143" s="460" t="str">
        <f>IF('Historical Data'!AE134="","",'Historical Data'!AE134)</f>
        <v/>
      </c>
      <c r="F143" s="460" t="str">
        <f>IF('Historical Data'!AF134="","",'Historical Data'!AF134)</f>
        <v/>
      </c>
      <c r="G143" s="467" t="str">
        <f>IF('Historical Data'!AG134="","",'Historical Data'!AG134)</f>
        <v/>
      </c>
      <c r="H143" s="466" t="str">
        <f>IF('Historical Data'!AH134="","",'Historical Data'!AH134)</f>
        <v/>
      </c>
      <c r="I143" s="466" t="str">
        <f>IF('Historical Data'!AI134="","",'Historical Data'!AI134)</f>
        <v/>
      </c>
      <c r="J143" s="466" t="str">
        <f>IF('Historical Data'!AJ134="","",'Historical Data'!AJ134)</f>
        <v/>
      </c>
      <c r="K143" s="469" t="str">
        <f>IF('Historical Data'!AK134="","",'Historical Data'!AK134)</f>
        <v/>
      </c>
      <c r="L143" s="469"/>
      <c r="N143" s="464" t="str">
        <f>IF('Historical Data'!AL134="","",'Historical Data'!AL134)</f>
        <v/>
      </c>
      <c r="O143" s="463" t="str">
        <f>IF('Historical Data'!AN134="","",'Historical Data'!AN134)</f>
        <v/>
      </c>
      <c r="P143" s="468" t="str">
        <f>IF('Historical Data'!AO134="","",'Historical Data'!AO134)</f>
        <v/>
      </c>
      <c r="Q143" s="463" t="str">
        <f>IF('Historical Data'!AP134="","",'Historical Data'!AP134)</f>
        <v/>
      </c>
      <c r="R143" s="463"/>
      <c r="T143" s="464"/>
      <c r="U143" s="463"/>
      <c r="V143" s="468"/>
      <c r="W143" s="463"/>
      <c r="X143" s="463"/>
      <c r="AA143" s="464" t="str">
        <f>IF('Historical Data'!AV134="","",'Historical Data'!AV134)</f>
        <v/>
      </c>
      <c r="AB143" s="464" t="str">
        <f>IF('Historical Data'!AW134="","",'Historical Data'!AW134)</f>
        <v/>
      </c>
      <c r="AC143" s="464" t="str">
        <f>IF('Historical Data'!AX134="","",'Historical Data'!AX134)</f>
        <v/>
      </c>
      <c r="AD143" s="468" t="str">
        <f>IF('Historical Data'!AY134="","",'Historical Data'!AY134)</f>
        <v/>
      </c>
      <c r="AE143" s="463" t="str">
        <f>IF('Historical Data'!AZ134="","",'Historical Data'!AZ134)</f>
        <v/>
      </c>
      <c r="AF143" s="463" t="str">
        <f>IF('Historical Data'!BA134="","",'Historical Data'!BA134)</f>
        <v/>
      </c>
    </row>
    <row r="144" spans="2:32">
      <c r="B144" s="458" t="str">
        <f>IF(OR('Historical Data'!B135="",'Historical Data'!B135=45616),"",'Historical Data'!B135)</f>
        <v/>
      </c>
      <c r="C144" s="459" t="str">
        <f>IF('Historical Data'!AB135="","",'Historical Data'!AB135)</f>
        <v/>
      </c>
      <c r="D144" s="469" t="str">
        <f>IF('Historical Data'!AC135="","",'Historical Data'!AC135)</f>
        <v/>
      </c>
      <c r="E144" s="460" t="str">
        <f>IF('Historical Data'!AE135="","",'Historical Data'!AE135)</f>
        <v/>
      </c>
      <c r="F144" s="460" t="str">
        <f>IF('Historical Data'!AF135="","",'Historical Data'!AF135)</f>
        <v/>
      </c>
      <c r="G144" s="467" t="str">
        <f>IF('Historical Data'!AG135="","",'Historical Data'!AG135)</f>
        <v/>
      </c>
      <c r="H144" s="466" t="str">
        <f>IF('Historical Data'!AH135="","",'Historical Data'!AH135)</f>
        <v/>
      </c>
      <c r="I144" s="466" t="str">
        <f>IF('Historical Data'!AI135="","",'Historical Data'!AI135)</f>
        <v/>
      </c>
      <c r="J144" s="466" t="str">
        <f>IF('Historical Data'!AJ135="","",'Historical Data'!AJ135)</f>
        <v/>
      </c>
      <c r="K144" s="469" t="str">
        <f>IF('Historical Data'!AK135="","",'Historical Data'!AK135)</f>
        <v/>
      </c>
      <c r="L144" s="469"/>
      <c r="N144" s="464" t="str">
        <f>IF('Historical Data'!AL135="","",'Historical Data'!AL135)</f>
        <v/>
      </c>
      <c r="O144" s="463" t="str">
        <f>IF('Historical Data'!AN135="","",'Historical Data'!AN135)</f>
        <v/>
      </c>
      <c r="P144" s="468" t="str">
        <f>IF('Historical Data'!AO135="","",'Historical Data'!AO135)</f>
        <v/>
      </c>
      <c r="Q144" s="463" t="str">
        <f>IF('Historical Data'!AP135="","",'Historical Data'!AP135)</f>
        <v/>
      </c>
      <c r="R144" s="463"/>
      <c r="T144" s="464"/>
      <c r="U144" s="463"/>
      <c r="V144" s="468"/>
      <c r="W144" s="463"/>
      <c r="X144" s="463"/>
      <c r="AA144" s="464" t="str">
        <f>IF('Historical Data'!AV135="","",'Historical Data'!AV135)</f>
        <v/>
      </c>
      <c r="AB144" s="464" t="str">
        <f>IF('Historical Data'!AW135="","",'Historical Data'!AW135)</f>
        <v/>
      </c>
      <c r="AC144" s="464" t="str">
        <f>IF('Historical Data'!AX135="","",'Historical Data'!AX135)</f>
        <v/>
      </c>
      <c r="AD144" s="468" t="str">
        <f>IF('Historical Data'!AY135="","",'Historical Data'!AY135)</f>
        <v/>
      </c>
      <c r="AE144" s="463" t="str">
        <f>IF('Historical Data'!AZ135="","",'Historical Data'!AZ135)</f>
        <v/>
      </c>
      <c r="AF144" s="463" t="str">
        <f>IF('Historical Data'!BA135="","",'Historical Data'!BA135)</f>
        <v/>
      </c>
    </row>
    <row r="145" spans="2:32">
      <c r="B145" s="458" t="str">
        <f>IF(OR('Historical Data'!B136="",'Historical Data'!B136=45616),"",'Historical Data'!B136)</f>
        <v/>
      </c>
      <c r="C145" s="459" t="str">
        <f>IF('Historical Data'!AB136="","",'Historical Data'!AB136)</f>
        <v/>
      </c>
      <c r="D145" s="469" t="str">
        <f>IF('Historical Data'!AC136="","",'Historical Data'!AC136)</f>
        <v/>
      </c>
      <c r="E145" s="460" t="str">
        <f>IF('Historical Data'!AE136="","",'Historical Data'!AE136)</f>
        <v/>
      </c>
      <c r="F145" s="460" t="str">
        <f>IF('Historical Data'!AF136="","",'Historical Data'!AF136)</f>
        <v/>
      </c>
      <c r="G145" s="467" t="str">
        <f>IF('Historical Data'!AG136="","",'Historical Data'!AG136)</f>
        <v/>
      </c>
      <c r="H145" s="466" t="str">
        <f>IF('Historical Data'!AH136="","",'Historical Data'!AH136)</f>
        <v/>
      </c>
      <c r="I145" s="466" t="str">
        <f>IF('Historical Data'!AI136="","",'Historical Data'!AI136)</f>
        <v/>
      </c>
      <c r="J145" s="466" t="str">
        <f>IF('Historical Data'!AJ136="","",'Historical Data'!AJ136)</f>
        <v/>
      </c>
      <c r="K145" s="469" t="str">
        <f>IF('Historical Data'!AK136="","",'Historical Data'!AK136)</f>
        <v/>
      </c>
      <c r="L145" s="469"/>
      <c r="N145" s="464" t="str">
        <f>IF('Historical Data'!AL136="","",'Historical Data'!AL136)</f>
        <v/>
      </c>
      <c r="O145" s="463" t="str">
        <f>IF('Historical Data'!AN136="","",'Historical Data'!AN136)</f>
        <v/>
      </c>
      <c r="P145" s="468" t="str">
        <f>IF('Historical Data'!AO136="","",'Historical Data'!AO136)</f>
        <v/>
      </c>
      <c r="Q145" s="463" t="str">
        <f>IF('Historical Data'!AP136="","",'Historical Data'!AP136)</f>
        <v/>
      </c>
      <c r="R145" s="463"/>
      <c r="T145" s="464"/>
      <c r="U145" s="463"/>
      <c r="V145" s="468"/>
      <c r="W145" s="463"/>
      <c r="X145" s="463"/>
      <c r="AA145" s="464" t="str">
        <f>IF('Historical Data'!AV136="","",'Historical Data'!AV136)</f>
        <v/>
      </c>
      <c r="AB145" s="464" t="str">
        <f>IF('Historical Data'!AW136="","",'Historical Data'!AW136)</f>
        <v/>
      </c>
      <c r="AC145" s="464" t="str">
        <f>IF('Historical Data'!AX136="","",'Historical Data'!AX136)</f>
        <v/>
      </c>
      <c r="AD145" s="468" t="str">
        <f>IF('Historical Data'!AY136="","",'Historical Data'!AY136)</f>
        <v/>
      </c>
      <c r="AE145" s="463" t="str">
        <f>IF('Historical Data'!AZ136="","",'Historical Data'!AZ136)</f>
        <v/>
      </c>
      <c r="AF145" s="463" t="str">
        <f>IF('Historical Data'!BA136="","",'Historical Data'!BA136)</f>
        <v/>
      </c>
    </row>
    <row r="146" spans="2:32">
      <c r="B146" s="458" t="str">
        <f>IF(OR('Historical Data'!B137="",'Historical Data'!B137=45616),"",'Historical Data'!B137)</f>
        <v/>
      </c>
      <c r="C146" s="459" t="str">
        <f>IF('Historical Data'!AB137="","",'Historical Data'!AB137)</f>
        <v/>
      </c>
      <c r="D146" s="469" t="str">
        <f>IF('Historical Data'!AC137="","",'Historical Data'!AC137)</f>
        <v/>
      </c>
      <c r="E146" s="460" t="str">
        <f>IF('Historical Data'!AE137="","",'Historical Data'!AE137)</f>
        <v/>
      </c>
      <c r="F146" s="460" t="str">
        <f>IF('Historical Data'!AF137="","",'Historical Data'!AF137)</f>
        <v/>
      </c>
      <c r="G146" s="467" t="str">
        <f>IF('Historical Data'!AG137="","",'Historical Data'!AG137)</f>
        <v/>
      </c>
      <c r="H146" s="466" t="str">
        <f>IF('Historical Data'!AH137="","",'Historical Data'!AH137)</f>
        <v/>
      </c>
      <c r="I146" s="466" t="str">
        <f>IF('Historical Data'!AI137="","",'Historical Data'!AI137)</f>
        <v/>
      </c>
      <c r="J146" s="466" t="str">
        <f>IF('Historical Data'!AJ137="","",'Historical Data'!AJ137)</f>
        <v/>
      </c>
      <c r="K146" s="469" t="str">
        <f>IF('Historical Data'!AK137="","",'Historical Data'!AK137)</f>
        <v/>
      </c>
      <c r="L146" s="469"/>
      <c r="N146" s="464" t="str">
        <f>IF('Historical Data'!AL137="","",'Historical Data'!AL137)</f>
        <v/>
      </c>
      <c r="O146" s="463" t="str">
        <f>IF('Historical Data'!AN137="","",'Historical Data'!AN137)</f>
        <v/>
      </c>
      <c r="P146" s="468" t="str">
        <f>IF('Historical Data'!AO137="","",'Historical Data'!AO137)</f>
        <v/>
      </c>
      <c r="Q146" s="463" t="str">
        <f>IF('Historical Data'!AP137="","",'Historical Data'!AP137)</f>
        <v/>
      </c>
      <c r="R146" s="463"/>
      <c r="T146" s="464"/>
      <c r="U146" s="463"/>
      <c r="V146" s="468"/>
      <c r="W146" s="463"/>
      <c r="X146" s="463"/>
      <c r="AA146" s="464" t="str">
        <f>IF('Historical Data'!AV137="","",'Historical Data'!AV137)</f>
        <v/>
      </c>
      <c r="AB146" s="464" t="str">
        <f>IF('Historical Data'!AW137="","",'Historical Data'!AW137)</f>
        <v/>
      </c>
      <c r="AC146" s="464" t="str">
        <f>IF('Historical Data'!AX137="","",'Historical Data'!AX137)</f>
        <v/>
      </c>
      <c r="AD146" s="468" t="str">
        <f>IF('Historical Data'!AY137="","",'Historical Data'!AY137)</f>
        <v/>
      </c>
      <c r="AE146" s="463" t="str">
        <f>IF('Historical Data'!AZ137="","",'Historical Data'!AZ137)</f>
        <v/>
      </c>
      <c r="AF146" s="463" t="str">
        <f>IF('Historical Data'!BA137="","",'Historical Data'!BA137)</f>
        <v/>
      </c>
    </row>
    <row r="147" spans="2:32">
      <c r="B147" s="458" t="str">
        <f>IF(OR('Historical Data'!B138="",'Historical Data'!B138=45616),"",'Historical Data'!B138)</f>
        <v/>
      </c>
      <c r="C147" s="459" t="str">
        <f>IF('Historical Data'!AB138="","",'Historical Data'!AB138)</f>
        <v/>
      </c>
      <c r="D147" s="469" t="str">
        <f>IF('Historical Data'!AC138="","",'Historical Data'!AC138)</f>
        <v/>
      </c>
      <c r="E147" s="460" t="str">
        <f>IF('Historical Data'!AE138="","",'Historical Data'!AE138)</f>
        <v/>
      </c>
      <c r="F147" s="460" t="str">
        <f>IF('Historical Data'!AF138="","",'Historical Data'!AF138)</f>
        <v/>
      </c>
      <c r="G147" s="467" t="str">
        <f>IF('Historical Data'!AG138="","",'Historical Data'!AG138)</f>
        <v/>
      </c>
      <c r="H147" s="466" t="str">
        <f>IF('Historical Data'!AH138="","",'Historical Data'!AH138)</f>
        <v/>
      </c>
      <c r="I147" s="466" t="str">
        <f>IF('Historical Data'!AI138="","",'Historical Data'!AI138)</f>
        <v/>
      </c>
      <c r="J147" s="466" t="str">
        <f>IF('Historical Data'!AJ138="","",'Historical Data'!AJ138)</f>
        <v/>
      </c>
      <c r="K147" s="469" t="str">
        <f>IF('Historical Data'!AK138="","",'Historical Data'!AK138)</f>
        <v/>
      </c>
      <c r="L147" s="469"/>
      <c r="N147" s="464" t="str">
        <f>IF('Historical Data'!AL138="","",'Historical Data'!AL138)</f>
        <v/>
      </c>
      <c r="O147" s="463" t="str">
        <f>IF('Historical Data'!AN138="","",'Historical Data'!AN138)</f>
        <v/>
      </c>
      <c r="P147" s="468" t="str">
        <f>IF('Historical Data'!AO138="","",'Historical Data'!AO138)</f>
        <v/>
      </c>
      <c r="Q147" s="463" t="str">
        <f>IF('Historical Data'!AP138="","",'Historical Data'!AP138)</f>
        <v/>
      </c>
      <c r="R147" s="463"/>
      <c r="T147" s="464"/>
      <c r="U147" s="463"/>
      <c r="V147" s="468"/>
      <c r="W147" s="463"/>
      <c r="X147" s="463"/>
      <c r="AA147" s="464" t="str">
        <f>IF('Historical Data'!AV138="","",'Historical Data'!AV138)</f>
        <v/>
      </c>
      <c r="AB147" s="464" t="str">
        <f>IF('Historical Data'!AW138="","",'Historical Data'!AW138)</f>
        <v/>
      </c>
      <c r="AC147" s="464" t="str">
        <f>IF('Historical Data'!AX138="","",'Historical Data'!AX138)</f>
        <v/>
      </c>
      <c r="AD147" s="468" t="str">
        <f>IF('Historical Data'!AY138="","",'Historical Data'!AY138)</f>
        <v/>
      </c>
      <c r="AE147" s="463" t="str">
        <f>IF('Historical Data'!AZ138="","",'Historical Data'!AZ138)</f>
        <v/>
      </c>
      <c r="AF147" s="463" t="str">
        <f>IF('Historical Data'!BA138="","",'Historical Data'!BA138)</f>
        <v/>
      </c>
    </row>
    <row r="148" spans="2:32">
      <c r="B148" s="458" t="str">
        <f>IF(OR('Historical Data'!B139="",'Historical Data'!B139=45616),"",'Historical Data'!B139)</f>
        <v/>
      </c>
      <c r="C148" s="459" t="str">
        <f>IF('Historical Data'!AB139="","",'Historical Data'!AB139)</f>
        <v/>
      </c>
      <c r="D148" s="469" t="str">
        <f>IF('Historical Data'!AC139="","",'Historical Data'!AC139)</f>
        <v/>
      </c>
      <c r="E148" s="460" t="str">
        <f>IF('Historical Data'!AE139="","",'Historical Data'!AE139)</f>
        <v/>
      </c>
      <c r="F148" s="460" t="str">
        <f>IF('Historical Data'!AF139="","",'Historical Data'!AF139)</f>
        <v/>
      </c>
      <c r="G148" s="467" t="str">
        <f>IF('Historical Data'!AG139="","",'Historical Data'!AG139)</f>
        <v/>
      </c>
      <c r="H148" s="466" t="str">
        <f>IF('Historical Data'!AH139="","",'Historical Data'!AH139)</f>
        <v/>
      </c>
      <c r="I148" s="466" t="str">
        <f>IF('Historical Data'!AI139="","",'Historical Data'!AI139)</f>
        <v/>
      </c>
      <c r="J148" s="466" t="str">
        <f>IF('Historical Data'!AJ139="","",'Historical Data'!AJ139)</f>
        <v/>
      </c>
      <c r="K148" s="469" t="str">
        <f>IF('Historical Data'!AK139="","",'Historical Data'!AK139)</f>
        <v/>
      </c>
      <c r="L148" s="469"/>
      <c r="N148" s="464" t="str">
        <f>IF('Historical Data'!AL139="","",'Historical Data'!AL139)</f>
        <v/>
      </c>
      <c r="O148" s="463" t="str">
        <f>IF('Historical Data'!AN139="","",'Historical Data'!AN139)</f>
        <v/>
      </c>
      <c r="P148" s="468" t="str">
        <f>IF('Historical Data'!AO139="","",'Historical Data'!AO139)</f>
        <v/>
      </c>
      <c r="Q148" s="463" t="str">
        <f>IF('Historical Data'!AP139="","",'Historical Data'!AP139)</f>
        <v/>
      </c>
      <c r="R148" s="463"/>
      <c r="T148" s="464"/>
      <c r="U148" s="463"/>
      <c r="V148" s="468"/>
      <c r="W148" s="463"/>
      <c r="X148" s="463"/>
      <c r="AA148" s="464" t="str">
        <f>IF('Historical Data'!AV139="","",'Historical Data'!AV139)</f>
        <v/>
      </c>
      <c r="AB148" s="464" t="str">
        <f>IF('Historical Data'!AW139="","",'Historical Data'!AW139)</f>
        <v/>
      </c>
      <c r="AC148" s="464" t="str">
        <f>IF('Historical Data'!AX139="","",'Historical Data'!AX139)</f>
        <v/>
      </c>
      <c r="AD148" s="468" t="str">
        <f>IF('Historical Data'!AY139="","",'Historical Data'!AY139)</f>
        <v/>
      </c>
      <c r="AE148" s="463" t="str">
        <f>IF('Historical Data'!AZ139="","",'Historical Data'!AZ139)</f>
        <v/>
      </c>
      <c r="AF148" s="463" t="str">
        <f>IF('Historical Data'!BA139="","",'Historical Data'!BA139)</f>
        <v/>
      </c>
    </row>
    <row r="149" spans="2:32">
      <c r="B149" s="458" t="str">
        <f>IF(OR('Historical Data'!B140="",'Historical Data'!B140=45616),"",'Historical Data'!B140)</f>
        <v/>
      </c>
      <c r="C149" s="459" t="str">
        <f>IF('Historical Data'!AB140="","",'Historical Data'!AB140)</f>
        <v/>
      </c>
      <c r="D149" s="469" t="str">
        <f>IF('Historical Data'!AC140="","",'Historical Data'!AC140)</f>
        <v/>
      </c>
      <c r="E149" s="460" t="str">
        <f>IF('Historical Data'!AE140="","",'Historical Data'!AE140)</f>
        <v/>
      </c>
      <c r="F149" s="460" t="str">
        <f>IF('Historical Data'!AF140="","",'Historical Data'!AF140)</f>
        <v/>
      </c>
      <c r="G149" s="467" t="str">
        <f>IF('Historical Data'!AG140="","",'Historical Data'!AG140)</f>
        <v/>
      </c>
      <c r="H149" s="466" t="str">
        <f>IF('Historical Data'!AH140="","",'Historical Data'!AH140)</f>
        <v/>
      </c>
      <c r="I149" s="466" t="str">
        <f>IF('Historical Data'!AI140="","",'Historical Data'!AI140)</f>
        <v/>
      </c>
      <c r="J149" s="466" t="str">
        <f>IF('Historical Data'!AJ140="","",'Historical Data'!AJ140)</f>
        <v/>
      </c>
      <c r="K149" s="469" t="str">
        <f>IF('Historical Data'!AK140="","",'Historical Data'!AK140)</f>
        <v/>
      </c>
      <c r="L149" s="469"/>
      <c r="N149" s="464" t="str">
        <f>IF('Historical Data'!AL140="","",'Historical Data'!AL140)</f>
        <v/>
      </c>
      <c r="O149" s="463" t="str">
        <f>IF('Historical Data'!AN140="","",'Historical Data'!AN140)</f>
        <v/>
      </c>
      <c r="P149" s="468" t="str">
        <f>IF('Historical Data'!AO140="","",'Historical Data'!AO140)</f>
        <v/>
      </c>
      <c r="Q149" s="463" t="str">
        <f>IF('Historical Data'!AP140="","",'Historical Data'!AP140)</f>
        <v/>
      </c>
      <c r="R149" s="463"/>
      <c r="T149" s="464"/>
      <c r="U149" s="463"/>
      <c r="V149" s="468"/>
      <c r="W149" s="463"/>
      <c r="X149" s="463"/>
      <c r="AA149" s="464" t="str">
        <f>IF('Historical Data'!AV140="","",'Historical Data'!AV140)</f>
        <v/>
      </c>
      <c r="AB149" s="464" t="str">
        <f>IF('Historical Data'!AW140="","",'Historical Data'!AW140)</f>
        <v/>
      </c>
      <c r="AC149" s="464" t="str">
        <f>IF('Historical Data'!AX140="","",'Historical Data'!AX140)</f>
        <v/>
      </c>
      <c r="AD149" s="468" t="str">
        <f>IF('Historical Data'!AY140="","",'Historical Data'!AY140)</f>
        <v/>
      </c>
      <c r="AE149" s="463" t="str">
        <f>IF('Historical Data'!AZ140="","",'Historical Data'!AZ140)</f>
        <v/>
      </c>
      <c r="AF149" s="463" t="str">
        <f>IF('Historical Data'!BA140="","",'Historical Data'!BA140)</f>
        <v/>
      </c>
    </row>
    <row r="150" spans="2:32">
      <c r="B150" s="458" t="str">
        <f>IF(OR('Historical Data'!B141="",'Historical Data'!B141=45616),"",'Historical Data'!B141)</f>
        <v/>
      </c>
      <c r="C150" s="459" t="str">
        <f>IF('Historical Data'!AB141="","",'Historical Data'!AB141)</f>
        <v/>
      </c>
      <c r="D150" s="469" t="str">
        <f>IF('Historical Data'!AC141="","",'Historical Data'!AC141)</f>
        <v/>
      </c>
      <c r="E150" s="460" t="str">
        <f>IF('Historical Data'!AE141="","",'Historical Data'!AE141)</f>
        <v/>
      </c>
      <c r="F150" s="460" t="str">
        <f>IF('Historical Data'!AF141="","",'Historical Data'!AF141)</f>
        <v/>
      </c>
      <c r="G150" s="467" t="str">
        <f>IF('Historical Data'!AG141="","",'Historical Data'!AG141)</f>
        <v/>
      </c>
      <c r="H150" s="466" t="str">
        <f>IF('Historical Data'!AH141="","",'Historical Data'!AH141)</f>
        <v/>
      </c>
      <c r="I150" s="466" t="str">
        <f>IF('Historical Data'!AI141="","",'Historical Data'!AI141)</f>
        <v/>
      </c>
      <c r="J150" s="466" t="str">
        <f>IF('Historical Data'!AJ141="","",'Historical Data'!AJ141)</f>
        <v/>
      </c>
      <c r="K150" s="469" t="str">
        <f>IF('Historical Data'!AK141="","",'Historical Data'!AK141)</f>
        <v/>
      </c>
      <c r="L150" s="469"/>
      <c r="N150" s="464" t="str">
        <f>IF('Historical Data'!AL141="","",'Historical Data'!AL141)</f>
        <v/>
      </c>
      <c r="O150" s="463" t="str">
        <f>IF('Historical Data'!AN141="","",'Historical Data'!AN141)</f>
        <v/>
      </c>
      <c r="P150" s="468" t="str">
        <f>IF('Historical Data'!AO141="","",'Historical Data'!AO141)</f>
        <v/>
      </c>
      <c r="Q150" s="463" t="str">
        <f>IF('Historical Data'!AP141="","",'Historical Data'!AP141)</f>
        <v/>
      </c>
      <c r="R150" s="463"/>
      <c r="T150" s="464"/>
      <c r="U150" s="463"/>
      <c r="V150" s="468"/>
      <c r="W150" s="463"/>
      <c r="X150" s="463"/>
      <c r="AA150" s="464" t="str">
        <f>IF('Historical Data'!AV141="","",'Historical Data'!AV141)</f>
        <v/>
      </c>
      <c r="AB150" s="464" t="str">
        <f>IF('Historical Data'!AW141="","",'Historical Data'!AW141)</f>
        <v/>
      </c>
      <c r="AC150" s="464" t="str">
        <f>IF('Historical Data'!AX141="","",'Historical Data'!AX141)</f>
        <v/>
      </c>
      <c r="AD150" s="468" t="str">
        <f>IF('Historical Data'!AY141="","",'Historical Data'!AY141)</f>
        <v/>
      </c>
      <c r="AE150" s="463" t="str">
        <f>IF('Historical Data'!AZ141="","",'Historical Data'!AZ141)</f>
        <v/>
      </c>
      <c r="AF150" s="463" t="str">
        <f>IF('Historical Data'!BA141="","",'Historical Data'!BA141)</f>
        <v/>
      </c>
    </row>
    <row r="151" spans="2:32">
      <c r="B151" s="458" t="str">
        <f>IF(OR('Historical Data'!B142="",'Historical Data'!B142=45616),"",'Historical Data'!B142)</f>
        <v/>
      </c>
      <c r="C151" s="459" t="str">
        <f>IF('Historical Data'!AB142="","",'Historical Data'!AB142)</f>
        <v/>
      </c>
      <c r="D151" s="469" t="str">
        <f>IF('Historical Data'!AC142="","",'Historical Data'!AC142)</f>
        <v/>
      </c>
      <c r="E151" s="460" t="str">
        <f>IF('Historical Data'!AE142="","",'Historical Data'!AE142)</f>
        <v/>
      </c>
      <c r="F151" s="460" t="str">
        <f>IF('Historical Data'!AF142="","",'Historical Data'!AF142)</f>
        <v/>
      </c>
      <c r="G151" s="467" t="str">
        <f>IF('Historical Data'!AG142="","",'Historical Data'!AG142)</f>
        <v/>
      </c>
      <c r="H151" s="466" t="str">
        <f>IF('Historical Data'!AH142="","",'Historical Data'!AH142)</f>
        <v/>
      </c>
      <c r="I151" s="466" t="str">
        <f>IF('Historical Data'!AI142="","",'Historical Data'!AI142)</f>
        <v/>
      </c>
      <c r="J151" s="466" t="str">
        <f>IF('Historical Data'!AJ142="","",'Historical Data'!AJ142)</f>
        <v/>
      </c>
      <c r="K151" s="469" t="str">
        <f>IF('Historical Data'!AK142="","",'Historical Data'!AK142)</f>
        <v/>
      </c>
      <c r="L151" s="469"/>
      <c r="N151" s="464" t="str">
        <f>IF('Historical Data'!AL142="","",'Historical Data'!AL142)</f>
        <v/>
      </c>
      <c r="O151" s="463" t="str">
        <f>IF('Historical Data'!AN142="","",'Historical Data'!AN142)</f>
        <v/>
      </c>
      <c r="P151" s="468" t="str">
        <f>IF('Historical Data'!AO142="","",'Historical Data'!AO142)</f>
        <v/>
      </c>
      <c r="Q151" s="463" t="str">
        <f>IF('Historical Data'!AP142="","",'Historical Data'!AP142)</f>
        <v/>
      </c>
      <c r="R151" s="463"/>
      <c r="T151" s="464"/>
      <c r="U151" s="463"/>
      <c r="V151" s="468"/>
      <c r="W151" s="463"/>
      <c r="X151" s="463"/>
      <c r="AA151" s="464" t="str">
        <f>IF('Historical Data'!AV142="","",'Historical Data'!AV142)</f>
        <v/>
      </c>
      <c r="AB151" s="464" t="str">
        <f>IF('Historical Data'!AW142="","",'Historical Data'!AW142)</f>
        <v/>
      </c>
      <c r="AC151" s="464" t="str">
        <f>IF('Historical Data'!AX142="","",'Historical Data'!AX142)</f>
        <v/>
      </c>
      <c r="AD151" s="468" t="str">
        <f>IF('Historical Data'!AY142="","",'Historical Data'!AY142)</f>
        <v/>
      </c>
      <c r="AE151" s="463" t="str">
        <f>IF('Historical Data'!AZ142="","",'Historical Data'!AZ142)</f>
        <v/>
      </c>
      <c r="AF151" s="463" t="str">
        <f>IF('Historical Data'!BA142="","",'Historical Data'!BA142)</f>
        <v/>
      </c>
    </row>
    <row r="152" spans="2:32">
      <c r="B152" s="458" t="str">
        <f>IF(OR('Historical Data'!B143="",'Historical Data'!B143=45616),"",'Historical Data'!B143)</f>
        <v/>
      </c>
      <c r="C152" s="459" t="str">
        <f>IF('Historical Data'!AB143="","",'Historical Data'!AB143)</f>
        <v/>
      </c>
      <c r="D152" s="469" t="str">
        <f>IF('Historical Data'!AC143="","",'Historical Data'!AC143)</f>
        <v/>
      </c>
      <c r="E152" s="460" t="str">
        <f>IF('Historical Data'!AE143="","",'Historical Data'!AE143)</f>
        <v/>
      </c>
      <c r="F152" s="460" t="str">
        <f>IF('Historical Data'!AF143="","",'Historical Data'!AF143)</f>
        <v/>
      </c>
      <c r="G152" s="467" t="str">
        <f>IF('Historical Data'!AG143="","",'Historical Data'!AG143)</f>
        <v/>
      </c>
      <c r="H152" s="466" t="str">
        <f>IF('Historical Data'!AH143="","",'Historical Data'!AH143)</f>
        <v/>
      </c>
      <c r="I152" s="466" t="str">
        <f>IF('Historical Data'!AI143="","",'Historical Data'!AI143)</f>
        <v/>
      </c>
      <c r="J152" s="466" t="str">
        <f>IF('Historical Data'!AJ143="","",'Historical Data'!AJ143)</f>
        <v/>
      </c>
      <c r="K152" s="469" t="str">
        <f>IF('Historical Data'!AK143="","",'Historical Data'!AK143)</f>
        <v/>
      </c>
      <c r="L152" s="469"/>
      <c r="N152" s="464" t="str">
        <f>IF('Historical Data'!AL143="","",'Historical Data'!AL143)</f>
        <v/>
      </c>
      <c r="O152" s="463" t="str">
        <f>IF('Historical Data'!AN143="","",'Historical Data'!AN143)</f>
        <v/>
      </c>
      <c r="P152" s="468" t="str">
        <f>IF('Historical Data'!AO143="","",'Historical Data'!AO143)</f>
        <v/>
      </c>
      <c r="Q152" s="463" t="str">
        <f>IF('Historical Data'!AP143="","",'Historical Data'!AP143)</f>
        <v/>
      </c>
      <c r="R152" s="463"/>
      <c r="T152" s="464"/>
      <c r="U152" s="463"/>
      <c r="V152" s="468"/>
      <c r="W152" s="463"/>
      <c r="X152" s="463"/>
      <c r="AA152" s="464" t="str">
        <f>IF('Historical Data'!AV143="","",'Historical Data'!AV143)</f>
        <v/>
      </c>
      <c r="AB152" s="464" t="str">
        <f>IF('Historical Data'!AW143="","",'Historical Data'!AW143)</f>
        <v/>
      </c>
      <c r="AC152" s="464" t="str">
        <f>IF('Historical Data'!AX143="","",'Historical Data'!AX143)</f>
        <v/>
      </c>
      <c r="AD152" s="468" t="str">
        <f>IF('Historical Data'!AY143="","",'Historical Data'!AY143)</f>
        <v/>
      </c>
      <c r="AE152" s="463" t="str">
        <f>IF('Historical Data'!AZ143="","",'Historical Data'!AZ143)</f>
        <v/>
      </c>
      <c r="AF152" s="463" t="str">
        <f>IF('Historical Data'!BA143="","",'Historical Data'!BA143)</f>
        <v/>
      </c>
    </row>
    <row r="153" spans="2:32">
      <c r="B153" s="458" t="str">
        <f>IF(OR('Historical Data'!B144="",'Historical Data'!B144=45616),"",'Historical Data'!B144)</f>
        <v/>
      </c>
      <c r="C153" s="459" t="str">
        <f>IF('Historical Data'!AB144="","",'Historical Data'!AB144)</f>
        <v/>
      </c>
      <c r="D153" s="469" t="str">
        <f>IF('Historical Data'!AC144="","",'Historical Data'!AC144)</f>
        <v/>
      </c>
      <c r="E153" s="460" t="str">
        <f>IF('Historical Data'!AE144="","",'Historical Data'!AE144)</f>
        <v/>
      </c>
      <c r="F153" s="460" t="str">
        <f>IF('Historical Data'!AF144="","",'Historical Data'!AF144)</f>
        <v/>
      </c>
      <c r="G153" s="467" t="str">
        <f>IF('Historical Data'!AG144="","",'Historical Data'!AG144)</f>
        <v/>
      </c>
      <c r="H153" s="466" t="str">
        <f>IF('Historical Data'!AH144="","",'Historical Data'!AH144)</f>
        <v/>
      </c>
      <c r="I153" s="466" t="str">
        <f>IF('Historical Data'!AI144="","",'Historical Data'!AI144)</f>
        <v/>
      </c>
      <c r="J153" s="466" t="str">
        <f>IF('Historical Data'!AJ144="","",'Historical Data'!AJ144)</f>
        <v/>
      </c>
      <c r="K153" s="469" t="str">
        <f>IF('Historical Data'!AK144="","",'Historical Data'!AK144)</f>
        <v/>
      </c>
      <c r="L153" s="469"/>
      <c r="N153" s="464" t="str">
        <f>IF('Historical Data'!AL144="","",'Historical Data'!AL144)</f>
        <v/>
      </c>
      <c r="O153" s="463" t="str">
        <f>IF('Historical Data'!AN144="","",'Historical Data'!AN144)</f>
        <v/>
      </c>
      <c r="P153" s="468" t="str">
        <f>IF('Historical Data'!AO144="","",'Historical Data'!AO144)</f>
        <v/>
      </c>
      <c r="Q153" s="463" t="str">
        <f>IF('Historical Data'!AP144="","",'Historical Data'!AP144)</f>
        <v/>
      </c>
      <c r="R153" s="463"/>
      <c r="T153" s="464"/>
      <c r="U153" s="463"/>
      <c r="V153" s="468"/>
      <c r="W153" s="463"/>
      <c r="X153" s="463"/>
      <c r="AA153" s="464" t="str">
        <f>IF('Historical Data'!AV144="","",'Historical Data'!AV144)</f>
        <v/>
      </c>
      <c r="AB153" s="464" t="str">
        <f>IF('Historical Data'!AW144="","",'Historical Data'!AW144)</f>
        <v/>
      </c>
      <c r="AC153" s="464" t="str">
        <f>IF('Historical Data'!AX144="","",'Historical Data'!AX144)</f>
        <v/>
      </c>
      <c r="AD153" s="468" t="str">
        <f>IF('Historical Data'!AY144="","",'Historical Data'!AY144)</f>
        <v/>
      </c>
      <c r="AE153" s="463" t="str">
        <f>IF('Historical Data'!AZ144="","",'Historical Data'!AZ144)</f>
        <v/>
      </c>
      <c r="AF153" s="463" t="str">
        <f>IF('Historical Data'!BA144="","",'Historical Data'!BA144)</f>
        <v/>
      </c>
    </row>
    <row r="154" spans="2:32">
      <c r="B154" s="458" t="str">
        <f>IF(OR('Historical Data'!B145="",'Historical Data'!B145=45616),"",'Historical Data'!B145)</f>
        <v/>
      </c>
      <c r="C154" s="459" t="str">
        <f>IF('Historical Data'!AB145="","",'Historical Data'!AB145)</f>
        <v/>
      </c>
      <c r="D154" s="469" t="str">
        <f>IF('Historical Data'!AC145="","",'Historical Data'!AC145)</f>
        <v/>
      </c>
      <c r="E154" s="460" t="str">
        <f>IF('Historical Data'!AE145="","",'Historical Data'!AE145)</f>
        <v/>
      </c>
      <c r="F154" s="460" t="str">
        <f>IF('Historical Data'!AF145="","",'Historical Data'!AF145)</f>
        <v/>
      </c>
      <c r="G154" s="467" t="str">
        <f>IF('Historical Data'!AG145="","",'Historical Data'!AG145)</f>
        <v/>
      </c>
      <c r="H154" s="466" t="str">
        <f>IF('Historical Data'!AH145="","",'Historical Data'!AH145)</f>
        <v/>
      </c>
      <c r="I154" s="466" t="str">
        <f>IF('Historical Data'!AI145="","",'Historical Data'!AI145)</f>
        <v/>
      </c>
      <c r="J154" s="466" t="str">
        <f>IF('Historical Data'!AJ145="","",'Historical Data'!AJ145)</f>
        <v/>
      </c>
      <c r="K154" s="469" t="str">
        <f>IF('Historical Data'!AK145="","",'Historical Data'!AK145)</f>
        <v/>
      </c>
      <c r="L154" s="469"/>
      <c r="N154" s="464" t="str">
        <f>IF('Historical Data'!AL145="","",'Historical Data'!AL145)</f>
        <v/>
      </c>
      <c r="O154" s="463" t="str">
        <f>IF('Historical Data'!AN145="","",'Historical Data'!AN145)</f>
        <v/>
      </c>
      <c r="P154" s="468" t="str">
        <f>IF('Historical Data'!AO145="","",'Historical Data'!AO145)</f>
        <v/>
      </c>
      <c r="Q154" s="463" t="str">
        <f>IF('Historical Data'!AP145="","",'Historical Data'!AP145)</f>
        <v/>
      </c>
      <c r="R154" s="463"/>
      <c r="T154" s="464"/>
      <c r="U154" s="463"/>
      <c r="V154" s="468"/>
      <c r="W154" s="463"/>
      <c r="X154" s="463"/>
      <c r="AA154" s="464" t="str">
        <f>IF('Historical Data'!AV145="","",'Historical Data'!AV145)</f>
        <v/>
      </c>
      <c r="AB154" s="464" t="str">
        <f>IF('Historical Data'!AW145="","",'Historical Data'!AW145)</f>
        <v/>
      </c>
      <c r="AC154" s="464" t="str">
        <f>IF('Historical Data'!AX145="","",'Historical Data'!AX145)</f>
        <v/>
      </c>
      <c r="AD154" s="468" t="str">
        <f>IF('Historical Data'!AY145="","",'Historical Data'!AY145)</f>
        <v/>
      </c>
      <c r="AE154" s="463" t="str">
        <f>IF('Historical Data'!AZ145="","",'Historical Data'!AZ145)</f>
        <v/>
      </c>
      <c r="AF154" s="463" t="str">
        <f>IF('Historical Data'!BA145="","",'Historical Data'!BA145)</f>
        <v/>
      </c>
    </row>
    <row r="155" spans="2:32">
      <c r="B155" s="458" t="str">
        <f>IF(OR('Historical Data'!B146="",'Historical Data'!B146=45616),"",'Historical Data'!B146)</f>
        <v/>
      </c>
      <c r="C155" s="459" t="str">
        <f>IF('Historical Data'!AB146="","",'Historical Data'!AB146)</f>
        <v/>
      </c>
      <c r="D155" s="469" t="str">
        <f>IF('Historical Data'!AC146="","",'Historical Data'!AC146)</f>
        <v/>
      </c>
      <c r="E155" s="460" t="str">
        <f>IF('Historical Data'!AE146="","",'Historical Data'!AE146)</f>
        <v/>
      </c>
      <c r="F155" s="460" t="str">
        <f>IF('Historical Data'!AF146="","",'Historical Data'!AF146)</f>
        <v/>
      </c>
      <c r="G155" s="467" t="str">
        <f>IF('Historical Data'!AG146="","",'Historical Data'!AG146)</f>
        <v/>
      </c>
      <c r="H155" s="466" t="str">
        <f>IF('Historical Data'!AH146="","",'Historical Data'!AH146)</f>
        <v/>
      </c>
      <c r="I155" s="466" t="str">
        <f>IF('Historical Data'!AI146="","",'Historical Data'!AI146)</f>
        <v/>
      </c>
      <c r="J155" s="466" t="str">
        <f>IF('Historical Data'!AJ146="","",'Historical Data'!AJ146)</f>
        <v/>
      </c>
      <c r="K155" s="469" t="str">
        <f>IF('Historical Data'!AK146="","",'Historical Data'!AK146)</f>
        <v/>
      </c>
      <c r="L155" s="469"/>
      <c r="N155" s="464" t="str">
        <f>IF('Historical Data'!AL146="","",'Historical Data'!AL146)</f>
        <v/>
      </c>
      <c r="O155" s="463" t="str">
        <f>IF('Historical Data'!AN146="","",'Historical Data'!AN146)</f>
        <v/>
      </c>
      <c r="P155" s="468" t="str">
        <f>IF('Historical Data'!AO146="","",'Historical Data'!AO146)</f>
        <v/>
      </c>
      <c r="Q155" s="463" t="str">
        <f>IF('Historical Data'!AP146="","",'Historical Data'!AP146)</f>
        <v/>
      </c>
      <c r="R155" s="463"/>
      <c r="T155" s="464"/>
      <c r="U155" s="463"/>
      <c r="V155" s="468"/>
      <c r="W155" s="463"/>
      <c r="X155" s="463"/>
      <c r="AA155" s="464" t="str">
        <f>IF('Historical Data'!AV146="","",'Historical Data'!AV146)</f>
        <v/>
      </c>
      <c r="AB155" s="464" t="str">
        <f>IF('Historical Data'!AW146="","",'Historical Data'!AW146)</f>
        <v/>
      </c>
      <c r="AC155" s="464" t="str">
        <f>IF('Historical Data'!AX146="","",'Historical Data'!AX146)</f>
        <v/>
      </c>
      <c r="AD155" s="468" t="str">
        <f>IF('Historical Data'!AY146="","",'Historical Data'!AY146)</f>
        <v/>
      </c>
      <c r="AE155" s="463" t="str">
        <f>IF('Historical Data'!AZ146="","",'Historical Data'!AZ146)</f>
        <v/>
      </c>
      <c r="AF155" s="463" t="str">
        <f>IF('Historical Data'!BA146="","",'Historical Data'!BA146)</f>
        <v/>
      </c>
    </row>
    <row r="156" spans="2:32">
      <c r="B156" s="458" t="str">
        <f>IF(OR('Historical Data'!B147="",'Historical Data'!B147=45616),"",'Historical Data'!B147)</f>
        <v/>
      </c>
      <c r="C156" s="459" t="str">
        <f>IF('Historical Data'!AB147="","",'Historical Data'!AB147)</f>
        <v/>
      </c>
      <c r="D156" s="469" t="str">
        <f>IF('Historical Data'!AC147="","",'Historical Data'!AC147)</f>
        <v/>
      </c>
      <c r="E156" s="460" t="str">
        <f>IF('Historical Data'!AE147="","",'Historical Data'!AE147)</f>
        <v/>
      </c>
      <c r="F156" s="460" t="str">
        <f>IF('Historical Data'!AF147="","",'Historical Data'!AF147)</f>
        <v/>
      </c>
      <c r="G156" s="467" t="str">
        <f>IF('Historical Data'!AG147="","",'Historical Data'!AG147)</f>
        <v/>
      </c>
      <c r="H156" s="466" t="str">
        <f>IF('Historical Data'!AH147="","",'Historical Data'!AH147)</f>
        <v/>
      </c>
      <c r="I156" s="466" t="str">
        <f>IF('Historical Data'!AI147="","",'Historical Data'!AI147)</f>
        <v/>
      </c>
      <c r="J156" s="466" t="str">
        <f>IF('Historical Data'!AJ147="","",'Historical Data'!AJ147)</f>
        <v/>
      </c>
      <c r="K156" s="469" t="str">
        <f>IF('Historical Data'!AK147="","",'Historical Data'!AK147)</f>
        <v/>
      </c>
      <c r="L156" s="469"/>
      <c r="N156" s="464" t="str">
        <f>IF('Historical Data'!AL147="","",'Historical Data'!AL147)</f>
        <v/>
      </c>
      <c r="O156" s="463" t="str">
        <f>IF('Historical Data'!AN147="","",'Historical Data'!AN147)</f>
        <v/>
      </c>
      <c r="P156" s="468" t="str">
        <f>IF('Historical Data'!AO147="","",'Historical Data'!AO147)</f>
        <v/>
      </c>
      <c r="Q156" s="463" t="str">
        <f>IF('Historical Data'!AP147="","",'Historical Data'!AP147)</f>
        <v/>
      </c>
      <c r="R156" s="463"/>
      <c r="T156" s="464"/>
      <c r="U156" s="463"/>
      <c r="V156" s="468"/>
      <c r="W156" s="463"/>
      <c r="X156" s="463"/>
      <c r="AA156" s="464" t="str">
        <f>IF('Historical Data'!AV147="","",'Historical Data'!AV147)</f>
        <v/>
      </c>
      <c r="AB156" s="464" t="str">
        <f>IF('Historical Data'!AW147="","",'Historical Data'!AW147)</f>
        <v/>
      </c>
      <c r="AC156" s="464" t="str">
        <f>IF('Historical Data'!AX147="","",'Historical Data'!AX147)</f>
        <v/>
      </c>
      <c r="AD156" s="468" t="str">
        <f>IF('Historical Data'!AY147="","",'Historical Data'!AY147)</f>
        <v/>
      </c>
      <c r="AE156" s="463" t="str">
        <f>IF('Historical Data'!AZ147="","",'Historical Data'!AZ147)</f>
        <v/>
      </c>
      <c r="AF156" s="463" t="str">
        <f>IF('Historical Data'!BA147="","",'Historical Data'!BA147)</f>
        <v/>
      </c>
    </row>
    <row r="157" spans="2:32">
      <c r="B157" s="458" t="str">
        <f>IF(OR('Historical Data'!B148="",'Historical Data'!B148=45616),"",'Historical Data'!B148)</f>
        <v/>
      </c>
      <c r="C157" s="459" t="str">
        <f>IF('Historical Data'!AB148="","",'Historical Data'!AB148)</f>
        <v/>
      </c>
      <c r="D157" s="469" t="str">
        <f>IF('Historical Data'!AC148="","",'Historical Data'!AC148)</f>
        <v/>
      </c>
      <c r="E157" s="460" t="str">
        <f>IF('Historical Data'!AE148="","",'Historical Data'!AE148)</f>
        <v/>
      </c>
      <c r="F157" s="460" t="str">
        <f>IF('Historical Data'!AF148="","",'Historical Data'!AF148)</f>
        <v/>
      </c>
      <c r="G157" s="467" t="str">
        <f>IF('Historical Data'!AG148="","",'Historical Data'!AG148)</f>
        <v/>
      </c>
      <c r="H157" s="466" t="str">
        <f>IF('Historical Data'!AH148="","",'Historical Data'!AH148)</f>
        <v/>
      </c>
      <c r="I157" s="466" t="str">
        <f>IF('Historical Data'!AI148="","",'Historical Data'!AI148)</f>
        <v/>
      </c>
      <c r="J157" s="466" t="str">
        <f>IF('Historical Data'!AJ148="","",'Historical Data'!AJ148)</f>
        <v/>
      </c>
      <c r="K157" s="469" t="str">
        <f>IF('Historical Data'!AK148="","",'Historical Data'!AK148)</f>
        <v/>
      </c>
      <c r="L157" s="469"/>
      <c r="N157" s="464" t="str">
        <f>IF('Historical Data'!AL148="","",'Historical Data'!AL148)</f>
        <v/>
      </c>
      <c r="O157" s="463" t="str">
        <f>IF('Historical Data'!AN148="","",'Historical Data'!AN148)</f>
        <v/>
      </c>
      <c r="P157" s="468" t="str">
        <f>IF('Historical Data'!AO148="","",'Historical Data'!AO148)</f>
        <v/>
      </c>
      <c r="Q157" s="463" t="str">
        <f>IF('Historical Data'!AP148="","",'Historical Data'!AP148)</f>
        <v/>
      </c>
      <c r="R157" s="463"/>
      <c r="T157" s="464"/>
      <c r="U157" s="463"/>
      <c r="V157" s="468"/>
      <c r="W157" s="463"/>
      <c r="X157" s="463"/>
      <c r="AA157" s="464" t="str">
        <f>IF('Historical Data'!AV148="","",'Historical Data'!AV148)</f>
        <v/>
      </c>
      <c r="AB157" s="464" t="str">
        <f>IF('Historical Data'!AW148="","",'Historical Data'!AW148)</f>
        <v/>
      </c>
      <c r="AC157" s="464" t="str">
        <f>IF('Historical Data'!AX148="","",'Historical Data'!AX148)</f>
        <v/>
      </c>
      <c r="AD157" s="468" t="str">
        <f>IF('Historical Data'!AY148="","",'Historical Data'!AY148)</f>
        <v/>
      </c>
      <c r="AE157" s="463" t="str">
        <f>IF('Historical Data'!AZ148="","",'Historical Data'!AZ148)</f>
        <v/>
      </c>
      <c r="AF157" s="463" t="str">
        <f>IF('Historical Data'!BA148="","",'Historical Data'!BA148)</f>
        <v/>
      </c>
    </row>
    <row r="158" spans="2:32">
      <c r="B158" s="458" t="str">
        <f>IF(OR('Historical Data'!B149="",'Historical Data'!B149=45616),"",'Historical Data'!B149)</f>
        <v/>
      </c>
      <c r="C158" s="459" t="str">
        <f>IF('Historical Data'!AB149="","",'Historical Data'!AB149)</f>
        <v/>
      </c>
      <c r="D158" s="469" t="str">
        <f>IF('Historical Data'!AC149="","",'Historical Data'!AC149)</f>
        <v/>
      </c>
      <c r="E158" s="460" t="str">
        <f>IF('Historical Data'!AE149="","",'Historical Data'!AE149)</f>
        <v/>
      </c>
      <c r="F158" s="460" t="str">
        <f>IF('Historical Data'!AF149="","",'Historical Data'!AF149)</f>
        <v/>
      </c>
      <c r="G158" s="467" t="str">
        <f>IF('Historical Data'!AG149="","",'Historical Data'!AG149)</f>
        <v/>
      </c>
      <c r="H158" s="466" t="str">
        <f>IF('Historical Data'!AH149="","",'Historical Data'!AH149)</f>
        <v/>
      </c>
      <c r="I158" s="466" t="str">
        <f>IF('Historical Data'!AI149="","",'Historical Data'!AI149)</f>
        <v/>
      </c>
      <c r="J158" s="466" t="str">
        <f>IF('Historical Data'!AJ149="","",'Historical Data'!AJ149)</f>
        <v/>
      </c>
      <c r="K158" s="469" t="str">
        <f>IF('Historical Data'!AK149="","",'Historical Data'!AK149)</f>
        <v/>
      </c>
      <c r="L158" s="469"/>
      <c r="N158" s="464" t="str">
        <f>IF('Historical Data'!AL149="","",'Historical Data'!AL149)</f>
        <v/>
      </c>
      <c r="O158" s="463" t="str">
        <f>IF('Historical Data'!AN149="","",'Historical Data'!AN149)</f>
        <v/>
      </c>
      <c r="P158" s="468" t="str">
        <f>IF('Historical Data'!AO149="","",'Historical Data'!AO149)</f>
        <v/>
      </c>
      <c r="Q158" s="463" t="str">
        <f>IF('Historical Data'!AP149="","",'Historical Data'!AP149)</f>
        <v/>
      </c>
      <c r="R158" s="463"/>
      <c r="T158" s="464"/>
      <c r="U158" s="463"/>
      <c r="V158" s="468"/>
      <c r="W158" s="463"/>
      <c r="X158" s="463"/>
      <c r="AA158" s="464" t="str">
        <f>IF('Historical Data'!AV149="","",'Historical Data'!AV149)</f>
        <v/>
      </c>
      <c r="AB158" s="464" t="str">
        <f>IF('Historical Data'!AW149="","",'Historical Data'!AW149)</f>
        <v/>
      </c>
      <c r="AC158" s="464" t="str">
        <f>IF('Historical Data'!AX149="","",'Historical Data'!AX149)</f>
        <v/>
      </c>
      <c r="AD158" s="468" t="str">
        <f>IF('Historical Data'!AY149="","",'Historical Data'!AY149)</f>
        <v/>
      </c>
      <c r="AE158" s="463" t="str">
        <f>IF('Historical Data'!AZ149="","",'Historical Data'!AZ149)</f>
        <v/>
      </c>
      <c r="AF158" s="463" t="str">
        <f>IF('Historical Data'!BA149="","",'Historical Data'!BA149)</f>
        <v/>
      </c>
    </row>
    <row r="159" spans="2:32">
      <c r="B159" s="458" t="str">
        <f>IF(OR('Historical Data'!B150="",'Historical Data'!B150=45616),"",'Historical Data'!B150)</f>
        <v/>
      </c>
      <c r="C159" s="459" t="str">
        <f>IF('Historical Data'!AB150="","",'Historical Data'!AB150)</f>
        <v/>
      </c>
      <c r="D159" s="469" t="str">
        <f>IF('Historical Data'!AC150="","",'Historical Data'!AC150)</f>
        <v/>
      </c>
      <c r="E159" s="460" t="str">
        <f>IF('Historical Data'!AE150="","",'Historical Data'!AE150)</f>
        <v/>
      </c>
      <c r="F159" s="460" t="str">
        <f>IF('Historical Data'!AF150="","",'Historical Data'!AF150)</f>
        <v/>
      </c>
      <c r="G159" s="467" t="str">
        <f>IF('Historical Data'!AG150="","",'Historical Data'!AG150)</f>
        <v/>
      </c>
      <c r="H159" s="466" t="str">
        <f>IF('Historical Data'!AH150="","",'Historical Data'!AH150)</f>
        <v/>
      </c>
      <c r="I159" s="466" t="str">
        <f>IF('Historical Data'!AI150="","",'Historical Data'!AI150)</f>
        <v/>
      </c>
      <c r="J159" s="466" t="str">
        <f>IF('Historical Data'!AJ150="","",'Historical Data'!AJ150)</f>
        <v/>
      </c>
      <c r="K159" s="469" t="str">
        <f>IF('Historical Data'!AK150="","",'Historical Data'!AK150)</f>
        <v/>
      </c>
      <c r="L159" s="469"/>
      <c r="N159" s="464" t="str">
        <f>IF('Historical Data'!AL150="","",'Historical Data'!AL150)</f>
        <v/>
      </c>
      <c r="O159" s="463" t="str">
        <f>IF('Historical Data'!AN150="","",'Historical Data'!AN150)</f>
        <v/>
      </c>
      <c r="P159" s="468" t="str">
        <f>IF('Historical Data'!AO150="","",'Historical Data'!AO150)</f>
        <v/>
      </c>
      <c r="Q159" s="463" t="str">
        <f>IF('Historical Data'!AP150="","",'Historical Data'!AP150)</f>
        <v/>
      </c>
      <c r="R159" s="463"/>
      <c r="T159" s="464"/>
      <c r="U159" s="463"/>
      <c r="V159" s="468"/>
      <c r="W159" s="463"/>
      <c r="X159" s="463"/>
      <c r="AA159" s="464" t="str">
        <f>IF('Historical Data'!AV150="","",'Historical Data'!AV150)</f>
        <v/>
      </c>
      <c r="AB159" s="464" t="str">
        <f>IF('Historical Data'!AW150="","",'Historical Data'!AW150)</f>
        <v/>
      </c>
      <c r="AC159" s="464" t="str">
        <f>IF('Historical Data'!AX150="","",'Historical Data'!AX150)</f>
        <v/>
      </c>
      <c r="AD159" s="468" t="str">
        <f>IF('Historical Data'!AY150="","",'Historical Data'!AY150)</f>
        <v/>
      </c>
      <c r="AE159" s="463" t="str">
        <f>IF('Historical Data'!AZ150="","",'Historical Data'!AZ150)</f>
        <v/>
      </c>
      <c r="AF159" s="463" t="str">
        <f>IF('Historical Data'!BA150="","",'Historical Data'!BA150)</f>
        <v/>
      </c>
    </row>
    <row r="160" spans="2:32">
      <c r="B160" s="458" t="str">
        <f>IF(OR('Historical Data'!B151="",'Historical Data'!B151=45616),"",'Historical Data'!B151)</f>
        <v/>
      </c>
      <c r="C160" s="459" t="str">
        <f>IF('Historical Data'!AB151="","",'Historical Data'!AB151)</f>
        <v/>
      </c>
      <c r="D160" s="469" t="str">
        <f>IF('Historical Data'!AC151="","",'Historical Data'!AC151)</f>
        <v/>
      </c>
      <c r="E160" s="460" t="str">
        <f>IF('Historical Data'!AE151="","",'Historical Data'!AE151)</f>
        <v/>
      </c>
      <c r="F160" s="460" t="str">
        <f>IF('Historical Data'!AF151="","",'Historical Data'!AF151)</f>
        <v/>
      </c>
      <c r="G160" s="467" t="str">
        <f>IF('Historical Data'!AG151="","",'Historical Data'!AG151)</f>
        <v/>
      </c>
      <c r="H160" s="466" t="str">
        <f>IF('Historical Data'!AH151="","",'Historical Data'!AH151)</f>
        <v/>
      </c>
      <c r="I160" s="466" t="str">
        <f>IF('Historical Data'!AI151="","",'Historical Data'!AI151)</f>
        <v/>
      </c>
      <c r="J160" s="466" t="str">
        <f>IF('Historical Data'!AJ151="","",'Historical Data'!AJ151)</f>
        <v/>
      </c>
      <c r="K160" s="469" t="str">
        <f>IF('Historical Data'!AK151="","",'Historical Data'!AK151)</f>
        <v/>
      </c>
      <c r="L160" s="469"/>
      <c r="N160" s="464" t="str">
        <f>IF('Historical Data'!AL151="","",'Historical Data'!AL151)</f>
        <v/>
      </c>
      <c r="O160" s="463" t="str">
        <f>IF('Historical Data'!AN151="","",'Historical Data'!AN151)</f>
        <v/>
      </c>
      <c r="P160" s="468" t="str">
        <f>IF('Historical Data'!AO151="","",'Historical Data'!AO151)</f>
        <v/>
      </c>
      <c r="Q160" s="463" t="str">
        <f>IF('Historical Data'!AP151="","",'Historical Data'!AP151)</f>
        <v/>
      </c>
      <c r="R160" s="463"/>
      <c r="T160" s="464"/>
      <c r="U160" s="463"/>
      <c r="V160" s="468"/>
      <c r="W160" s="463"/>
      <c r="X160" s="463"/>
      <c r="AA160" s="464" t="str">
        <f>IF('Historical Data'!AV151="","",'Historical Data'!AV151)</f>
        <v/>
      </c>
      <c r="AB160" s="464" t="str">
        <f>IF('Historical Data'!AW151="","",'Historical Data'!AW151)</f>
        <v/>
      </c>
      <c r="AC160" s="464" t="str">
        <f>IF('Historical Data'!AX151="","",'Historical Data'!AX151)</f>
        <v/>
      </c>
      <c r="AD160" s="468" t="str">
        <f>IF('Historical Data'!AY151="","",'Historical Data'!AY151)</f>
        <v/>
      </c>
      <c r="AE160" s="463" t="str">
        <f>IF('Historical Data'!AZ151="","",'Historical Data'!AZ151)</f>
        <v/>
      </c>
      <c r="AF160" s="463" t="str">
        <f>IF('Historical Data'!BA151="","",'Historical Data'!BA151)</f>
        <v/>
      </c>
    </row>
    <row r="161" spans="2:32">
      <c r="B161" s="458" t="str">
        <f>IF(OR('Historical Data'!B152="",'Historical Data'!B152=45616),"",'Historical Data'!B152)</f>
        <v/>
      </c>
      <c r="C161" s="459" t="str">
        <f>IF('Historical Data'!AB152="","",'Historical Data'!AB152)</f>
        <v/>
      </c>
      <c r="D161" s="469" t="str">
        <f>IF('Historical Data'!AC152="","",'Historical Data'!AC152)</f>
        <v/>
      </c>
      <c r="E161" s="460" t="str">
        <f>IF('Historical Data'!AE152="","",'Historical Data'!AE152)</f>
        <v/>
      </c>
      <c r="F161" s="460" t="str">
        <f>IF('Historical Data'!AF152="","",'Historical Data'!AF152)</f>
        <v/>
      </c>
      <c r="G161" s="467" t="str">
        <f>IF('Historical Data'!AG152="","",'Historical Data'!AG152)</f>
        <v/>
      </c>
      <c r="H161" s="466" t="str">
        <f>IF('Historical Data'!AH152="","",'Historical Data'!AH152)</f>
        <v/>
      </c>
      <c r="I161" s="466" t="str">
        <f>IF('Historical Data'!AI152="","",'Historical Data'!AI152)</f>
        <v/>
      </c>
      <c r="J161" s="466" t="str">
        <f>IF('Historical Data'!AJ152="","",'Historical Data'!AJ152)</f>
        <v/>
      </c>
      <c r="K161" s="469" t="str">
        <f>IF('Historical Data'!AK152="","",'Historical Data'!AK152)</f>
        <v/>
      </c>
      <c r="L161" s="469"/>
      <c r="N161" s="464" t="str">
        <f>IF('Historical Data'!AL152="","",'Historical Data'!AL152)</f>
        <v/>
      </c>
      <c r="O161" s="463" t="str">
        <f>IF('Historical Data'!AN152="","",'Historical Data'!AN152)</f>
        <v/>
      </c>
      <c r="P161" s="468" t="str">
        <f>IF('Historical Data'!AO152="","",'Historical Data'!AO152)</f>
        <v/>
      </c>
      <c r="Q161" s="463" t="str">
        <f>IF('Historical Data'!AP152="","",'Historical Data'!AP152)</f>
        <v/>
      </c>
      <c r="R161" s="463"/>
      <c r="T161" s="464"/>
      <c r="U161" s="463"/>
      <c r="V161" s="468"/>
      <c r="W161" s="463"/>
      <c r="X161" s="463"/>
      <c r="AA161" s="464" t="str">
        <f>IF('Historical Data'!AV152="","",'Historical Data'!AV152)</f>
        <v/>
      </c>
      <c r="AB161" s="464" t="str">
        <f>IF('Historical Data'!AW152="","",'Historical Data'!AW152)</f>
        <v/>
      </c>
      <c r="AC161" s="464" t="str">
        <f>IF('Historical Data'!AX152="","",'Historical Data'!AX152)</f>
        <v/>
      </c>
      <c r="AD161" s="468" t="str">
        <f>IF('Historical Data'!AY152="","",'Historical Data'!AY152)</f>
        <v/>
      </c>
      <c r="AE161" s="463" t="str">
        <f>IF('Historical Data'!AZ152="","",'Historical Data'!AZ152)</f>
        <v/>
      </c>
      <c r="AF161" s="463"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topLeftCell="A7" workbookViewId="0">
      <selection activeCell="C15" sqref="C15"/>
    </sheetView>
  </sheetViews>
  <sheetFormatPr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555">
        <v>8887.5499999999993</v>
      </c>
      <c r="D3" s="154"/>
    </row>
    <row r="6" spans="2:17">
      <c r="B6" s="176" t="s">
        <v>129</v>
      </c>
      <c r="C6" s="3"/>
      <c r="D6" s="3"/>
      <c r="E6" s="3"/>
      <c r="F6" s="3"/>
      <c r="G6" s="3"/>
      <c r="H6" s="3"/>
      <c r="I6" s="3"/>
      <c r="J6" s="3"/>
      <c r="K6" s="3"/>
      <c r="L6" s="3"/>
      <c r="M6" s="3"/>
      <c r="N6" s="3"/>
      <c r="O6" s="3"/>
      <c r="P6" s="3"/>
    </row>
    <row r="7" spans="2:17">
      <c r="B7" s="147"/>
      <c r="C7" s="147"/>
      <c r="D7" s="147"/>
      <c r="E7" s="147"/>
      <c r="F7" s="553"/>
      <c r="G7" s="553"/>
      <c r="H7" s="553"/>
      <c r="I7" s="147"/>
      <c r="J7" s="147"/>
      <c r="K7" s="147"/>
      <c r="L7" s="147"/>
      <c r="M7" s="147"/>
      <c r="N7" s="147"/>
      <c r="O7" s="147"/>
      <c r="P7" s="2"/>
    </row>
    <row r="8" spans="2:17" ht="126.5">
      <c r="B8" s="145" t="s">
        <v>47</v>
      </c>
      <c r="C8" s="144" t="s">
        <v>541</v>
      </c>
      <c r="D8" s="84" t="s">
        <v>155</v>
      </c>
      <c r="E8" s="84" t="s">
        <v>156</v>
      </c>
      <c r="F8" s="84" t="s">
        <v>148</v>
      </c>
      <c r="G8" s="84" t="s">
        <v>149</v>
      </c>
      <c r="H8" s="615" t="s">
        <v>542</v>
      </c>
      <c r="I8" s="84" t="s">
        <v>151</v>
      </c>
      <c r="J8" s="84" t="s">
        <v>152</v>
      </c>
      <c r="K8" s="84" t="s">
        <v>153</v>
      </c>
      <c r="L8" s="84" t="s">
        <v>154</v>
      </c>
      <c r="M8" s="84" t="s">
        <v>222</v>
      </c>
      <c r="N8" s="615" t="s">
        <v>543</v>
      </c>
      <c r="O8" s="149" t="s">
        <v>129</v>
      </c>
      <c r="P8" s="2"/>
    </row>
    <row r="9" spans="2:17">
      <c r="B9" s="146">
        <f>'00 - Cover'!E14</f>
        <v>46042</v>
      </c>
      <c r="C9" s="150">
        <f>'04 - Reserve calculation'!C10</f>
        <v>5150000</v>
      </c>
      <c r="D9" s="150">
        <f>INPUT_BMW!B4+INPUT_BMW!C4+INPUT_BMW!D4</f>
        <v>13826346.82</v>
      </c>
      <c r="E9" s="150">
        <f>+INPUT_BMW!H4</f>
        <v>11039.31</v>
      </c>
      <c r="F9" s="150">
        <v>0</v>
      </c>
      <c r="G9" s="150">
        <f>INPUT_BMW!K4</f>
        <v>9247.93</v>
      </c>
      <c r="H9" s="616">
        <f>'04 - Reserve calculation'!C15</f>
        <v>0</v>
      </c>
      <c r="I9" s="150">
        <v>0</v>
      </c>
      <c r="J9" s="150">
        <v>0</v>
      </c>
      <c r="K9" s="150">
        <v>0</v>
      </c>
      <c r="L9" s="150">
        <v>0</v>
      </c>
      <c r="M9" s="611">
        <f>INPUT_BMW!E4</f>
        <v>230287.74</v>
      </c>
      <c r="N9" s="617">
        <f>+INPUT_BMW!G4</f>
        <v>36837.57</v>
      </c>
      <c r="O9" s="4">
        <f>SUM(C9:N9)+INPUT_BMW!I4</f>
        <v>19263784.969999999</v>
      </c>
      <c r="P9" s="2"/>
      <c r="Q9" s="154"/>
    </row>
    <row r="10" spans="2:17">
      <c r="B10" s="319">
        <f>'Historical Data'!B4</f>
        <v>46013</v>
      </c>
      <c r="C10" s="150">
        <f>'Historical Data'!BB4</f>
        <v>5150000</v>
      </c>
      <c r="D10" s="150">
        <f>'Historical Data'!BC4</f>
        <v>11931043.84</v>
      </c>
      <c r="E10" s="150">
        <f>'Historical Data'!BD4</f>
        <v>75087.56</v>
      </c>
      <c r="F10" s="150">
        <f>'Historical Data'!BE4</f>
        <v>0</v>
      </c>
      <c r="G10" s="150">
        <f>'Historical Data'!BF4</f>
        <v>7880.4</v>
      </c>
      <c r="H10" s="150">
        <f>'Historical Data'!BG4</f>
        <v>0</v>
      </c>
      <c r="I10" s="150">
        <f>'Historical Data'!BH4</f>
        <v>0</v>
      </c>
      <c r="J10" s="150">
        <f>'Historical Data'!BI4</f>
        <v>0</v>
      </c>
      <c r="K10" s="150">
        <f>'Historical Data'!BJ4</f>
        <v>0</v>
      </c>
      <c r="L10" s="150">
        <v>0</v>
      </c>
      <c r="M10" s="150">
        <f>'Historical Data'!BL4</f>
        <v>723255.1</v>
      </c>
      <c r="N10" s="150">
        <f>'Historical Data'!BM4</f>
        <v>67267.850000000006</v>
      </c>
      <c r="O10" s="4">
        <f>'Historical Data'!BN4</f>
        <v>17954535.640000001</v>
      </c>
      <c r="P10" s="2"/>
    </row>
    <row r="11" spans="2:17">
      <c r="B11" s="319">
        <f>'Historical Data'!B5</f>
        <v>45981</v>
      </c>
      <c r="C11" s="150">
        <f>'Historical Data'!BB5</f>
        <v>5150000</v>
      </c>
      <c r="D11" s="150">
        <f>'Historical Data'!BC5</f>
        <v>12976239.360000001</v>
      </c>
      <c r="E11" s="150">
        <f>'Historical Data'!BD5</f>
        <v>61779.82</v>
      </c>
      <c r="F11" s="150">
        <f>'Historical Data'!BE5</f>
        <v>0</v>
      </c>
      <c r="G11" s="150">
        <f>'Historical Data'!BF5</f>
        <v>9174.36</v>
      </c>
      <c r="H11" s="150">
        <f>'Historical Data'!BG5</f>
        <v>0</v>
      </c>
      <c r="I11" s="150">
        <f>'Historical Data'!BH5</f>
        <v>0</v>
      </c>
      <c r="J11" s="150">
        <f>'Historical Data'!BI5</f>
        <v>0</v>
      </c>
      <c r="K11" s="150">
        <f>'Historical Data'!BJ5</f>
        <v>0</v>
      </c>
      <c r="L11" s="150">
        <v>0</v>
      </c>
      <c r="M11" s="150">
        <f>'Historical Data'!BL5</f>
        <v>440643.37</v>
      </c>
      <c r="N11" s="150">
        <f>'Historical Data'!BM5</f>
        <v>48687.97</v>
      </c>
      <c r="O11" s="4">
        <f>'Historical Data'!BN5</f>
        <v>18686560.629999999</v>
      </c>
      <c r="P11" s="2"/>
    </row>
    <row r="12" spans="2:17">
      <c r="B12" s="319">
        <f>'Historical Data'!B6</f>
        <v>45950</v>
      </c>
      <c r="C12" s="150">
        <f>'Historical Data'!BB6</f>
        <v>5150000</v>
      </c>
      <c r="D12" s="150">
        <f>'Historical Data'!BC6</f>
        <v>12111953.189999999</v>
      </c>
      <c r="E12" s="150">
        <f>'Historical Data'!BD6</f>
        <v>0</v>
      </c>
      <c r="F12" s="150">
        <f>'Historical Data'!BE6</f>
        <v>0</v>
      </c>
      <c r="G12" s="150">
        <f>'Historical Data'!BF6</f>
        <v>8770.7899999999991</v>
      </c>
      <c r="H12" s="150">
        <f>'Historical Data'!BG6</f>
        <v>0</v>
      </c>
      <c r="I12" s="150">
        <f>'Historical Data'!BH6</f>
        <v>0</v>
      </c>
      <c r="J12" s="150">
        <f>'Historical Data'!BI6</f>
        <v>0</v>
      </c>
      <c r="K12" s="150">
        <f>'Historical Data'!BJ6</f>
        <v>0</v>
      </c>
      <c r="L12" s="150">
        <v>0</v>
      </c>
      <c r="M12" s="150">
        <f>'Historical Data'!BL6</f>
        <v>240499.34</v>
      </c>
      <c r="N12" s="150">
        <f>'Historical Data'!BM6</f>
        <v>27123.33</v>
      </c>
      <c r="O12" s="4">
        <f>'Historical Data'!BN6</f>
        <v>17538352.969999995</v>
      </c>
      <c r="P12" s="2"/>
      <c r="Q12" s="154"/>
    </row>
    <row r="13" spans="2:17">
      <c r="B13" s="319">
        <f>'Historical Data'!B7</f>
        <v>45922</v>
      </c>
      <c r="C13" s="150">
        <f>'Historical Data'!BB7</f>
        <v>5150000</v>
      </c>
      <c r="D13" s="150">
        <f>'Historical Data'!BC7</f>
        <v>11098592.66</v>
      </c>
      <c r="E13" s="150">
        <f>'Historical Data'!BD7</f>
        <v>116207.23</v>
      </c>
      <c r="F13" s="150">
        <f>'Historical Data'!BE7</f>
        <v>0</v>
      </c>
      <c r="G13" s="150">
        <f>'Historical Data'!BF7</f>
        <v>13909.52</v>
      </c>
      <c r="H13" s="150">
        <f>'Historical Data'!BG7</f>
        <v>0</v>
      </c>
      <c r="I13" s="150">
        <f>'Historical Data'!BH7</f>
        <v>0</v>
      </c>
      <c r="J13" s="150">
        <f>'Historical Data'!BI7</f>
        <v>0</v>
      </c>
      <c r="K13" s="150">
        <f>'Historical Data'!BJ7</f>
        <v>0</v>
      </c>
      <c r="L13" s="150">
        <v>1</v>
      </c>
      <c r="M13" s="150">
        <f>'Historical Data'!BL7</f>
        <v>113771.96</v>
      </c>
      <c r="N13" s="150">
        <f>'Historical Data'!BM7</f>
        <v>35430</v>
      </c>
      <c r="O13" s="4">
        <f>'Historical Data'!BN7</f>
        <v>16527933.760000002</v>
      </c>
      <c r="P13" s="2"/>
      <c r="Q13" s="154"/>
    </row>
    <row r="14" spans="2:17">
      <c r="B14" s="319">
        <f>'Historical Data'!B8</f>
        <v>45889</v>
      </c>
      <c r="C14" s="150">
        <f>'Historical Data'!BB8</f>
        <v>5150000</v>
      </c>
      <c r="D14" s="150">
        <f>'Historical Data'!BC8</f>
        <v>12417437.83</v>
      </c>
      <c r="E14" s="150">
        <f>'Historical Data'!BD8</f>
        <v>53708.329999999958</v>
      </c>
      <c r="F14" s="150">
        <f>'Historical Data'!BE8</f>
        <v>0</v>
      </c>
      <c r="G14" s="150">
        <f>'Historical Data'!BF8</f>
        <v>0</v>
      </c>
      <c r="H14" s="150">
        <f>'Historical Data'!BG8</f>
        <v>0</v>
      </c>
      <c r="I14" s="150">
        <f>'Historical Data'!BH8</f>
        <v>0</v>
      </c>
      <c r="J14" s="150">
        <f>'Historical Data'!BI8</f>
        <v>0</v>
      </c>
      <c r="K14" s="150">
        <f>'Historical Data'!BJ8</f>
        <v>0</v>
      </c>
      <c r="L14" s="150">
        <v>2</v>
      </c>
      <c r="M14" s="150">
        <f>'Historical Data'!BL8</f>
        <v>1355524.83</v>
      </c>
      <c r="N14" s="150">
        <f>'Historical Data'!BM8</f>
        <v>29155</v>
      </c>
      <c r="O14" s="4">
        <f>'Historical Data'!BN8</f>
        <v>19005825.989999995</v>
      </c>
      <c r="P14" s="1"/>
    </row>
    <row r="15" spans="2:17">
      <c r="B15" s="319"/>
      <c r="C15" s="150"/>
      <c r="D15" s="150"/>
      <c r="E15" s="150"/>
      <c r="F15" s="150"/>
      <c r="G15" s="150"/>
      <c r="H15" s="616"/>
      <c r="I15" s="150"/>
      <c r="J15" s="150"/>
      <c r="K15" s="150"/>
      <c r="L15" s="150"/>
      <c r="M15" s="150"/>
      <c r="N15" s="616"/>
      <c r="O15" s="4"/>
      <c r="P15" s="1"/>
    </row>
    <row r="16" spans="2:17">
      <c r="B16" s="319"/>
      <c r="C16" s="150"/>
      <c r="D16" s="150"/>
      <c r="E16" s="150"/>
      <c r="F16" s="150"/>
      <c r="G16" s="150"/>
      <c r="H16" s="616"/>
      <c r="I16" s="150"/>
      <c r="J16" s="150"/>
      <c r="K16" s="150"/>
      <c r="L16" s="150"/>
      <c r="M16" s="150"/>
      <c r="N16" s="616"/>
      <c r="O16" s="4"/>
      <c r="P16" s="1"/>
    </row>
    <row r="17" spans="2:16">
      <c r="B17" s="319"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16"/>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16"/>
      <c r="O17" s="4" t="str">
        <f>IF('Historical Data'!BN11="","",'Historical Data'!BN11)</f>
        <v/>
      </c>
      <c r="P17" s="1"/>
    </row>
    <row r="18" spans="2:16">
      <c r="B18" s="319"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6"/>
      <c r="O18" s="4" t="str">
        <f>IF('Historical Data'!BN12="","",'Historical Data'!BN12)</f>
        <v/>
      </c>
      <c r="P18" s="1"/>
    </row>
    <row r="19" spans="2:16">
      <c r="B19" s="319"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6"/>
      <c r="O19" s="4" t="str">
        <f>IF('Historical Data'!BN13="","",'Historical Data'!BN13)</f>
        <v/>
      </c>
    </row>
    <row r="20" spans="2:16">
      <c r="B20" s="319"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6"/>
      <c r="O20" s="4" t="str">
        <f>IF('Historical Data'!BN14="","",'Historical Data'!BN14)</f>
        <v/>
      </c>
    </row>
    <row r="21" spans="2:16">
      <c r="B21" s="319"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6"/>
      <c r="O21" s="4" t="str">
        <f>IF('Historical Data'!BN15="","",'Historical Data'!BN15)</f>
        <v/>
      </c>
    </row>
    <row r="22" spans="2:16">
      <c r="B22" s="319"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6"/>
      <c r="O22" s="4" t="str">
        <f>IF('Historical Data'!BN16="","",'Historical Data'!BN16)</f>
        <v/>
      </c>
    </row>
    <row r="23" spans="2:16">
      <c r="B23" s="319"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6"/>
      <c r="O23" s="4" t="str">
        <f>IF('Historical Data'!BN17="","",'Historical Data'!BN17)</f>
        <v/>
      </c>
    </row>
    <row r="24" spans="2:16">
      <c r="B24" s="319"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6"/>
      <c r="O24" s="4" t="str">
        <f>IF('Historical Data'!BN18="","",'Historical Data'!BN18)</f>
        <v/>
      </c>
    </row>
    <row r="25" spans="2:16">
      <c r="B25" s="319"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6"/>
      <c r="O25" s="4" t="str">
        <f>IF('Historical Data'!BN19="","",'Historical Data'!BN19)</f>
        <v/>
      </c>
    </row>
    <row r="26" spans="2:16">
      <c r="B26" s="319"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6"/>
      <c r="O26" s="4" t="str">
        <f>IF('Historical Data'!BN20="","",'Historical Data'!BN20)</f>
        <v/>
      </c>
    </row>
    <row r="27" spans="2:16">
      <c r="B27" s="319"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6"/>
      <c r="O27" s="4" t="str">
        <f>IF('Historical Data'!BN21="","",'Historical Data'!BN21)</f>
        <v/>
      </c>
    </row>
    <row r="28" spans="2:16">
      <c r="B28" s="319"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6"/>
      <c r="O28" s="4" t="str">
        <f>IF('Historical Data'!BN22="","",'Historical Data'!BN22)</f>
        <v/>
      </c>
    </row>
    <row r="29" spans="2:16">
      <c r="B29" s="319"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6"/>
      <c r="O29" s="4" t="str">
        <f>IF('Historical Data'!BN23="","",'Historical Data'!BN23)</f>
        <v/>
      </c>
    </row>
    <row r="30" spans="2:16">
      <c r="B30" s="319"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6"/>
      <c r="O30" s="4" t="str">
        <f>IF('Historical Data'!BN24="","",'Historical Data'!BN24)</f>
        <v/>
      </c>
    </row>
    <row r="31" spans="2:16">
      <c r="B31" s="319"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6"/>
      <c r="O31" s="4" t="str">
        <f>IF('Historical Data'!BN25="","",'Historical Data'!BN25)</f>
        <v/>
      </c>
    </row>
    <row r="32" spans="2:16">
      <c r="B32" s="319"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6"/>
      <c r="O32" s="4" t="str">
        <f>IF('Historical Data'!BN26="","",'Historical Data'!BN26)</f>
        <v/>
      </c>
    </row>
    <row r="33" spans="2:15">
      <c r="B33" s="319"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6"/>
      <c r="O33" s="4" t="str">
        <f>IF('Historical Data'!BN27="","",'Historical Data'!BN27)</f>
        <v/>
      </c>
    </row>
    <row r="34" spans="2:15">
      <c r="B34" s="319"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6"/>
      <c r="O34" s="4" t="str">
        <f>IF('Historical Data'!BN28="","",'Historical Data'!BN28)</f>
        <v/>
      </c>
    </row>
    <row r="35" spans="2:15">
      <c r="B35" s="319"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6"/>
      <c r="O35" s="4" t="str">
        <f>IF('Historical Data'!BN29="","",'Historical Data'!BN29)</f>
        <v/>
      </c>
    </row>
    <row r="36" spans="2:15">
      <c r="B36" s="319"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6"/>
      <c r="O36" s="4" t="str">
        <f>IF('Historical Data'!BN30="","",'Historical Data'!BN30)</f>
        <v/>
      </c>
    </row>
    <row r="37" spans="2:15">
      <c r="B37" s="319"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6"/>
      <c r="O37" s="4" t="str">
        <f>IF('Historical Data'!BN31="","",'Historical Data'!BN31)</f>
        <v/>
      </c>
    </row>
    <row r="38" spans="2:15">
      <c r="B38" s="319"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6"/>
      <c r="O38" s="4" t="str">
        <f>IF('Historical Data'!BN32="","",'Historical Data'!BN32)</f>
        <v/>
      </c>
    </row>
    <row r="39" spans="2:15">
      <c r="B39" s="319"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6"/>
      <c r="O39" s="4" t="str">
        <f>IF('Historical Data'!BN33="","",'Historical Data'!BN33)</f>
        <v/>
      </c>
    </row>
    <row r="40" spans="2:15">
      <c r="B40" s="319"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6"/>
      <c r="O40" s="4" t="str">
        <f>IF('Historical Data'!BN34="","",'Historical Data'!BN34)</f>
        <v/>
      </c>
    </row>
    <row r="41" spans="2:15">
      <c r="B41" s="319"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6"/>
      <c r="O41" s="4" t="str">
        <f>IF('Historical Data'!BN35="","",'Historical Data'!BN35)</f>
        <v/>
      </c>
    </row>
    <row r="42" spans="2:15">
      <c r="B42" s="319"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6"/>
      <c r="O42" s="4" t="str">
        <f>IF('Historical Data'!BN36="","",'Historical Data'!BN36)</f>
        <v/>
      </c>
    </row>
    <row r="43" spans="2:15">
      <c r="B43" s="319"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6"/>
      <c r="O43" s="4" t="str">
        <f>IF('Historical Data'!BN37="","",'Historical Data'!BN37)</f>
        <v/>
      </c>
    </row>
    <row r="44" spans="2:15">
      <c r="B44" s="319"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6"/>
      <c r="O44" s="4" t="str">
        <f>IF('Historical Data'!BN38="","",'Historical Data'!BN38)</f>
        <v/>
      </c>
    </row>
    <row r="45" spans="2:15">
      <c r="B45" s="319"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6"/>
      <c r="O45" s="4" t="str">
        <f>IF('Historical Data'!BN39="","",'Historical Data'!BN39)</f>
        <v/>
      </c>
    </row>
    <row r="46" spans="2:15">
      <c r="B46" s="319"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6"/>
      <c r="O46" s="4" t="str">
        <f>IF('Historical Data'!BN40="","",'Historical Data'!BN40)</f>
        <v/>
      </c>
    </row>
    <row r="47" spans="2:15">
      <c r="B47" s="319"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6"/>
      <c r="O47" s="4" t="str">
        <f>IF('Historical Data'!BN41="","",'Historical Data'!BN41)</f>
        <v/>
      </c>
    </row>
    <row r="48" spans="2:15">
      <c r="B48" s="319"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6"/>
      <c r="O48" s="4" t="str">
        <f>IF('Historical Data'!BN42="","",'Historical Data'!BN42)</f>
        <v/>
      </c>
    </row>
    <row r="49" spans="2:15">
      <c r="B49" s="319"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6"/>
      <c r="O49" s="4" t="str">
        <f>IF('Historical Data'!BN43="","",'Historical Data'!BN43)</f>
        <v/>
      </c>
    </row>
    <row r="50" spans="2:15">
      <c r="B50" s="319"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6"/>
      <c r="O50" s="4" t="str">
        <f>IF('Historical Data'!BN44="","",'Historical Data'!BN44)</f>
        <v/>
      </c>
    </row>
    <row r="51" spans="2:15">
      <c r="B51" s="319"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6"/>
      <c r="O51" s="4" t="str">
        <f>IF('Historical Data'!BN45="","",'Historical Data'!BN45)</f>
        <v/>
      </c>
    </row>
    <row r="52" spans="2:15">
      <c r="B52" s="319"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6"/>
      <c r="O52" s="4" t="str">
        <f>IF('Historical Data'!BN46="","",'Historical Data'!BN46)</f>
        <v/>
      </c>
    </row>
    <row r="53" spans="2:15">
      <c r="B53" s="319"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6"/>
      <c r="O53" s="4" t="str">
        <f>IF('Historical Data'!BN47="","",'Historical Data'!BN47)</f>
        <v/>
      </c>
    </row>
    <row r="54" spans="2:15">
      <c r="B54" s="319"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6"/>
      <c r="O54" s="4" t="str">
        <f>IF('Historical Data'!BN48="","",'Historical Data'!BN48)</f>
        <v/>
      </c>
    </row>
    <row r="55" spans="2:15">
      <c r="B55" s="319"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6"/>
      <c r="O55" s="4" t="str">
        <f>IF('Historical Data'!BN49="","",'Historical Data'!BN49)</f>
        <v/>
      </c>
    </row>
    <row r="56" spans="2:15">
      <c r="B56" s="319"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6"/>
      <c r="O56" s="4" t="str">
        <f>IF('Historical Data'!BN50="","",'Historical Data'!BN50)</f>
        <v/>
      </c>
    </row>
    <row r="57" spans="2:15">
      <c r="B57" s="319"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6"/>
      <c r="O57" s="4" t="str">
        <f>IF('Historical Data'!BN51="","",'Historical Data'!BN51)</f>
        <v/>
      </c>
    </row>
    <row r="58" spans="2:15">
      <c r="B58" s="319"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6"/>
      <c r="O58" s="4" t="str">
        <f>IF('Historical Data'!BN52="","",'Historical Data'!BN52)</f>
        <v/>
      </c>
    </row>
    <row r="59" spans="2:15">
      <c r="B59" s="319"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6"/>
      <c r="O59" s="4" t="str">
        <f>IF('Historical Data'!BN53="","",'Historical Data'!BN53)</f>
        <v/>
      </c>
    </row>
    <row r="60" spans="2:15">
      <c r="B60" s="319"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6"/>
      <c r="O60" s="4" t="str">
        <f>IF('Historical Data'!BN54="","",'Historical Data'!BN54)</f>
        <v/>
      </c>
    </row>
    <row r="61" spans="2:15">
      <c r="B61" s="319"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6"/>
      <c r="O61" s="4" t="str">
        <f>IF('Historical Data'!BN55="","",'Historical Data'!BN55)</f>
        <v/>
      </c>
    </row>
    <row r="62" spans="2:15">
      <c r="B62" s="319"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6"/>
      <c r="O62" s="4" t="str">
        <f>IF('Historical Data'!BN56="","",'Historical Data'!BN56)</f>
        <v/>
      </c>
    </row>
    <row r="63" spans="2:15">
      <c r="B63" s="319"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6"/>
      <c r="O63" s="4" t="str">
        <f>IF('Historical Data'!BN57="","",'Historical Data'!BN57)</f>
        <v/>
      </c>
    </row>
    <row r="64" spans="2:15">
      <c r="B64" s="319"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6"/>
      <c r="O64" s="4" t="str">
        <f>IF('Historical Data'!BN58="","",'Historical Data'!BN58)</f>
        <v/>
      </c>
    </row>
    <row r="65" spans="2:15">
      <c r="B65" s="319"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6"/>
      <c r="O65" s="4" t="str">
        <f>IF('Historical Data'!BN59="","",'Historical Data'!BN59)</f>
        <v/>
      </c>
    </row>
    <row r="66" spans="2:15">
      <c r="B66" s="319"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6"/>
      <c r="O66" s="4" t="str">
        <f>IF('Historical Data'!BN60="","",'Historical Data'!BN60)</f>
        <v/>
      </c>
    </row>
    <row r="67" spans="2:15">
      <c r="B67" s="319"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6"/>
      <c r="O67" s="4" t="str">
        <f>IF('Historical Data'!BN61="","",'Historical Data'!BN61)</f>
        <v/>
      </c>
    </row>
    <row r="68" spans="2:15">
      <c r="B68" s="319"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6"/>
      <c r="O68" s="4" t="str">
        <f>IF('Historical Data'!BN62="","",'Historical Data'!BN62)</f>
        <v/>
      </c>
    </row>
    <row r="69" spans="2:15">
      <c r="B69" s="319"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6"/>
      <c r="O69" s="4" t="str">
        <f>IF('Historical Data'!BN63="","",'Historical Data'!BN63)</f>
        <v/>
      </c>
    </row>
    <row r="70" spans="2:15">
      <c r="B70" s="319"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6"/>
      <c r="O70" s="4" t="str">
        <f>IF('Historical Data'!BN64="","",'Historical Data'!BN64)</f>
        <v/>
      </c>
    </row>
    <row r="71" spans="2:15">
      <c r="B71" s="319"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6"/>
      <c r="O71" s="4" t="str">
        <f>IF('Historical Data'!BN65="","",'Historical Data'!BN65)</f>
        <v/>
      </c>
    </row>
    <row r="72" spans="2:15">
      <c r="B72" s="319"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6"/>
      <c r="O72" s="4" t="str">
        <f>IF('Historical Data'!BN66="","",'Historical Data'!BN66)</f>
        <v/>
      </c>
    </row>
    <row r="73" spans="2:15">
      <c r="B73" s="319"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6"/>
      <c r="O73" s="4" t="str">
        <f>IF('Historical Data'!BN67="","",'Historical Data'!BN67)</f>
        <v/>
      </c>
    </row>
    <row r="74" spans="2:15">
      <c r="B74" s="319"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6"/>
      <c r="O74" s="4" t="str">
        <f>IF('Historical Data'!BN68="","",'Historical Data'!BN68)</f>
        <v/>
      </c>
    </row>
    <row r="75" spans="2:15">
      <c r="B75" s="319"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6"/>
      <c r="O75" s="4" t="str">
        <f>IF('Historical Data'!BN69="","",'Historical Data'!BN69)</f>
        <v/>
      </c>
    </row>
    <row r="76" spans="2:15">
      <c r="B76" s="319"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6"/>
      <c r="O76" s="4" t="str">
        <f>IF('Historical Data'!BN70="","",'Historical Data'!BN70)</f>
        <v/>
      </c>
    </row>
    <row r="77" spans="2:15">
      <c r="B77" s="319"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6"/>
      <c r="O77" s="4" t="str">
        <f>IF('Historical Data'!BN71="","",'Historical Data'!BN71)</f>
        <v/>
      </c>
    </row>
    <row r="78" spans="2:15">
      <c r="B78" s="319"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6"/>
      <c r="O78" s="4" t="str">
        <f>IF('Historical Data'!BN72="","",'Historical Data'!BN72)</f>
        <v/>
      </c>
    </row>
    <row r="79" spans="2:15">
      <c r="B79" s="319"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6"/>
      <c r="O79" s="4" t="str">
        <f>IF('Historical Data'!BN73="","",'Historical Data'!BN73)</f>
        <v/>
      </c>
    </row>
    <row r="80" spans="2:15">
      <c r="B80" s="319"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6"/>
      <c r="O80" s="4" t="str">
        <f>IF('Historical Data'!BN74="","",'Historical Data'!BN74)</f>
        <v/>
      </c>
    </row>
    <row r="81" spans="2:15">
      <c r="B81" s="319"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6"/>
      <c r="O81" s="4" t="str">
        <f>IF('Historical Data'!BN75="","",'Historical Data'!BN75)</f>
        <v/>
      </c>
    </row>
    <row r="82" spans="2:15">
      <c r="B82" s="319"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6"/>
      <c r="O82" s="4" t="str">
        <f>IF('Historical Data'!BN76="","",'Historical Data'!BN76)</f>
        <v/>
      </c>
    </row>
    <row r="83" spans="2:15">
      <c r="B83" s="319"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6"/>
      <c r="O83" s="4" t="str">
        <f>IF('Historical Data'!BN77="","",'Historical Data'!BN77)</f>
        <v/>
      </c>
    </row>
    <row r="84" spans="2:15">
      <c r="B84" s="319"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6"/>
      <c r="O84" s="4" t="str">
        <f>IF('Historical Data'!BN78="","",'Historical Data'!BN78)</f>
        <v/>
      </c>
    </row>
    <row r="85" spans="2:15">
      <c r="B85" s="319"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6"/>
      <c r="O85" s="4" t="str">
        <f>IF('Historical Data'!BN79="","",'Historical Data'!BN79)</f>
        <v/>
      </c>
    </row>
    <row r="86" spans="2:15">
      <c r="B86" s="319"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6"/>
      <c r="O86" s="4" t="str">
        <f>IF('Historical Data'!BN80="","",'Historical Data'!BN80)</f>
        <v/>
      </c>
    </row>
    <row r="87" spans="2:15">
      <c r="B87" s="319"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6"/>
      <c r="O87" s="4" t="str">
        <f>IF('Historical Data'!BN81="","",'Historical Data'!BN81)</f>
        <v/>
      </c>
    </row>
    <row r="88" spans="2:15">
      <c r="B88" s="319"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6"/>
      <c r="O88" s="4" t="str">
        <f>IF('Historical Data'!BN82="","",'Historical Data'!BN82)</f>
        <v/>
      </c>
    </row>
    <row r="89" spans="2:15">
      <c r="B89" s="319"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6"/>
      <c r="O89" s="4" t="str">
        <f>IF('Historical Data'!BN83="","",'Historical Data'!BN83)</f>
        <v/>
      </c>
    </row>
    <row r="90" spans="2:15">
      <c r="B90" s="319"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6"/>
      <c r="O90" s="4" t="str">
        <f>IF('Historical Data'!BN84="","",'Historical Data'!BN84)</f>
        <v/>
      </c>
    </row>
    <row r="91" spans="2:15">
      <c r="B91" s="319"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6"/>
      <c r="O91" s="4" t="str">
        <f>IF('Historical Data'!BN85="","",'Historical Data'!BN85)</f>
        <v/>
      </c>
    </row>
    <row r="92" spans="2:15">
      <c r="B92" s="319"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6"/>
      <c r="O92" s="4" t="str">
        <f>IF('Historical Data'!BN86="","",'Historical Data'!BN86)</f>
        <v/>
      </c>
    </row>
    <row r="93" spans="2:15">
      <c r="B93" s="319"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6"/>
      <c r="O93" s="4" t="str">
        <f>IF('Historical Data'!BN87="","",'Historical Data'!BN87)</f>
        <v/>
      </c>
    </row>
    <row r="94" spans="2:15">
      <c r="B94" s="319"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6"/>
      <c r="O94" s="4" t="str">
        <f>IF('Historical Data'!BN88="","",'Historical Data'!BN88)</f>
        <v/>
      </c>
    </row>
    <row r="95" spans="2:15">
      <c r="B95" s="319"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6"/>
      <c r="O95" s="4" t="str">
        <f>IF('Historical Data'!BN89="","",'Historical Data'!BN89)</f>
        <v/>
      </c>
    </row>
    <row r="96" spans="2:15">
      <c r="B96" s="319"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6"/>
      <c r="O96" s="4" t="str">
        <f>IF('Historical Data'!BN90="","",'Historical Data'!BN90)</f>
        <v/>
      </c>
    </row>
    <row r="97" spans="2:15">
      <c r="B97" s="319"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6"/>
      <c r="O97" s="4" t="str">
        <f>IF('Historical Data'!BN91="","",'Historical Data'!BN91)</f>
        <v/>
      </c>
    </row>
    <row r="98" spans="2:15">
      <c r="B98" s="319"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6"/>
      <c r="O98" s="4" t="str">
        <f>IF('Historical Data'!BN92="","",'Historical Data'!BN92)</f>
        <v/>
      </c>
    </row>
    <row r="99" spans="2:15">
      <c r="B99" s="319"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6"/>
      <c r="O99" s="4" t="str">
        <f>IF('Historical Data'!BN93="","",'Historical Data'!BN93)</f>
        <v/>
      </c>
    </row>
    <row r="100" spans="2:15">
      <c r="B100" s="319"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6"/>
      <c r="O100" s="4" t="str">
        <f>IF('Historical Data'!BN94="","",'Historical Data'!BN94)</f>
        <v/>
      </c>
    </row>
    <row r="101" spans="2:15">
      <c r="B101" s="319"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6"/>
      <c r="O101" s="4" t="str">
        <f>IF('Historical Data'!BN95="","",'Historical Data'!BN95)</f>
        <v/>
      </c>
    </row>
    <row r="102" spans="2:15">
      <c r="B102" s="319"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6"/>
      <c r="O102" s="4" t="str">
        <f>IF('Historical Data'!BN96="","",'Historical Data'!BN96)</f>
        <v/>
      </c>
    </row>
    <row r="103" spans="2:15">
      <c r="B103" s="319"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6"/>
      <c r="O103" s="4" t="str">
        <f>IF('Historical Data'!BN97="","",'Historical Data'!BN97)</f>
        <v/>
      </c>
    </row>
    <row r="104" spans="2:15">
      <c r="B104" s="319"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6"/>
      <c r="O104" s="4" t="str">
        <f>IF('Historical Data'!BN98="","",'Historical Data'!BN98)</f>
        <v/>
      </c>
    </row>
    <row r="105" spans="2:15">
      <c r="B105" s="319"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6"/>
      <c r="O105" s="4" t="str">
        <f>IF('Historical Data'!BN99="","",'Historical Data'!BN99)</f>
        <v/>
      </c>
    </row>
    <row r="106" spans="2:15">
      <c r="B106" s="319"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6"/>
      <c r="O106" s="4" t="str">
        <f>IF('Historical Data'!BN100="","",'Historical Data'!BN100)</f>
        <v/>
      </c>
    </row>
    <row r="107" spans="2:15">
      <c r="B107" s="319"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6"/>
      <c r="O107" s="4" t="str">
        <f>IF('Historical Data'!BN101="","",'Historical Data'!BN101)</f>
        <v/>
      </c>
    </row>
    <row r="108" spans="2:15">
      <c r="B108" s="319"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6"/>
      <c r="O108" s="4" t="str">
        <f>IF('Historical Data'!BN102="","",'Historical Data'!BN102)</f>
        <v/>
      </c>
    </row>
    <row r="109" spans="2:15">
      <c r="B109" s="319"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6"/>
      <c r="O109" s="4" t="str">
        <f>IF('Historical Data'!BN103="","",'Historical Data'!BN103)</f>
        <v/>
      </c>
    </row>
    <row r="110" spans="2:15">
      <c r="B110" s="319"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6"/>
      <c r="O110" s="4" t="str">
        <f>IF('Historical Data'!BN104="","",'Historical Data'!BN104)</f>
        <v/>
      </c>
    </row>
    <row r="111" spans="2:15">
      <c r="B111" s="319"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6"/>
      <c r="O111" s="4" t="str">
        <f>IF('Historical Data'!BN105="","",'Historical Data'!BN105)</f>
        <v/>
      </c>
    </row>
    <row r="112" spans="2:15">
      <c r="B112" s="319"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6"/>
      <c r="O112" s="4" t="str">
        <f>IF('Historical Data'!BN106="","",'Historical Data'!BN106)</f>
        <v/>
      </c>
    </row>
    <row r="113" spans="2:15">
      <c r="B113" s="319"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6"/>
      <c r="O113" s="4" t="str">
        <f>IF('Historical Data'!BN107="","",'Historical Data'!BN107)</f>
        <v/>
      </c>
    </row>
    <row r="114" spans="2:15">
      <c r="B114" s="319"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6"/>
      <c r="O114" s="4" t="str">
        <f>IF('Historical Data'!BN108="","",'Historical Data'!BN108)</f>
        <v/>
      </c>
    </row>
    <row r="115" spans="2:15">
      <c r="B115" s="319"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6"/>
      <c r="O115" s="4" t="str">
        <f>IF('Historical Data'!BN109="","",'Historical Data'!BN109)</f>
        <v/>
      </c>
    </row>
    <row r="116" spans="2:15">
      <c r="B116" s="319"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6"/>
      <c r="O116" s="4" t="str">
        <f>IF('Historical Data'!BN110="","",'Historical Data'!BN110)</f>
        <v/>
      </c>
    </row>
    <row r="117" spans="2:15">
      <c r="B117" s="319"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6"/>
      <c r="O117" s="4" t="str">
        <f>IF('Historical Data'!BN111="","",'Historical Data'!BN111)</f>
        <v/>
      </c>
    </row>
    <row r="118" spans="2:15">
      <c r="B118" s="319"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6"/>
      <c r="O118" s="4" t="str">
        <f>IF('Historical Data'!BN112="","",'Historical Data'!BN112)</f>
        <v/>
      </c>
    </row>
    <row r="119" spans="2:15">
      <c r="B119" s="319"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6"/>
      <c r="O119" s="4" t="str">
        <f>IF('Historical Data'!BN113="","",'Historical Data'!BN113)</f>
        <v/>
      </c>
    </row>
    <row r="120" spans="2:15">
      <c r="B120" s="319"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6"/>
      <c r="O120" s="4" t="str">
        <f>IF('Historical Data'!BN114="","",'Historical Data'!BN114)</f>
        <v/>
      </c>
    </row>
    <row r="121" spans="2:15">
      <c r="B121" s="319"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6"/>
      <c r="O121" s="4" t="str">
        <f>IF('Historical Data'!BN115="","",'Historical Data'!BN115)</f>
        <v/>
      </c>
    </row>
    <row r="122" spans="2:15">
      <c r="B122" s="319"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6"/>
      <c r="O122" s="4" t="str">
        <f>IF('Historical Data'!BN116="","",'Historical Data'!BN116)</f>
        <v/>
      </c>
    </row>
    <row r="123" spans="2:15">
      <c r="B123" s="319"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6"/>
      <c r="O123" s="4" t="str">
        <f>IF('Historical Data'!BN117="","",'Historical Data'!BN117)</f>
        <v/>
      </c>
    </row>
    <row r="124" spans="2:15">
      <c r="B124" s="319"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6"/>
      <c r="O124" s="4" t="str">
        <f>IF('Historical Data'!BN118="","",'Historical Data'!BN118)</f>
        <v/>
      </c>
    </row>
    <row r="125" spans="2:15">
      <c r="B125" s="319"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6"/>
      <c r="O125" s="4" t="str">
        <f>IF('Historical Data'!BN119="","",'Historical Data'!BN119)</f>
        <v/>
      </c>
    </row>
    <row r="126" spans="2:15">
      <c r="B126" s="319"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6"/>
      <c r="O126" s="4" t="str">
        <f>IF('Historical Data'!BN120="","",'Historical Data'!BN120)</f>
        <v/>
      </c>
    </row>
    <row r="127" spans="2:15">
      <c r="B127" s="319"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6"/>
      <c r="O127" s="4" t="str">
        <f>IF('Historical Data'!BN121="","",'Historical Data'!BN121)</f>
        <v/>
      </c>
    </row>
    <row r="128" spans="2:15">
      <c r="B128" s="319"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6"/>
      <c r="O128" s="4" t="str">
        <f>IF('Historical Data'!BN122="","",'Historical Data'!BN122)</f>
        <v/>
      </c>
    </row>
    <row r="129" spans="2:15">
      <c r="B129" s="319"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6"/>
      <c r="O129" s="4" t="str">
        <f>IF('Historical Data'!BN123="","",'Historical Data'!BN123)</f>
        <v/>
      </c>
    </row>
    <row r="130" spans="2:15">
      <c r="B130" s="319"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6"/>
      <c r="O130" s="4" t="str">
        <f>IF('Historical Data'!BN124="","",'Historical Data'!BN124)</f>
        <v/>
      </c>
    </row>
    <row r="131" spans="2:15">
      <c r="B131" s="319"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6"/>
      <c r="O131" s="4" t="str">
        <f>IF('Historical Data'!BN125="","",'Historical Data'!BN125)</f>
        <v/>
      </c>
    </row>
    <row r="132" spans="2:15">
      <c r="B132" s="319"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6"/>
      <c r="O132" s="4" t="str">
        <f>IF('Historical Data'!BN126="","",'Historical Data'!BN126)</f>
        <v/>
      </c>
    </row>
    <row r="133" spans="2:15">
      <c r="B133" s="319"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6"/>
      <c r="O133" s="4" t="str">
        <f>IF('Historical Data'!BN127="","",'Historical Data'!BN127)</f>
        <v/>
      </c>
    </row>
    <row r="134" spans="2:15">
      <c r="B134" s="319"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6"/>
      <c r="O134" s="4" t="str">
        <f>IF('Historical Data'!BN128="","",'Historical Data'!BN128)</f>
        <v/>
      </c>
    </row>
    <row r="135" spans="2:15">
      <c r="B135" s="319"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6"/>
      <c r="O135" s="4" t="str">
        <f>IF('Historical Data'!BN129="","",'Historical Data'!BN129)</f>
        <v/>
      </c>
    </row>
    <row r="136" spans="2:15">
      <c r="B136" s="319"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6"/>
      <c r="O136" s="4" t="str">
        <f>IF('Historical Data'!BN130="","",'Historical Data'!BN130)</f>
        <v/>
      </c>
    </row>
    <row r="137" spans="2:15">
      <c r="B137" s="319"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6"/>
      <c r="O137" s="4" t="str">
        <f>IF('Historical Data'!BN131="","",'Historical Data'!BN131)</f>
        <v/>
      </c>
    </row>
    <row r="138" spans="2:15">
      <c r="B138" s="319"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6"/>
      <c r="O138" s="4" t="str">
        <f>IF('Historical Data'!BN132="","",'Historical Data'!BN132)</f>
        <v/>
      </c>
    </row>
    <row r="139" spans="2:15">
      <c r="B139" s="319"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6"/>
      <c r="O139" s="4" t="str">
        <f>IF('Historical Data'!BN133="","",'Historical Data'!BN133)</f>
        <v/>
      </c>
    </row>
    <row r="140" spans="2:15">
      <c r="B140" s="319"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6"/>
      <c r="O140" s="4" t="str">
        <f>IF('Historical Data'!BN134="","",'Historical Data'!BN134)</f>
        <v/>
      </c>
    </row>
    <row r="141" spans="2:15">
      <c r="B141" s="319"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6"/>
      <c r="O141" s="4" t="str">
        <f>IF('Historical Data'!BN135="","",'Historical Data'!BN135)</f>
        <v/>
      </c>
    </row>
    <row r="142" spans="2:15">
      <c r="B142" s="319"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6"/>
      <c r="O142" s="4" t="str">
        <f>IF('Historical Data'!BN136="","",'Historical Data'!BN136)</f>
        <v/>
      </c>
    </row>
    <row r="143" spans="2:15">
      <c r="B143" s="319"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6"/>
      <c r="O143" s="4" t="str">
        <f>IF('Historical Data'!BN137="","",'Historical Data'!BN137)</f>
        <v/>
      </c>
    </row>
    <row r="144" spans="2:15">
      <c r="B144" s="319"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6"/>
      <c r="O144" s="4" t="str">
        <f>IF('Historical Data'!BN138="","",'Historical Data'!BN138)</f>
        <v/>
      </c>
    </row>
    <row r="145" spans="2:15">
      <c r="B145" s="319"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6"/>
      <c r="O145" s="4" t="str">
        <f>IF('Historical Data'!BN139="","",'Historical Data'!BN139)</f>
        <v/>
      </c>
    </row>
    <row r="146" spans="2:15">
      <c r="B146" s="319"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6"/>
      <c r="O146" s="4" t="str">
        <f>IF('Historical Data'!BN140="","",'Historical Data'!BN140)</f>
        <v/>
      </c>
    </row>
    <row r="147" spans="2:15">
      <c r="B147" s="319"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6"/>
      <c r="O147" s="4" t="str">
        <f>IF('Historical Data'!BN141="","",'Historical Data'!BN141)</f>
        <v/>
      </c>
    </row>
    <row r="148" spans="2:15">
      <c r="B148" s="319"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6"/>
      <c r="O148" s="4" t="str">
        <f>IF('Historical Data'!BN142="","",'Historical Data'!BN142)</f>
        <v/>
      </c>
    </row>
    <row r="149" spans="2:15">
      <c r="B149" s="319"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6"/>
      <c r="O149" s="4" t="str">
        <f>IF('Historical Data'!BN143="","",'Historical Data'!BN143)</f>
        <v/>
      </c>
    </row>
    <row r="150" spans="2:15">
      <c r="B150" s="319"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6"/>
      <c r="O150" s="4" t="str">
        <f>IF('Historical Data'!BN144="","",'Historical Data'!BN144)</f>
        <v/>
      </c>
    </row>
    <row r="151" spans="2:15">
      <c r="B151" s="319"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6"/>
      <c r="O151" s="4" t="str">
        <f>IF('Historical Data'!BN145="","",'Historical Data'!BN145)</f>
        <v/>
      </c>
    </row>
    <row r="152" spans="2:15">
      <c r="B152" s="319"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6"/>
      <c r="O152" s="4" t="str">
        <f>IF('Historical Data'!BN146="","",'Historical Data'!BN146)</f>
        <v/>
      </c>
    </row>
    <row r="153" spans="2:15">
      <c r="B153" s="319"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6"/>
      <c r="O153" s="4" t="str">
        <f>IF('Historical Data'!BN147="","",'Historical Data'!BN147)</f>
        <v/>
      </c>
    </row>
    <row r="154" spans="2:15">
      <c r="B154" s="319"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6"/>
      <c r="O154" s="4" t="str">
        <f>IF('Historical Data'!BN148="","",'Historical Data'!BN148)</f>
        <v/>
      </c>
    </row>
    <row r="155" spans="2:15">
      <c r="B155" s="319"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6"/>
      <c r="O155" s="4" t="str">
        <f>IF('Historical Data'!BN149="","",'Historical Data'!BN149)</f>
        <v/>
      </c>
    </row>
    <row r="156" spans="2:15">
      <c r="B156" s="319"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6"/>
      <c r="O156" s="4" t="str">
        <f>IF('Historical Data'!BN150="","",'Historical Data'!BN150)</f>
        <v/>
      </c>
    </row>
    <row r="157" spans="2:15">
      <c r="B157" s="319"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6"/>
      <c r="O157" s="4" t="str">
        <f>IF('Historical Data'!BN151="","",'Historical Data'!BN151)</f>
        <v/>
      </c>
    </row>
    <row r="158" spans="2:15">
      <c r="B158" s="319"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6"/>
      <c r="O158" s="4" t="str">
        <f>IF('Historical Data'!BN152="","",'Historical Data'!BN152)</f>
        <v/>
      </c>
    </row>
    <row r="159" spans="2:15">
      <c r="B159" s="319"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6"/>
      <c r="O159" s="4" t="str">
        <f>IF('Historical Data'!BN153="","",'Historical Data'!BN153)</f>
        <v/>
      </c>
    </row>
    <row r="160" spans="2:15">
      <c r="B160" s="319"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6"/>
      <c r="O160" s="4" t="str">
        <f>IF('Historical Data'!BN154="","",'Historical Data'!BN154)</f>
        <v/>
      </c>
    </row>
    <row r="161" spans="2:15">
      <c r="B161" s="319"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6"/>
      <c r="O161" s="4" t="str">
        <f>IF('Historical Data'!BN155="","",'Historical Data'!BN155)</f>
        <v/>
      </c>
    </row>
    <row r="162" spans="2:15">
      <c r="B162" s="319"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6"/>
      <c r="O162" s="4" t="str">
        <f>IF('Historical Data'!BN156="","",'Historical Data'!BN156)</f>
        <v/>
      </c>
    </row>
    <row r="163" spans="2:15">
      <c r="B163" s="319"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6"/>
      <c r="O163" s="4" t="str">
        <f>IF('Historical Data'!BN157="","",'Historical Data'!BN157)</f>
        <v/>
      </c>
    </row>
    <row r="164" spans="2:15">
      <c r="B164" s="319"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6"/>
      <c r="O164" s="4" t="str">
        <f>IF('Historical Data'!BN158="","",'Historical Data'!BN158)</f>
        <v/>
      </c>
    </row>
    <row r="165" spans="2:15">
      <c r="B165" s="319"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6"/>
      <c r="O165" s="4" t="str">
        <f>IF('Historical Data'!BN159="","",'Historical Data'!BN159)</f>
        <v/>
      </c>
    </row>
    <row r="166" spans="2:15">
      <c r="B166" s="319"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6"/>
      <c r="O166" s="4" t="str">
        <f>IF('Historical Data'!BN160="","",'Historical Data'!BN160)</f>
        <v/>
      </c>
    </row>
    <row r="167" spans="2:15">
      <c r="B167" s="319"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6"/>
      <c r="O167" s="4" t="str">
        <f>IF('Historical Data'!BN161="","",'Historical Data'!BN161)</f>
        <v/>
      </c>
    </row>
    <row r="168" spans="2:15">
      <c r="B168" s="319"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6"/>
      <c r="O168" s="4" t="str">
        <f>IF('Historical Data'!BN162="","",'Historical Data'!BN162)</f>
        <v/>
      </c>
    </row>
    <row r="169" spans="2:15">
      <c r="B169" s="319"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6"/>
      <c r="O169" s="4" t="str">
        <f>IF('Historical Data'!BN163="","",'Historical Data'!BN163)</f>
        <v/>
      </c>
    </row>
    <row r="170" spans="2:15">
      <c r="B170" s="319"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6"/>
      <c r="O170" s="4" t="str">
        <f>IF('Historical Data'!BN164="","",'Historical Data'!BN164)</f>
        <v/>
      </c>
    </row>
    <row r="171" spans="2:15">
      <c r="B171" s="319"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6"/>
      <c r="O171" s="4" t="str">
        <f>IF('Historical Data'!BN165="","",'Historical Data'!BN165)</f>
        <v/>
      </c>
    </row>
    <row r="172" spans="2:15">
      <c r="B172" s="319"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6"/>
      <c r="O172" s="4" t="str">
        <f>IF('Historical Data'!BN166="","",'Historical Data'!BN166)</f>
        <v/>
      </c>
    </row>
    <row r="173" spans="2:15">
      <c r="B173" s="319"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6"/>
      <c r="O173" s="4" t="str">
        <f>IF('Historical Data'!BN167="","",'Historical Data'!BN167)</f>
        <v/>
      </c>
    </row>
    <row r="174" spans="2:15">
      <c r="B174" s="319"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6"/>
      <c r="O174" s="4" t="str">
        <f>IF('Historical Data'!BN168="","",'Historical Data'!BN168)</f>
        <v/>
      </c>
    </row>
    <row r="175" spans="2:15">
      <c r="B175" s="319"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6"/>
      <c r="O175" s="4" t="str">
        <f>IF('Historical Data'!BN169="","",'Historical Data'!BN169)</f>
        <v/>
      </c>
    </row>
    <row r="176" spans="2:15">
      <c r="B176" s="319"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6"/>
      <c r="O176" s="4" t="str">
        <f>IF('Historical Data'!BN170="","",'Historical Data'!BN170)</f>
        <v/>
      </c>
    </row>
    <row r="177" spans="2:15">
      <c r="B177" s="319"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6"/>
      <c r="O177" s="4" t="str">
        <f>IF('Historical Data'!BN171="","",'Historical Data'!BN171)</f>
        <v/>
      </c>
    </row>
    <row r="178" spans="2:15">
      <c r="B178" s="319"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6"/>
      <c r="O178" s="4" t="str">
        <f>IF('Historical Data'!BN172="","",'Historical Data'!BN172)</f>
        <v/>
      </c>
    </row>
    <row r="179" spans="2:15">
      <c r="B179" s="319"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6"/>
      <c r="O179" s="4" t="str">
        <f>IF('Historical Data'!BN173="","",'Historical Data'!BN173)</f>
        <v/>
      </c>
    </row>
    <row r="180" spans="2:15">
      <c r="B180" s="319"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6"/>
      <c r="O180" s="4" t="str">
        <f>IF('Historical Data'!BN174="","",'Historical Data'!BN174)</f>
        <v/>
      </c>
    </row>
    <row r="181" spans="2:15">
      <c r="B181" s="319"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6"/>
      <c r="O181" s="4" t="str">
        <f>IF('Historical Data'!BN175="","",'Historical Data'!BN175)</f>
        <v/>
      </c>
    </row>
    <row r="182" spans="2:15">
      <c r="B182" s="319"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6"/>
      <c r="O182" s="4" t="str">
        <f>IF('Historical Data'!BN176="","",'Historical Data'!BN176)</f>
        <v/>
      </c>
    </row>
    <row r="183" spans="2:15">
      <c r="B183" s="319"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6"/>
      <c r="O183" s="4" t="str">
        <f>IF('Historical Data'!BN177="","",'Historical Data'!BN177)</f>
        <v/>
      </c>
    </row>
    <row r="184" spans="2:15">
      <c r="B184" s="319"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6"/>
      <c r="O184" s="4" t="str">
        <f>IF('Historical Data'!BN178="","",'Historical Data'!BN178)</f>
        <v/>
      </c>
    </row>
    <row r="185" spans="2:15">
      <c r="B185" s="319"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6"/>
      <c r="O185" s="4" t="str">
        <f>IF('Historical Data'!BN179="","",'Historical Data'!BN179)</f>
        <v/>
      </c>
    </row>
    <row r="186" spans="2:15">
      <c r="B186" s="319"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6"/>
      <c r="O186" s="4" t="str">
        <f>IF('Historical Data'!BN180="","",'Historical Data'!BN180)</f>
        <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workbookViewId="0">
      <selection activeCell="J162" sqref="J162:M167"/>
    </sheetView>
  </sheetViews>
  <sheetFormatPr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18.26953125" style="154" bestFit="1" customWidth="1"/>
    <col min="10" max="10" width="76.81640625" style="154" bestFit="1"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55" t="s">
        <v>168</v>
      </c>
      <c r="B1" s="552">
        <v>1.9210000000000001E-2</v>
      </c>
      <c r="C1" s="565"/>
      <c r="D1" s="565"/>
      <c r="E1" s="565"/>
      <c r="F1" s="565"/>
      <c r="G1" s="565"/>
      <c r="H1" s="565"/>
      <c r="I1" s="565"/>
      <c r="J1" s="565"/>
    </row>
    <row r="2" spans="1:25" ht="15" thickTop="1">
      <c r="A2" s="569" t="s">
        <v>34</v>
      </c>
      <c r="B2" s="824" t="s">
        <v>520</v>
      </c>
      <c r="C2" s="825"/>
      <c r="D2" s="825"/>
      <c r="E2" s="825"/>
      <c r="F2" s="825"/>
      <c r="G2" s="825"/>
      <c r="H2" s="825"/>
      <c r="I2" s="825"/>
      <c r="J2" s="826"/>
      <c r="K2" s="570" t="s">
        <v>521</v>
      </c>
      <c r="L2" s="827" t="s">
        <v>411</v>
      </c>
      <c r="M2" s="828"/>
      <c r="N2" s="828"/>
      <c r="O2" s="828"/>
      <c r="P2" s="828"/>
      <c r="Q2" s="828"/>
      <c r="R2" s="828"/>
      <c r="S2" s="828"/>
      <c r="T2" s="828"/>
      <c r="U2" s="828"/>
      <c r="V2" s="828"/>
      <c r="W2" s="828"/>
      <c r="X2" s="828"/>
      <c r="Y2" s="828"/>
    </row>
    <row r="3" spans="1:25" s="19" customFormat="1" ht="57.75" customHeight="1">
      <c r="A3" s="566" t="s">
        <v>375</v>
      </c>
      <c r="B3" s="566" t="s">
        <v>376</v>
      </c>
      <c r="C3" s="566" t="s">
        <v>377</v>
      </c>
      <c r="D3" s="566" t="s">
        <v>366</v>
      </c>
      <c r="E3" s="566" t="s">
        <v>378</v>
      </c>
      <c r="F3" s="566" t="s">
        <v>379</v>
      </c>
      <c r="G3" s="567" t="s">
        <v>519</v>
      </c>
      <c r="H3" s="566" t="s">
        <v>382</v>
      </c>
      <c r="I3" s="566" t="s">
        <v>316</v>
      </c>
      <c r="J3" s="566" t="s">
        <v>388</v>
      </c>
      <c r="K3" s="566" t="s">
        <v>176</v>
      </c>
      <c r="L3" s="568" t="s">
        <v>224</v>
      </c>
      <c r="M3" s="568" t="s">
        <v>435</v>
      </c>
      <c r="N3" s="568" t="s">
        <v>226</v>
      </c>
      <c r="O3" s="568" t="s">
        <v>227</v>
      </c>
      <c r="P3" s="568" t="s">
        <v>228</v>
      </c>
      <c r="Q3" s="568" t="s">
        <v>230</v>
      </c>
      <c r="R3" s="568" t="s">
        <v>231</v>
      </c>
      <c r="S3" s="568" t="s">
        <v>367</v>
      </c>
      <c r="T3" s="568" t="s">
        <v>233</v>
      </c>
      <c r="U3" s="568" t="s">
        <v>436</v>
      </c>
      <c r="V3" s="568" t="s">
        <v>235</v>
      </c>
      <c r="X3" s="19" t="s">
        <v>236</v>
      </c>
      <c r="Y3" s="19" t="s">
        <v>237</v>
      </c>
    </row>
    <row r="4" spans="1:25">
      <c r="A4" s="551">
        <f>'00 - Cover'!E14</f>
        <v>46042</v>
      </c>
      <c r="B4" s="612">
        <v>10740871.59</v>
      </c>
      <c r="C4" s="612">
        <v>3085475.23</v>
      </c>
      <c r="D4" s="612">
        <v>0</v>
      </c>
      <c r="E4" s="384">
        <v>230287.74</v>
      </c>
      <c r="F4" s="612">
        <v>5150000</v>
      </c>
      <c r="G4" s="384">
        <v>36837.57</v>
      </c>
      <c r="H4" s="384">
        <v>11039.31</v>
      </c>
      <c r="I4" s="564">
        <v>25.6</v>
      </c>
      <c r="J4" s="670">
        <v>19263784.969999999</v>
      </c>
      <c r="K4" s="385">
        <v>9247.93</v>
      </c>
      <c r="L4" s="564">
        <v>595848599.27999997</v>
      </c>
      <c r="M4" s="564">
        <v>9448059.9600000009</v>
      </c>
      <c r="N4" s="564">
        <v>1292811.6299999999</v>
      </c>
      <c r="O4" s="564">
        <v>9708.94</v>
      </c>
      <c r="P4" s="667">
        <v>679.17</v>
      </c>
      <c r="Q4" s="564">
        <v>36837.57</v>
      </c>
      <c r="R4" s="564">
        <v>243096.11</v>
      </c>
      <c r="S4" s="564">
        <v>0</v>
      </c>
      <c r="T4" s="564">
        <v>230287.74</v>
      </c>
      <c r="U4" s="564">
        <v>0.23</v>
      </c>
      <c r="V4" s="564">
        <v>584606535.80999994</v>
      </c>
      <c r="W4" s="564"/>
      <c r="X4" s="564">
        <v>8</v>
      </c>
      <c r="Y4" s="564">
        <v>3085475.23</v>
      </c>
    </row>
    <row r="5" spans="1:25">
      <c r="A5" s="329">
        <f>'Historical Data'!B4</f>
        <v>46013</v>
      </c>
      <c r="B5" s="330">
        <f>'Historical Data'!CO4</f>
        <v>8792828.1799999997</v>
      </c>
      <c r="C5" s="330">
        <f>'Historical Data'!CP4</f>
        <v>3138215.66</v>
      </c>
      <c r="D5" s="330">
        <f>'Historical Data'!CQ4</f>
        <v>0</v>
      </c>
      <c r="E5" s="330">
        <f>'Historical Data'!CR4</f>
        <v>723255.1</v>
      </c>
      <c r="F5" s="330">
        <f>'Historical Data'!CS4</f>
        <v>5150000</v>
      </c>
      <c r="G5" s="330">
        <f>'Historical Data'!CT4</f>
        <v>67267.850000000006</v>
      </c>
      <c r="H5" s="330">
        <f>'Historical Data'!CV4</f>
        <v>75087.56</v>
      </c>
      <c r="I5" s="330">
        <f>'Historical Data'!CW4</f>
        <v>0.89</v>
      </c>
      <c r="J5" s="330">
        <f>'Historical Data'!CX4</f>
        <v>17954535.640000001</v>
      </c>
      <c r="K5" s="330">
        <f>'Historical Data'!CY4</f>
        <v>7880.4</v>
      </c>
      <c r="L5" s="330">
        <f>'05 - Asset Follow-up'!C12</f>
        <v>605483406.11000001</v>
      </c>
      <c r="M5" s="330">
        <f>'05 - Asset Follow-up'!D12</f>
        <v>8048546.9199999999</v>
      </c>
      <c r="N5" s="330">
        <f>'05 - Asset Follow-up'!E12</f>
        <v>744281.26</v>
      </c>
      <c r="O5" s="330">
        <f>'05 - Asset Follow-up'!F12</f>
        <v>11571.21</v>
      </c>
      <c r="P5" s="330">
        <f>'05 - Asset Follow-up'!G12</f>
        <v>3339.15</v>
      </c>
      <c r="Q5" s="330">
        <f>'05 - Asset Follow-up'!H12</f>
        <v>67267.850000000006</v>
      </c>
      <c r="R5" s="330">
        <f>'05 - Asset Follow-up'!J12</f>
        <v>62403.9</v>
      </c>
      <c r="S5" s="330">
        <f>'05 - Asset Follow-up'!K12</f>
        <v>0</v>
      </c>
      <c r="T5" s="330">
        <f>'05 - Asset Follow-up'!L12</f>
        <v>723255.1</v>
      </c>
      <c r="U5" s="154">
        <f>'05 - Asset Follow-up'!I12</f>
        <v>-2716.14</v>
      </c>
      <c r="V5" s="154">
        <f>'05 - Asset Follow-up'!M12</f>
        <v>595848599.28000009</v>
      </c>
      <c r="X5" s="154">
        <f>'05 - Asset Follow-up'!O12</f>
        <v>22</v>
      </c>
      <c r="Y5" s="154">
        <f>'05 - Asset Follow-up'!P12</f>
        <v>3138215.66</v>
      </c>
    </row>
    <row r="6" spans="1:25">
      <c r="A6" s="329">
        <f>'Historical Data'!B5</f>
        <v>45981</v>
      </c>
      <c r="B6" s="330">
        <f>'Historical Data'!CO5</f>
        <v>9780510.6700000018</v>
      </c>
      <c r="C6" s="330">
        <f>'Historical Data'!CP5</f>
        <v>3195728.69</v>
      </c>
      <c r="D6" s="330">
        <f>'Historical Data'!CQ5</f>
        <v>0</v>
      </c>
      <c r="E6" s="330">
        <f>'Historical Data'!CR5</f>
        <v>440643.37</v>
      </c>
      <c r="F6" s="330">
        <f>'Historical Data'!CS5</f>
        <v>5150000</v>
      </c>
      <c r="G6" s="330">
        <f>'Historical Data'!CT5</f>
        <v>48687.97</v>
      </c>
      <c r="H6" s="330">
        <f>'Historical Data'!CV5</f>
        <v>61779.82</v>
      </c>
      <c r="I6" s="330">
        <f>'Historical Data'!CW5</f>
        <v>35.75</v>
      </c>
      <c r="J6" s="330">
        <f>'Historical Data'!CX5</f>
        <v>18686560.629999999</v>
      </c>
      <c r="K6" s="330">
        <f>'Historical Data'!CY5</f>
        <v>9174.36</v>
      </c>
      <c r="L6" s="330">
        <f>'05 - Asset Follow-up'!C13</f>
        <v>615773298.3599999</v>
      </c>
      <c r="M6" s="330">
        <f>'05 - Asset Follow-up'!D13</f>
        <v>8675535.3800000008</v>
      </c>
      <c r="N6" s="330">
        <f>'05 - Asset Follow-up'!E13</f>
        <v>1104975.29</v>
      </c>
      <c r="O6" s="330">
        <f>'05 - Asset Follow-up'!F13</f>
        <v>13131.95</v>
      </c>
      <c r="P6" s="330">
        <f>'05 - Asset Follow-up'!G13</f>
        <v>512.16999999999996</v>
      </c>
      <c r="Q6" s="330">
        <f>'05 - Asset Follow-up'!H13</f>
        <v>48687.97</v>
      </c>
      <c r="R6" s="330">
        <f>'05 - Asset Follow-up'!J13</f>
        <v>64897.229999999996</v>
      </c>
      <c r="S6" s="330">
        <f>'05 - Asset Follow-up'!K13</f>
        <v>592.26</v>
      </c>
      <c r="T6" s="330">
        <f>'05 - Asset Follow-up'!L13</f>
        <v>440643.37</v>
      </c>
      <c r="U6" s="154">
        <f>'05 - Asset Follow-up'!I13</f>
        <v>-32819.47</v>
      </c>
      <c r="V6" s="154">
        <f>'05 - Asset Follow-up'!M13</f>
        <v>605483406.11000001</v>
      </c>
      <c r="X6" s="154">
        <f>'05 - Asset Follow-up'!O13</f>
        <v>15</v>
      </c>
      <c r="Y6" s="154">
        <f>'05 - Asset Follow-up'!P13</f>
        <v>3195728.69</v>
      </c>
    </row>
    <row r="7" spans="1:25">
      <c r="A7" s="329">
        <f>'Historical Data'!B6</f>
        <v>45950</v>
      </c>
      <c r="B7" s="330">
        <f>'Historical Data'!CO6</f>
        <v>8858069.1099999994</v>
      </c>
      <c r="C7" s="330">
        <f>'Historical Data'!CP6</f>
        <v>3253884.08</v>
      </c>
      <c r="D7" s="330">
        <f>'Historical Data'!CQ6</f>
        <v>0</v>
      </c>
      <c r="E7" s="330">
        <f>'Historical Data'!CR6</f>
        <v>240499.34</v>
      </c>
      <c r="F7" s="330">
        <f>'Historical Data'!CS6</f>
        <v>5150000</v>
      </c>
      <c r="G7" s="330">
        <f>'Historical Data'!CT6</f>
        <v>27123.33</v>
      </c>
      <c r="H7" s="330">
        <f>'Historical Data'!CV6</f>
        <v>0</v>
      </c>
      <c r="I7" s="330">
        <f>'Historical Data'!CW6</f>
        <v>6.32</v>
      </c>
      <c r="J7" s="330">
        <f>'Historical Data'!CX6</f>
        <v>17538352.969999999</v>
      </c>
      <c r="K7" s="330">
        <f>'Historical Data'!CY6</f>
        <v>8770.7899999999991</v>
      </c>
      <c r="L7" s="330">
        <f>'05 - Asset Follow-up'!C14</f>
        <v>624899978.45000005</v>
      </c>
      <c r="M7" s="330">
        <f>'05 - Asset Follow-up'!D14</f>
        <v>8167712.2199999997</v>
      </c>
      <c r="N7" s="330">
        <f>'05 - Asset Follow-up'!E14</f>
        <v>690356.89</v>
      </c>
      <c r="O7" s="330">
        <f>'05 - Asset Follow-up'!F14</f>
        <v>8981.2800000000007</v>
      </c>
      <c r="P7" s="330">
        <f>'05 - Asset Follow-up'!G14</f>
        <v>320.45</v>
      </c>
      <c r="Q7" s="330">
        <f>'05 - Asset Follow-up'!H14</f>
        <v>27123.33</v>
      </c>
      <c r="R7" s="330">
        <f>'05 - Asset Follow-up'!J14</f>
        <v>9649.8799999999992</v>
      </c>
      <c r="S7" s="330">
        <f>'05 - Asset Follow-up'!K14</f>
        <v>0</v>
      </c>
      <c r="T7" s="330">
        <f>'05 - Asset Follow-up'!L14</f>
        <v>240499.34</v>
      </c>
      <c r="U7" s="154">
        <f>'05 - Asset Follow-up'!I14</f>
        <v>-0.74</v>
      </c>
      <c r="V7" s="154">
        <f>'05 - Asset Follow-up'!M14</f>
        <v>615773298.3599999</v>
      </c>
      <c r="X7" s="154">
        <f>'05 - Asset Follow-up'!O14</f>
        <v>8</v>
      </c>
      <c r="Y7" s="154">
        <f>'05 - Asset Follow-up'!P14</f>
        <v>3253884.08</v>
      </c>
    </row>
    <row r="8" spans="1:25">
      <c r="A8" s="329">
        <f>'Historical Data'!B7</f>
        <v>45922</v>
      </c>
      <c r="B8" s="330">
        <f>'Historical Data'!CO7</f>
        <v>7797473.2599999998</v>
      </c>
      <c r="C8" s="330">
        <f>'Historical Data'!CP7</f>
        <v>3301119.4</v>
      </c>
      <c r="D8" s="330">
        <f>'Historical Data'!CQ7</f>
        <v>0</v>
      </c>
      <c r="E8" s="330">
        <f>'Historical Data'!CR7</f>
        <v>113771.96</v>
      </c>
      <c r="F8" s="330">
        <f>'Historical Data'!CS7</f>
        <v>5150000</v>
      </c>
      <c r="G8" s="330">
        <f>'Historical Data'!CT7</f>
        <v>35430</v>
      </c>
      <c r="H8" s="330">
        <f>'Historical Data'!CV7</f>
        <v>116207.23</v>
      </c>
      <c r="I8" s="330">
        <f>'Historical Data'!CW7</f>
        <v>22.39</v>
      </c>
      <c r="J8" s="330">
        <f>'Historical Data'!CX7</f>
        <v>16527933.76</v>
      </c>
      <c r="K8" s="330">
        <f>'Historical Data'!CY7</f>
        <v>13909.52</v>
      </c>
      <c r="L8" s="330">
        <f>'05 - Asset Follow-up'!C15</f>
        <v>632854361.04000008</v>
      </c>
      <c r="M8" s="330">
        <f>'05 - Asset Follow-up'!D15</f>
        <v>7399831.4500000002</v>
      </c>
      <c r="N8" s="330">
        <f>'05 - Asset Follow-up'!E15</f>
        <v>397641.81</v>
      </c>
      <c r="O8" s="330">
        <f>'05 - Asset Follow-up'!F15</f>
        <v>6552.6</v>
      </c>
      <c r="P8" s="330">
        <f>'05 - Asset Follow-up'!G15</f>
        <v>2997.09</v>
      </c>
      <c r="Q8" s="330">
        <f>'05 - Asset Follow-up'!H15</f>
        <v>35430</v>
      </c>
      <c r="R8" s="330">
        <f>'05 - Asset Follow-up'!J15</f>
        <v>14051.84</v>
      </c>
      <c r="S8" s="330">
        <f>'05 - Asset Follow-up'!K15</f>
        <v>0</v>
      </c>
      <c r="T8" s="330">
        <f>'05 - Asset Follow-up'!L15</f>
        <v>113771.96</v>
      </c>
      <c r="U8" s="154">
        <f>'05 - Asset Follow-up'!I15</f>
        <v>-2788.96</v>
      </c>
      <c r="V8" s="154">
        <f>'05 - Asset Follow-up'!M15</f>
        <v>624899978.45000005</v>
      </c>
      <c r="X8" s="154">
        <f>'05 - Asset Follow-up'!O15</f>
        <v>4</v>
      </c>
      <c r="Y8" s="154">
        <f>'05 - Asset Follow-up'!P15</f>
        <v>3301119.4</v>
      </c>
    </row>
    <row r="9" spans="1:25">
      <c r="A9" s="329"/>
      <c r="B9" s="330"/>
      <c r="C9" s="330"/>
      <c r="D9" s="330"/>
      <c r="E9" s="330"/>
      <c r="F9" s="330"/>
      <c r="G9" s="330"/>
      <c r="H9" s="330"/>
      <c r="I9" s="330"/>
      <c r="J9" s="330"/>
      <c r="K9" s="330"/>
      <c r="L9" s="330"/>
      <c r="M9"/>
      <c r="N9"/>
      <c r="O9"/>
      <c r="P9"/>
    </row>
    <row r="10" spans="1:25">
      <c r="A10" s="329"/>
      <c r="B10" s="330"/>
      <c r="C10" s="330"/>
      <c r="D10" s="330"/>
      <c r="E10" s="330"/>
      <c r="F10" s="330"/>
      <c r="G10" s="330"/>
      <c r="H10" s="330"/>
      <c r="I10" s="330"/>
      <c r="J10" s="330"/>
      <c r="K10" s="330"/>
      <c r="L10" s="330"/>
      <c r="M10"/>
      <c r="N10"/>
      <c r="O10"/>
      <c r="P10"/>
    </row>
    <row r="11" spans="1:25">
      <c r="A11" s="329"/>
      <c r="B11" s="330"/>
      <c r="C11" s="330"/>
      <c r="D11" s="330"/>
      <c r="E11" s="330"/>
      <c r="F11" s="330"/>
      <c r="G11" s="330"/>
      <c r="H11" s="330"/>
      <c r="I11" s="330"/>
      <c r="J11" s="330"/>
      <c r="K11" s="330"/>
      <c r="L11" s="330"/>
      <c r="M11"/>
      <c r="N11"/>
      <c r="O11"/>
      <c r="P11"/>
    </row>
    <row r="12" spans="1:25">
      <c r="A12" s="329" t="str">
        <f>IF(OR('Historical Data'!B11="",'Historical Data'!B11=45616),"",'Historical Data'!B11)</f>
        <v/>
      </c>
      <c r="B12" s="330" t="str">
        <f>IF('Historical Data'!CO11="","",'Historical Data'!CO11)</f>
        <v/>
      </c>
      <c r="C12" s="330" t="str">
        <f>IF('Historical Data'!CP11="","",'Historical Data'!CP11)</f>
        <v/>
      </c>
      <c r="D12" s="330" t="str">
        <f>IF('Historical Data'!CQ11="","",'Historical Data'!CQ11)</f>
        <v/>
      </c>
      <c r="E12" s="330" t="str">
        <f>IF('Historical Data'!CR11="","",'Historical Data'!CR11)</f>
        <v/>
      </c>
      <c r="F12" s="330" t="str">
        <f>IF('Historical Data'!CS11="","",'Historical Data'!CS11)</f>
        <v/>
      </c>
      <c r="G12" s="330" t="str">
        <f>IF('Historical Data'!CT11="","",'Historical Data'!CT11)</f>
        <v/>
      </c>
      <c r="H12" s="330" t="str">
        <f>IF('Historical Data'!CU11="","",'Historical Data'!CU11)</f>
        <v/>
      </c>
      <c r="I12" s="330" t="str">
        <f>IF('Historical Data'!CV11="","",'Historical Data'!CV11)</f>
        <v/>
      </c>
      <c r="J12" s="330" t="str">
        <f>IF('Historical Data'!CW11="","",'Historical Data'!CW11)</f>
        <v/>
      </c>
      <c r="K12" s="330" t="str">
        <f>IF('Historical Data'!CX11="","",'Historical Data'!CX11)</f>
        <v/>
      </c>
      <c r="L12" s="330" t="str">
        <f>IF('Historical Data'!CY11="","",'Historical Data'!CY11)</f>
        <v/>
      </c>
      <c r="M12"/>
      <c r="N12"/>
      <c r="O12"/>
      <c r="P12"/>
    </row>
    <row r="13" spans="1:25">
      <c r="A13" s="329" t="str">
        <f>IF(OR('Historical Data'!B12="",'Historical Data'!B12=45616),"",'Historical Data'!B12)</f>
        <v/>
      </c>
      <c r="B13" s="330" t="str">
        <f>IF('Historical Data'!CO12="","",'Historical Data'!CO12)</f>
        <v/>
      </c>
      <c r="C13" s="330" t="str">
        <f>IF('Historical Data'!CP12="","",'Historical Data'!CP12)</f>
        <v/>
      </c>
      <c r="D13" s="330" t="str">
        <f>IF('Historical Data'!CQ12="","",'Historical Data'!CQ12)</f>
        <v/>
      </c>
      <c r="E13" s="330" t="str">
        <f>IF('Historical Data'!CR12="","",'Historical Data'!CR12)</f>
        <v/>
      </c>
      <c r="F13" s="330" t="str">
        <f>IF('Historical Data'!CS12="","",'Historical Data'!CS12)</f>
        <v/>
      </c>
      <c r="G13" s="330" t="str">
        <f>IF('Historical Data'!CT12="","",'Historical Data'!CT12)</f>
        <v/>
      </c>
      <c r="H13" s="330" t="str">
        <f>IF('Historical Data'!CU12="","",'Historical Data'!CU12)</f>
        <v/>
      </c>
      <c r="I13" s="330" t="str">
        <f>IF('Historical Data'!CV12="","",'Historical Data'!CV12)</f>
        <v/>
      </c>
      <c r="J13" s="330" t="str">
        <f>IF('Historical Data'!CW12="","",'Historical Data'!CW12)</f>
        <v/>
      </c>
      <c r="K13" s="330" t="str">
        <f>IF('Historical Data'!CX12="","",'Historical Data'!CX12)</f>
        <v/>
      </c>
      <c r="L13" s="330" t="str">
        <f>IF('Historical Data'!CY12="","",'Historical Data'!CY12)</f>
        <v/>
      </c>
      <c r="M13"/>
      <c r="N13"/>
      <c r="O13"/>
      <c r="P13"/>
    </row>
    <row r="14" spans="1:25">
      <c r="A14" s="329" t="str">
        <f>IF(OR('Historical Data'!B13="",'Historical Data'!B13=45616),"",'Historical Data'!B13)</f>
        <v/>
      </c>
      <c r="B14" s="330" t="str">
        <f>IF('Historical Data'!CO13="","",'Historical Data'!CO13)</f>
        <v/>
      </c>
      <c r="C14" s="330" t="str">
        <f>IF('Historical Data'!CP13="","",'Historical Data'!CP13)</f>
        <v/>
      </c>
      <c r="D14" s="330" t="str">
        <f>IF('Historical Data'!CQ13="","",'Historical Data'!CQ13)</f>
        <v/>
      </c>
      <c r="E14" s="330" t="str">
        <f>IF('Historical Data'!CR13="","",'Historical Data'!CR13)</f>
        <v/>
      </c>
      <c r="F14" s="330" t="str">
        <f>IF('Historical Data'!CS13="","",'Historical Data'!CS13)</f>
        <v/>
      </c>
      <c r="G14" s="330" t="str">
        <f>IF('Historical Data'!CT13="","",'Historical Data'!CT13)</f>
        <v/>
      </c>
      <c r="H14" s="330" t="str">
        <f>IF('Historical Data'!CU13="","",'Historical Data'!CU13)</f>
        <v/>
      </c>
      <c r="I14" s="330" t="str">
        <f>IF('Historical Data'!CV13="","",'Historical Data'!CV13)</f>
        <v/>
      </c>
      <c r="J14" s="330" t="str">
        <f>IF('Historical Data'!CW13="","",'Historical Data'!CW13)</f>
        <v/>
      </c>
      <c r="K14" s="330" t="str">
        <f>IF('Historical Data'!CX13="","",'Historical Data'!CX13)</f>
        <v/>
      </c>
      <c r="L14" s="330" t="str">
        <f>IF('Historical Data'!CY13="","",'Historical Data'!CY13)</f>
        <v/>
      </c>
      <c r="M14"/>
      <c r="N14"/>
      <c r="O14"/>
      <c r="P14"/>
    </row>
    <row r="15" spans="1:25">
      <c r="A15" s="329" t="str">
        <f>IF(OR('Historical Data'!B14="",'Historical Data'!B14=45616),"",'Historical Data'!B14)</f>
        <v/>
      </c>
      <c r="B15" s="330" t="str">
        <f>IF('Historical Data'!CO14="","",'Historical Data'!CO14)</f>
        <v/>
      </c>
      <c r="C15" s="330" t="str">
        <f>IF('Historical Data'!CP14="","",'Historical Data'!CP14)</f>
        <v/>
      </c>
      <c r="D15" s="330" t="str">
        <f>IF('Historical Data'!CQ14="","",'Historical Data'!CQ14)</f>
        <v/>
      </c>
      <c r="E15" s="330" t="str">
        <f>IF('Historical Data'!CR14="","",'Historical Data'!CR14)</f>
        <v/>
      </c>
      <c r="F15" s="330" t="str">
        <f>IF('Historical Data'!CS14="","",'Historical Data'!CS14)</f>
        <v/>
      </c>
      <c r="G15" s="330" t="str">
        <f>IF('Historical Data'!CT14="","",'Historical Data'!CT14)</f>
        <v/>
      </c>
      <c r="H15" s="330" t="str">
        <f>IF('Historical Data'!CU14="","",'Historical Data'!CU14)</f>
        <v/>
      </c>
      <c r="I15" s="330" t="str">
        <f>IF('Historical Data'!CV14="","",'Historical Data'!CV14)</f>
        <v/>
      </c>
      <c r="J15" s="330" t="str">
        <f>IF('Historical Data'!CW14="","",'Historical Data'!CW14)</f>
        <v/>
      </c>
      <c r="K15" s="330" t="str">
        <f>IF('Historical Data'!CX14="","",'Historical Data'!CX14)</f>
        <v/>
      </c>
      <c r="L15" s="330" t="str">
        <f>IF('Historical Data'!CY14="","",'Historical Data'!CY14)</f>
        <v/>
      </c>
      <c r="M15"/>
      <c r="N15"/>
      <c r="O15"/>
      <c r="P15"/>
    </row>
    <row r="16" spans="1:25">
      <c r="A16" s="329" t="str">
        <f>IF(OR('Historical Data'!B15="",'Historical Data'!B15=45616),"",'Historical Data'!B15)</f>
        <v/>
      </c>
      <c r="B16" s="330" t="str">
        <f>IF('Historical Data'!CO15="","",'Historical Data'!CO15)</f>
        <v/>
      </c>
      <c r="C16" s="330" t="str">
        <f>IF('Historical Data'!CP15="","",'Historical Data'!CP15)</f>
        <v/>
      </c>
      <c r="D16" s="330" t="str">
        <f>IF('Historical Data'!CQ15="","",'Historical Data'!CQ15)</f>
        <v/>
      </c>
      <c r="E16" s="330" t="str">
        <f>IF('Historical Data'!CR15="","",'Historical Data'!CR15)</f>
        <v/>
      </c>
      <c r="F16" s="330" t="str">
        <f>IF('Historical Data'!CS15="","",'Historical Data'!CS15)</f>
        <v/>
      </c>
      <c r="G16" s="330" t="str">
        <f>IF('Historical Data'!CT15="","",'Historical Data'!CT15)</f>
        <v/>
      </c>
      <c r="H16" s="330" t="str">
        <f>IF('Historical Data'!CU15="","",'Historical Data'!CU15)</f>
        <v/>
      </c>
      <c r="I16" s="330" t="str">
        <f>IF('Historical Data'!CV15="","",'Historical Data'!CV15)</f>
        <v/>
      </c>
      <c r="J16" s="330" t="str">
        <f>IF('Historical Data'!CW15="","",'Historical Data'!CW15)</f>
        <v/>
      </c>
      <c r="K16" s="330" t="str">
        <f>IF('Historical Data'!CX15="","",'Historical Data'!CX15)</f>
        <v/>
      </c>
      <c r="L16" s="330" t="str">
        <f>IF('Historical Data'!CY15="","",'Historical Data'!CY15)</f>
        <v/>
      </c>
      <c r="M16"/>
      <c r="N16"/>
      <c r="O16"/>
      <c r="P16"/>
    </row>
    <row r="17" spans="1:16">
      <c r="A17" s="329" t="str">
        <f>IF(OR('Historical Data'!B16="",'Historical Data'!B16=45616),"",'Historical Data'!B16)</f>
        <v/>
      </c>
      <c r="B17" s="330" t="str">
        <f>IF('Historical Data'!CO16="","",'Historical Data'!CO16)</f>
        <v/>
      </c>
      <c r="C17" s="330" t="str">
        <f>IF('Historical Data'!CP16="","",'Historical Data'!CP16)</f>
        <v/>
      </c>
      <c r="D17" s="330" t="str">
        <f>IF('Historical Data'!CQ16="","",'Historical Data'!CQ16)</f>
        <v/>
      </c>
      <c r="E17" s="330" t="str">
        <f>IF('Historical Data'!CR16="","",'Historical Data'!CR16)</f>
        <v/>
      </c>
      <c r="F17" s="330" t="str">
        <f>IF('Historical Data'!CS16="","",'Historical Data'!CS16)</f>
        <v/>
      </c>
      <c r="G17" s="330" t="str">
        <f>IF('Historical Data'!CT16="","",'Historical Data'!CT16)</f>
        <v/>
      </c>
      <c r="H17" s="330" t="str">
        <f>IF('Historical Data'!CU16="","",'Historical Data'!CU16)</f>
        <v/>
      </c>
      <c r="I17" s="330" t="str">
        <f>IF('Historical Data'!CV16="","",'Historical Data'!CV16)</f>
        <v/>
      </c>
      <c r="J17" s="330" t="str">
        <f>IF('Historical Data'!CW16="","",'Historical Data'!CW16)</f>
        <v/>
      </c>
      <c r="K17" s="330" t="str">
        <f>IF('Historical Data'!CX16="","",'Historical Data'!CX16)</f>
        <v/>
      </c>
      <c r="L17" s="330" t="str">
        <f>IF('Historical Data'!CY16="","",'Historical Data'!CY16)</f>
        <v/>
      </c>
      <c r="M17"/>
      <c r="N17"/>
      <c r="O17"/>
      <c r="P17"/>
    </row>
    <row r="18" spans="1:16">
      <c r="A18" s="329" t="str">
        <f>IF(OR('Historical Data'!B17="",'Historical Data'!B17=45616),"",'Historical Data'!B17)</f>
        <v/>
      </c>
      <c r="B18" s="330" t="str">
        <f>IF('Historical Data'!CO17="","",'Historical Data'!CO17)</f>
        <v/>
      </c>
      <c r="C18" s="330" t="str">
        <f>IF('Historical Data'!CP17="","",'Historical Data'!CP17)</f>
        <v/>
      </c>
      <c r="D18" s="330" t="str">
        <f>IF('Historical Data'!CQ17="","",'Historical Data'!CQ17)</f>
        <v/>
      </c>
      <c r="E18" s="330" t="str">
        <f>IF('Historical Data'!CR17="","",'Historical Data'!CR17)</f>
        <v/>
      </c>
      <c r="F18" s="330" t="str">
        <f>IF('Historical Data'!CS17="","",'Historical Data'!CS17)</f>
        <v/>
      </c>
      <c r="G18" s="330" t="str">
        <f>IF('Historical Data'!CT17="","",'Historical Data'!CT17)</f>
        <v/>
      </c>
      <c r="H18" s="330" t="str">
        <f>IF('Historical Data'!CU17="","",'Historical Data'!CU17)</f>
        <v/>
      </c>
      <c r="I18" s="330" t="str">
        <f>IF('Historical Data'!CV17="","",'Historical Data'!CV17)</f>
        <v/>
      </c>
      <c r="J18" s="330" t="str">
        <f>IF('Historical Data'!CW17="","",'Historical Data'!CW17)</f>
        <v/>
      </c>
      <c r="K18" s="330" t="str">
        <f>IF('Historical Data'!CX17="","",'Historical Data'!CX17)</f>
        <v/>
      </c>
      <c r="L18" s="330" t="str">
        <f>IF('Historical Data'!CY17="","",'Historical Data'!CY17)</f>
        <v/>
      </c>
      <c r="M18"/>
      <c r="N18"/>
      <c r="O18"/>
      <c r="P18"/>
    </row>
    <row r="19" spans="1:16">
      <c r="A19" s="329" t="str">
        <f>IF(OR('Historical Data'!B18="",'Historical Data'!B18=45616),"",'Historical Data'!B18)</f>
        <v/>
      </c>
      <c r="B19" s="330" t="str">
        <f>IF('Historical Data'!CO18="","",'Historical Data'!CO18)</f>
        <v/>
      </c>
      <c r="C19" s="330" t="str">
        <f>IF('Historical Data'!CP18="","",'Historical Data'!CP18)</f>
        <v/>
      </c>
      <c r="D19" s="330" t="str">
        <f>IF('Historical Data'!CQ18="","",'Historical Data'!CQ18)</f>
        <v/>
      </c>
      <c r="E19" s="330" t="str">
        <f>IF('Historical Data'!CR18="","",'Historical Data'!CR18)</f>
        <v/>
      </c>
      <c r="F19" s="330" t="str">
        <f>IF('Historical Data'!CS18="","",'Historical Data'!CS18)</f>
        <v/>
      </c>
      <c r="G19" s="330" t="str">
        <f>IF('Historical Data'!CT18="","",'Historical Data'!CT18)</f>
        <v/>
      </c>
      <c r="H19" s="330" t="str">
        <f>IF('Historical Data'!CU18="","",'Historical Data'!CU18)</f>
        <v/>
      </c>
      <c r="I19" s="330" t="str">
        <f>IF('Historical Data'!CV18="","",'Historical Data'!CV18)</f>
        <v/>
      </c>
      <c r="J19" s="330" t="str">
        <f>IF('Historical Data'!CW18="","",'Historical Data'!CW18)</f>
        <v/>
      </c>
      <c r="K19" s="330" t="str">
        <f>IF('Historical Data'!CX18="","",'Historical Data'!CX18)</f>
        <v/>
      </c>
      <c r="L19" s="330" t="str">
        <f>IF('Historical Data'!CY18="","",'Historical Data'!CY18)</f>
        <v/>
      </c>
      <c r="M19"/>
      <c r="N19"/>
      <c r="O19"/>
      <c r="P19"/>
    </row>
    <row r="20" spans="1:16">
      <c r="A20" s="329" t="str">
        <f>IF(OR('Historical Data'!B19="",'Historical Data'!B19=45616),"",'Historical Data'!B19)</f>
        <v/>
      </c>
      <c r="B20" s="330" t="str">
        <f>IF('Historical Data'!CO19="","",'Historical Data'!CO19)</f>
        <v/>
      </c>
      <c r="C20" s="330" t="str">
        <f>IF('Historical Data'!CP19="","",'Historical Data'!CP19)</f>
        <v/>
      </c>
      <c r="D20" s="330" t="str">
        <f>IF('Historical Data'!CQ19="","",'Historical Data'!CQ19)</f>
        <v/>
      </c>
      <c r="E20" s="330" t="str">
        <f>IF('Historical Data'!CR19="","",'Historical Data'!CR19)</f>
        <v/>
      </c>
      <c r="F20" s="330" t="str">
        <f>IF('Historical Data'!CS19="","",'Historical Data'!CS19)</f>
        <v/>
      </c>
      <c r="G20" s="330" t="str">
        <f>IF('Historical Data'!CT19="","",'Historical Data'!CT19)</f>
        <v/>
      </c>
      <c r="H20" s="330" t="str">
        <f>IF('Historical Data'!CU19="","",'Historical Data'!CU19)</f>
        <v/>
      </c>
      <c r="I20" s="330" t="str">
        <f>IF('Historical Data'!CV19="","",'Historical Data'!CV19)</f>
        <v/>
      </c>
      <c r="J20" s="330" t="str">
        <f>IF('Historical Data'!CW19="","",'Historical Data'!CW19)</f>
        <v/>
      </c>
      <c r="K20" s="330" t="str">
        <f>IF('Historical Data'!CX19="","",'Historical Data'!CX19)</f>
        <v/>
      </c>
      <c r="L20" s="330" t="str">
        <f>IF('Historical Data'!CY19="","",'Historical Data'!CY19)</f>
        <v/>
      </c>
      <c r="M20"/>
      <c r="N20"/>
      <c r="O20"/>
      <c r="P20"/>
    </row>
    <row r="21" spans="1:16">
      <c r="A21" s="329" t="str">
        <f>IF(OR('Historical Data'!B20="",'Historical Data'!B20=45616),"",'Historical Data'!B20)</f>
        <v/>
      </c>
      <c r="B21" s="330" t="str">
        <f>IF('Historical Data'!CO20="","",'Historical Data'!CO20)</f>
        <v/>
      </c>
      <c r="C21" s="330" t="str">
        <f>IF('Historical Data'!CP20="","",'Historical Data'!CP20)</f>
        <v/>
      </c>
      <c r="D21" s="330" t="str">
        <f>IF('Historical Data'!CQ20="","",'Historical Data'!CQ20)</f>
        <v/>
      </c>
      <c r="E21" s="330" t="str">
        <f>IF('Historical Data'!CR20="","",'Historical Data'!CR20)</f>
        <v/>
      </c>
      <c r="F21" s="330" t="str">
        <f>IF('Historical Data'!CS20="","",'Historical Data'!CS20)</f>
        <v/>
      </c>
      <c r="G21" s="330" t="str">
        <f>IF('Historical Data'!CT20="","",'Historical Data'!CT20)</f>
        <v/>
      </c>
      <c r="H21" s="330" t="str">
        <f>IF('Historical Data'!CU20="","",'Historical Data'!CU20)</f>
        <v/>
      </c>
      <c r="I21" s="330" t="str">
        <f>IF('Historical Data'!CV20="","",'Historical Data'!CV20)</f>
        <v/>
      </c>
      <c r="J21" s="330" t="str">
        <f>IF('Historical Data'!CW20="","",'Historical Data'!CW20)</f>
        <v/>
      </c>
      <c r="K21" s="330" t="str">
        <f>IF('Historical Data'!CX20="","",'Historical Data'!CX20)</f>
        <v/>
      </c>
      <c r="L21" s="330" t="str">
        <f>IF('Historical Data'!CY20="","",'Historical Data'!CY20)</f>
        <v/>
      </c>
      <c r="M21"/>
      <c r="N21"/>
      <c r="O21"/>
      <c r="P21"/>
    </row>
    <row r="22" spans="1:16">
      <c r="A22" s="329" t="str">
        <f>IF(OR('Historical Data'!B21="",'Historical Data'!B21=45616),"",'Historical Data'!B21)</f>
        <v/>
      </c>
      <c r="B22" s="330" t="str">
        <f>IF('Historical Data'!CO21="","",'Historical Data'!CO21)</f>
        <v/>
      </c>
      <c r="C22" s="330" t="str">
        <f>IF('Historical Data'!CP21="","",'Historical Data'!CP21)</f>
        <v/>
      </c>
      <c r="D22" s="330" t="str">
        <f>IF('Historical Data'!CQ21="","",'Historical Data'!CQ21)</f>
        <v/>
      </c>
      <c r="E22" s="330" t="str">
        <f>IF('Historical Data'!CR21="","",'Historical Data'!CR21)</f>
        <v/>
      </c>
      <c r="F22" s="330" t="str">
        <f>IF('Historical Data'!CS21="","",'Historical Data'!CS21)</f>
        <v/>
      </c>
      <c r="G22" s="330" t="str">
        <f>IF('Historical Data'!CT21="","",'Historical Data'!CT21)</f>
        <v/>
      </c>
      <c r="H22" s="330" t="str">
        <f>IF('Historical Data'!CU21="","",'Historical Data'!CU21)</f>
        <v/>
      </c>
      <c r="I22" s="330" t="str">
        <f>IF('Historical Data'!CV21="","",'Historical Data'!CV21)</f>
        <v/>
      </c>
      <c r="J22" s="330" t="str">
        <f>IF('Historical Data'!CW21="","",'Historical Data'!CW21)</f>
        <v/>
      </c>
      <c r="K22" s="330" t="str">
        <f>IF('Historical Data'!CX21="","",'Historical Data'!CX21)</f>
        <v/>
      </c>
      <c r="L22" s="330" t="str">
        <f>IF('Historical Data'!CY21="","",'Historical Data'!CY21)</f>
        <v/>
      </c>
      <c r="M22"/>
      <c r="N22"/>
      <c r="O22"/>
      <c r="P22"/>
    </row>
    <row r="23" spans="1:16">
      <c r="A23" s="329" t="str">
        <f>IF(OR('Historical Data'!B22="",'Historical Data'!B22=45616),"",'Historical Data'!B22)</f>
        <v/>
      </c>
      <c r="B23" s="330" t="str">
        <f>IF('Historical Data'!CO22="","",'Historical Data'!CO22)</f>
        <v/>
      </c>
      <c r="C23" s="330" t="str">
        <f>IF('Historical Data'!CP22="","",'Historical Data'!CP22)</f>
        <v/>
      </c>
      <c r="D23" s="330" t="str">
        <f>IF('Historical Data'!CQ22="","",'Historical Data'!CQ22)</f>
        <v/>
      </c>
      <c r="E23" s="330" t="str">
        <f>IF('Historical Data'!CR22="","",'Historical Data'!CR22)</f>
        <v/>
      </c>
      <c r="F23" s="330" t="str">
        <f>IF('Historical Data'!CS22="","",'Historical Data'!CS22)</f>
        <v/>
      </c>
      <c r="G23" s="330" t="str">
        <f>IF('Historical Data'!CT22="","",'Historical Data'!CT22)</f>
        <v/>
      </c>
      <c r="H23" s="330" t="str">
        <f>IF('Historical Data'!CU22="","",'Historical Data'!CU22)</f>
        <v/>
      </c>
      <c r="I23" s="330" t="str">
        <f>IF('Historical Data'!CV22="","",'Historical Data'!CV22)</f>
        <v/>
      </c>
      <c r="J23" s="330" t="str">
        <f>IF('Historical Data'!CW22="","",'Historical Data'!CW22)</f>
        <v/>
      </c>
      <c r="K23" s="330" t="str">
        <f>IF('Historical Data'!CX22="","",'Historical Data'!CX22)</f>
        <v/>
      </c>
      <c r="L23" s="330" t="str">
        <f>IF('Historical Data'!CY22="","",'Historical Data'!CY22)</f>
        <v/>
      </c>
      <c r="M23"/>
      <c r="N23"/>
      <c r="O23"/>
      <c r="P23"/>
    </row>
    <row r="24" spans="1:16">
      <c r="A24" s="329" t="str">
        <f>IF(OR('Historical Data'!B23="",'Historical Data'!B23=45616),"",'Historical Data'!B23)</f>
        <v/>
      </c>
      <c r="B24" s="330" t="str">
        <f>IF('Historical Data'!CO23="","",'Historical Data'!CO23)</f>
        <v/>
      </c>
      <c r="C24" s="330" t="str">
        <f>IF('Historical Data'!CP23="","",'Historical Data'!CP23)</f>
        <v/>
      </c>
      <c r="D24" s="330" t="str">
        <f>IF('Historical Data'!CQ23="","",'Historical Data'!CQ23)</f>
        <v/>
      </c>
      <c r="E24" s="330" t="str">
        <f>IF('Historical Data'!CR23="","",'Historical Data'!CR23)</f>
        <v/>
      </c>
      <c r="F24" s="330" t="str">
        <f>IF('Historical Data'!CS23="","",'Historical Data'!CS23)</f>
        <v/>
      </c>
      <c r="G24" s="330" t="str">
        <f>IF('Historical Data'!CT23="","",'Historical Data'!CT23)</f>
        <v/>
      </c>
      <c r="H24" s="330" t="str">
        <f>IF('Historical Data'!CU23="","",'Historical Data'!CU23)</f>
        <v/>
      </c>
      <c r="I24" s="330" t="str">
        <f>IF('Historical Data'!CV23="","",'Historical Data'!CV23)</f>
        <v/>
      </c>
      <c r="J24" s="330" t="str">
        <f>IF('Historical Data'!CW23="","",'Historical Data'!CW23)</f>
        <v/>
      </c>
      <c r="K24" s="330" t="str">
        <f>IF('Historical Data'!CX23="","",'Historical Data'!CX23)</f>
        <v/>
      </c>
      <c r="L24" s="330" t="str">
        <f>IF('Historical Data'!CY23="","",'Historical Data'!CY23)</f>
        <v/>
      </c>
      <c r="M24"/>
      <c r="N24"/>
      <c r="O24"/>
      <c r="P24"/>
    </row>
    <row r="25" spans="1:16">
      <c r="A25" s="329" t="str">
        <f>IF(OR('Historical Data'!B24="",'Historical Data'!B24=45616),"",'Historical Data'!B24)</f>
        <v/>
      </c>
      <c r="B25" s="330" t="str">
        <f>IF('Historical Data'!CO24="","",'Historical Data'!CO24)</f>
        <v/>
      </c>
      <c r="C25" s="330" t="str">
        <f>IF('Historical Data'!CP24="","",'Historical Data'!CP24)</f>
        <v/>
      </c>
      <c r="D25" s="330" t="str">
        <f>IF('Historical Data'!CQ24="","",'Historical Data'!CQ24)</f>
        <v/>
      </c>
      <c r="E25" s="330" t="str">
        <f>IF('Historical Data'!CR24="","",'Historical Data'!CR24)</f>
        <v/>
      </c>
      <c r="F25" s="330" t="str">
        <f>IF('Historical Data'!CS24="","",'Historical Data'!CS24)</f>
        <v/>
      </c>
      <c r="G25" s="330" t="str">
        <f>IF('Historical Data'!CT24="","",'Historical Data'!CT24)</f>
        <v/>
      </c>
      <c r="H25" s="330" t="str">
        <f>IF('Historical Data'!CU24="","",'Historical Data'!CU24)</f>
        <v/>
      </c>
      <c r="I25" s="330" t="str">
        <f>IF('Historical Data'!CV24="","",'Historical Data'!CV24)</f>
        <v/>
      </c>
      <c r="J25" s="330" t="str">
        <f>IF('Historical Data'!CW24="","",'Historical Data'!CW24)</f>
        <v/>
      </c>
      <c r="K25" s="330" t="str">
        <f>IF('Historical Data'!CX24="","",'Historical Data'!CX24)</f>
        <v/>
      </c>
      <c r="L25" s="330" t="str">
        <f>IF('Historical Data'!CY24="","",'Historical Data'!CY24)</f>
        <v/>
      </c>
      <c r="M25"/>
      <c r="N25"/>
      <c r="O25"/>
      <c r="P25"/>
    </row>
    <row r="26" spans="1:16">
      <c r="A26" s="329" t="str">
        <f>IF(OR('Historical Data'!B25="",'Historical Data'!B25=45616),"",'Historical Data'!B25)</f>
        <v/>
      </c>
      <c r="B26" s="330" t="str">
        <f>IF('Historical Data'!CO25="","",'Historical Data'!CO25)</f>
        <v/>
      </c>
      <c r="C26" s="330" t="str">
        <f>IF('Historical Data'!CP25="","",'Historical Data'!CP25)</f>
        <v/>
      </c>
      <c r="D26" s="330" t="str">
        <f>IF('Historical Data'!CQ25="","",'Historical Data'!CQ25)</f>
        <v/>
      </c>
      <c r="E26" s="330" t="str">
        <f>IF('Historical Data'!CR25="","",'Historical Data'!CR25)</f>
        <v/>
      </c>
      <c r="F26" s="330" t="str">
        <f>IF('Historical Data'!CS25="","",'Historical Data'!CS25)</f>
        <v/>
      </c>
      <c r="G26" s="330" t="str">
        <f>IF('Historical Data'!CT25="","",'Historical Data'!CT25)</f>
        <v/>
      </c>
      <c r="H26" s="330" t="str">
        <f>IF('Historical Data'!CU25="","",'Historical Data'!CU25)</f>
        <v/>
      </c>
      <c r="I26" s="330" t="str">
        <f>IF('Historical Data'!CV25="","",'Historical Data'!CV25)</f>
        <v/>
      </c>
      <c r="J26" s="330" t="str">
        <f>IF('Historical Data'!CW25="","",'Historical Data'!CW25)</f>
        <v/>
      </c>
      <c r="K26" s="330" t="str">
        <f>IF('Historical Data'!CX25="","",'Historical Data'!CX25)</f>
        <v/>
      </c>
      <c r="L26" s="330" t="str">
        <f>IF('Historical Data'!CY25="","",'Historical Data'!CY25)</f>
        <v/>
      </c>
      <c r="M26"/>
      <c r="N26"/>
      <c r="O26"/>
      <c r="P26"/>
    </row>
    <row r="27" spans="1:16">
      <c r="A27" s="329" t="str">
        <f>IF(OR('Historical Data'!B26="",'Historical Data'!B26=45616),"",'Historical Data'!B26)</f>
        <v/>
      </c>
      <c r="B27" s="330" t="str">
        <f>IF('Historical Data'!CO26="","",'Historical Data'!CO26)</f>
        <v/>
      </c>
      <c r="C27" s="330" t="str">
        <f>IF('Historical Data'!CP26="","",'Historical Data'!CP26)</f>
        <v/>
      </c>
      <c r="D27" s="330" t="str">
        <f>IF('Historical Data'!CQ26="","",'Historical Data'!CQ26)</f>
        <v/>
      </c>
      <c r="E27" s="330" t="str">
        <f>IF('Historical Data'!CR26="","",'Historical Data'!CR26)</f>
        <v/>
      </c>
      <c r="F27" s="330" t="str">
        <f>IF('Historical Data'!CS26="","",'Historical Data'!CS26)</f>
        <v/>
      </c>
      <c r="G27" s="330" t="str">
        <f>IF('Historical Data'!CT26="","",'Historical Data'!CT26)</f>
        <v/>
      </c>
      <c r="H27" s="330" t="str">
        <f>IF('Historical Data'!CU26="","",'Historical Data'!CU26)</f>
        <v/>
      </c>
      <c r="I27" s="330" t="str">
        <f>IF('Historical Data'!CV26="","",'Historical Data'!CV26)</f>
        <v/>
      </c>
      <c r="J27" s="330" t="str">
        <f>IF('Historical Data'!CW26="","",'Historical Data'!CW26)</f>
        <v/>
      </c>
      <c r="K27" s="330" t="str">
        <f>IF('Historical Data'!CX26="","",'Historical Data'!CX26)</f>
        <v/>
      </c>
      <c r="L27" s="330" t="str">
        <f>IF('Historical Data'!CY26="","",'Historical Data'!CY26)</f>
        <v/>
      </c>
      <c r="M27"/>
      <c r="N27"/>
      <c r="O27"/>
      <c r="P27"/>
    </row>
    <row r="28" spans="1:16">
      <c r="A28" s="329" t="str">
        <f>IF(OR('Historical Data'!B27="",'Historical Data'!B27=45616),"",'Historical Data'!B27)</f>
        <v/>
      </c>
      <c r="B28" s="330" t="str">
        <f>IF('Historical Data'!CO27="","",'Historical Data'!CO27)</f>
        <v/>
      </c>
      <c r="C28" s="330" t="str">
        <f>IF('Historical Data'!CP27="","",'Historical Data'!CP27)</f>
        <v/>
      </c>
      <c r="D28" s="330" t="str">
        <f>IF('Historical Data'!CQ27="","",'Historical Data'!CQ27)</f>
        <v/>
      </c>
      <c r="E28" s="330" t="str">
        <f>IF('Historical Data'!CR27="","",'Historical Data'!CR27)</f>
        <v/>
      </c>
      <c r="F28" s="330" t="str">
        <f>IF('Historical Data'!CS27="","",'Historical Data'!CS27)</f>
        <v/>
      </c>
      <c r="G28" s="330" t="str">
        <f>IF('Historical Data'!CT27="","",'Historical Data'!CT27)</f>
        <v/>
      </c>
      <c r="H28" s="330" t="str">
        <f>IF('Historical Data'!CU27="","",'Historical Data'!CU27)</f>
        <v/>
      </c>
      <c r="I28" s="330" t="str">
        <f>IF('Historical Data'!CV27="","",'Historical Data'!CV27)</f>
        <v/>
      </c>
      <c r="J28" s="330" t="str">
        <f>IF('Historical Data'!CW27="","",'Historical Data'!CW27)</f>
        <v/>
      </c>
      <c r="K28" s="330" t="str">
        <f>IF('Historical Data'!CX27="","",'Historical Data'!CX27)</f>
        <v/>
      </c>
      <c r="L28" s="330" t="str">
        <f>IF('Historical Data'!CY27="","",'Historical Data'!CY27)</f>
        <v/>
      </c>
      <c r="M28"/>
      <c r="N28"/>
      <c r="O28"/>
      <c r="P28"/>
    </row>
    <row r="29" spans="1:16">
      <c r="A29" s="329" t="str">
        <f>IF(OR('Historical Data'!B28="",'Historical Data'!B28=45616),"",'Historical Data'!B28)</f>
        <v/>
      </c>
      <c r="B29" s="330" t="str">
        <f>IF('Historical Data'!CO28="","",'Historical Data'!CO28)</f>
        <v/>
      </c>
      <c r="C29" s="330" t="str">
        <f>IF('Historical Data'!CP28="","",'Historical Data'!CP28)</f>
        <v/>
      </c>
      <c r="D29" s="330" t="str">
        <f>IF('Historical Data'!CQ28="","",'Historical Data'!CQ28)</f>
        <v/>
      </c>
      <c r="E29" s="330" t="str">
        <f>IF('Historical Data'!CR28="","",'Historical Data'!CR28)</f>
        <v/>
      </c>
      <c r="F29" s="330" t="str">
        <f>IF('Historical Data'!CS28="","",'Historical Data'!CS28)</f>
        <v/>
      </c>
      <c r="G29" s="330" t="str">
        <f>IF('Historical Data'!CT28="","",'Historical Data'!CT28)</f>
        <v/>
      </c>
      <c r="H29" s="330" t="str">
        <f>IF('Historical Data'!CU28="","",'Historical Data'!CU28)</f>
        <v/>
      </c>
      <c r="I29" s="330" t="str">
        <f>IF('Historical Data'!CV28="","",'Historical Data'!CV28)</f>
        <v/>
      </c>
      <c r="J29" s="330" t="str">
        <f>IF('Historical Data'!CW28="","",'Historical Data'!CW28)</f>
        <v/>
      </c>
      <c r="K29" s="330" t="str">
        <f>IF('Historical Data'!CX28="","",'Historical Data'!CX28)</f>
        <v/>
      </c>
      <c r="L29" s="330" t="str">
        <f>IF('Historical Data'!CY28="","",'Historical Data'!CY28)</f>
        <v/>
      </c>
      <c r="M29"/>
      <c r="N29"/>
      <c r="O29"/>
      <c r="P29"/>
    </row>
    <row r="30" spans="1:16">
      <c r="A30" s="329" t="str">
        <f>IF(OR('Historical Data'!B29="",'Historical Data'!B29=45616),"",'Historical Data'!B29)</f>
        <v/>
      </c>
      <c r="B30" s="330" t="str">
        <f>IF('Historical Data'!CO29="","",'Historical Data'!CO29)</f>
        <v/>
      </c>
      <c r="C30" s="330" t="str">
        <f>IF('Historical Data'!CP29="","",'Historical Data'!CP29)</f>
        <v/>
      </c>
      <c r="D30" s="330" t="str">
        <f>IF('Historical Data'!CQ29="","",'Historical Data'!CQ29)</f>
        <v/>
      </c>
      <c r="E30" s="330" t="str">
        <f>IF('Historical Data'!CR29="","",'Historical Data'!CR29)</f>
        <v/>
      </c>
      <c r="F30" s="330" t="str">
        <f>IF('Historical Data'!CS29="","",'Historical Data'!CS29)</f>
        <v/>
      </c>
      <c r="G30" s="330" t="str">
        <f>IF('Historical Data'!CT29="","",'Historical Data'!CT29)</f>
        <v/>
      </c>
      <c r="H30" s="330" t="str">
        <f>IF('Historical Data'!CU29="","",'Historical Data'!CU29)</f>
        <v/>
      </c>
      <c r="I30" s="330" t="str">
        <f>IF('Historical Data'!CV29="","",'Historical Data'!CV29)</f>
        <v/>
      </c>
      <c r="J30" s="330" t="str">
        <f>IF('Historical Data'!CW29="","",'Historical Data'!CW29)</f>
        <v/>
      </c>
      <c r="K30" s="330" t="str">
        <f>IF('Historical Data'!CX29="","",'Historical Data'!CX29)</f>
        <v/>
      </c>
      <c r="L30" s="330" t="str">
        <f>IF('Historical Data'!CY29="","",'Historical Data'!CY29)</f>
        <v/>
      </c>
      <c r="M30"/>
      <c r="N30"/>
      <c r="O30"/>
      <c r="P30"/>
    </row>
    <row r="31" spans="1:16">
      <c r="A31" s="329" t="str">
        <f>IF(OR('Historical Data'!B30="",'Historical Data'!B30=45616),"",'Historical Data'!B30)</f>
        <v/>
      </c>
      <c r="B31" s="330" t="str">
        <f>IF('Historical Data'!CO30="","",'Historical Data'!CO30)</f>
        <v/>
      </c>
      <c r="C31" s="330" t="str">
        <f>IF('Historical Data'!CP30="","",'Historical Data'!CP30)</f>
        <v/>
      </c>
      <c r="D31" s="330" t="str">
        <f>IF('Historical Data'!CQ30="","",'Historical Data'!CQ30)</f>
        <v/>
      </c>
      <c r="E31" s="330" t="str">
        <f>IF('Historical Data'!CR30="","",'Historical Data'!CR30)</f>
        <v/>
      </c>
      <c r="F31" s="330" t="str">
        <f>IF('Historical Data'!CS30="","",'Historical Data'!CS30)</f>
        <v/>
      </c>
      <c r="G31" s="330" t="str">
        <f>IF('Historical Data'!CT30="","",'Historical Data'!CT30)</f>
        <v/>
      </c>
      <c r="H31" s="330" t="str">
        <f>IF('Historical Data'!CU30="","",'Historical Data'!CU30)</f>
        <v/>
      </c>
      <c r="I31" s="330" t="str">
        <f>IF('Historical Data'!CV30="","",'Historical Data'!CV30)</f>
        <v/>
      </c>
      <c r="J31" s="330" t="str">
        <f>IF('Historical Data'!CW30="","",'Historical Data'!CW30)</f>
        <v/>
      </c>
      <c r="K31" s="330" t="str">
        <f>IF('Historical Data'!CX30="","",'Historical Data'!CX30)</f>
        <v/>
      </c>
      <c r="L31" s="330" t="str">
        <f>IF('Historical Data'!CY30="","",'Historical Data'!CY30)</f>
        <v/>
      </c>
      <c r="M31"/>
      <c r="N31"/>
      <c r="O31"/>
      <c r="P31"/>
    </row>
    <row r="32" spans="1:16">
      <c r="A32" s="329" t="str">
        <f>IF(OR('Historical Data'!B31="",'Historical Data'!B31=45616),"",'Historical Data'!B31)</f>
        <v/>
      </c>
      <c r="B32" s="330" t="str">
        <f>IF('Historical Data'!CO31="","",'Historical Data'!CO31)</f>
        <v/>
      </c>
      <c r="C32" s="330" t="str">
        <f>IF('Historical Data'!CP31="","",'Historical Data'!CP31)</f>
        <v/>
      </c>
      <c r="D32" s="330" t="str">
        <f>IF('Historical Data'!CQ31="","",'Historical Data'!CQ31)</f>
        <v/>
      </c>
      <c r="E32" s="330" t="str">
        <f>IF('Historical Data'!CR31="","",'Historical Data'!CR31)</f>
        <v/>
      </c>
      <c r="F32" s="330" t="str">
        <f>IF('Historical Data'!CS31="","",'Historical Data'!CS31)</f>
        <v/>
      </c>
      <c r="G32" s="330" t="str">
        <f>IF('Historical Data'!CT31="","",'Historical Data'!CT31)</f>
        <v/>
      </c>
      <c r="H32" s="330" t="str">
        <f>IF('Historical Data'!CU31="","",'Historical Data'!CU31)</f>
        <v/>
      </c>
      <c r="I32" s="330" t="str">
        <f>IF('Historical Data'!CV31="","",'Historical Data'!CV31)</f>
        <v/>
      </c>
      <c r="J32" s="330" t="str">
        <f>IF('Historical Data'!CW31="","",'Historical Data'!CW31)</f>
        <v/>
      </c>
      <c r="K32" s="330" t="str">
        <f>IF('Historical Data'!CX31="","",'Historical Data'!CX31)</f>
        <v/>
      </c>
      <c r="L32" s="330" t="str">
        <f>IF('Historical Data'!CY31="","",'Historical Data'!CY31)</f>
        <v/>
      </c>
      <c r="M32"/>
      <c r="N32"/>
      <c r="O32"/>
      <c r="P32"/>
    </row>
    <row r="33" spans="1:16">
      <c r="A33" s="329" t="str">
        <f>IF(OR('Historical Data'!B32="",'Historical Data'!B32=45616),"",'Historical Data'!B32)</f>
        <v/>
      </c>
      <c r="B33" s="330" t="str">
        <f>IF('Historical Data'!CO32="","",'Historical Data'!CO32)</f>
        <v/>
      </c>
      <c r="C33" s="330" t="str">
        <f>IF('Historical Data'!CP32="","",'Historical Data'!CP32)</f>
        <v/>
      </c>
      <c r="D33" s="330" t="str">
        <f>IF('Historical Data'!CQ32="","",'Historical Data'!CQ32)</f>
        <v/>
      </c>
      <c r="E33" s="330" t="str">
        <f>IF('Historical Data'!CR32="","",'Historical Data'!CR32)</f>
        <v/>
      </c>
      <c r="F33" s="330" t="str">
        <f>IF('Historical Data'!CS32="","",'Historical Data'!CS32)</f>
        <v/>
      </c>
      <c r="G33" s="330" t="str">
        <f>IF('Historical Data'!CT32="","",'Historical Data'!CT32)</f>
        <v/>
      </c>
      <c r="H33" s="330" t="str">
        <f>IF('Historical Data'!CU32="","",'Historical Data'!CU32)</f>
        <v/>
      </c>
      <c r="I33" s="330" t="str">
        <f>IF('Historical Data'!CV32="","",'Historical Data'!CV32)</f>
        <v/>
      </c>
      <c r="J33" s="330" t="str">
        <f>IF('Historical Data'!CW32="","",'Historical Data'!CW32)</f>
        <v/>
      </c>
      <c r="K33" s="330" t="str">
        <f>IF('Historical Data'!CX32="","",'Historical Data'!CX32)</f>
        <v/>
      </c>
      <c r="L33" s="330" t="str">
        <f>IF('Historical Data'!CY32="","",'Historical Data'!CY32)</f>
        <v/>
      </c>
      <c r="M33"/>
      <c r="N33"/>
      <c r="O33"/>
      <c r="P33"/>
    </row>
    <row r="34" spans="1:16">
      <c r="A34" s="329" t="str">
        <f>IF(OR('Historical Data'!B33="",'Historical Data'!B33=45616),"",'Historical Data'!B33)</f>
        <v/>
      </c>
      <c r="B34" s="330" t="str">
        <f>IF('Historical Data'!CO33="","",'Historical Data'!CO33)</f>
        <v/>
      </c>
      <c r="C34" s="330" t="str">
        <f>IF('Historical Data'!CP33="","",'Historical Data'!CP33)</f>
        <v/>
      </c>
      <c r="D34" s="330" t="str">
        <f>IF('Historical Data'!CQ33="","",'Historical Data'!CQ33)</f>
        <v/>
      </c>
      <c r="E34" s="330" t="str">
        <f>IF('Historical Data'!CR33="","",'Historical Data'!CR33)</f>
        <v/>
      </c>
      <c r="F34" s="330" t="str">
        <f>IF('Historical Data'!CS33="","",'Historical Data'!CS33)</f>
        <v/>
      </c>
      <c r="G34" s="330" t="str">
        <f>IF('Historical Data'!CT33="","",'Historical Data'!CT33)</f>
        <v/>
      </c>
      <c r="H34" s="330" t="str">
        <f>IF('Historical Data'!CU33="","",'Historical Data'!CU33)</f>
        <v/>
      </c>
      <c r="I34" s="330" t="str">
        <f>IF('Historical Data'!CV33="","",'Historical Data'!CV33)</f>
        <v/>
      </c>
      <c r="J34" s="330" t="str">
        <f>IF('Historical Data'!CW33="","",'Historical Data'!CW33)</f>
        <v/>
      </c>
      <c r="K34" s="330" t="str">
        <f>IF('Historical Data'!CX33="","",'Historical Data'!CX33)</f>
        <v/>
      </c>
      <c r="L34" s="330" t="str">
        <f>IF('Historical Data'!CY33="","",'Historical Data'!CY33)</f>
        <v/>
      </c>
      <c r="M34"/>
      <c r="N34"/>
      <c r="O34"/>
      <c r="P34"/>
    </row>
    <row r="61" spans="1:4" ht="15" thickBot="1">
      <c r="A61" s="830" t="s">
        <v>383</v>
      </c>
      <c r="B61" s="830"/>
      <c r="C61" s="830"/>
      <c r="D61" s="830"/>
    </row>
    <row r="62" spans="1:4" ht="15" thickTop="1">
      <c r="A62" s="571" t="s">
        <v>369</v>
      </c>
      <c r="B62" s="571" t="s">
        <v>370</v>
      </c>
      <c r="C62" s="571" t="s">
        <v>371</v>
      </c>
      <c r="D62" s="571" t="s">
        <v>372</v>
      </c>
    </row>
    <row r="63" spans="1:4">
      <c r="A63" s="572">
        <v>0</v>
      </c>
      <c r="B63" s="573">
        <v>46022</v>
      </c>
      <c r="C63" s="574">
        <v>584606535.80999994</v>
      </c>
      <c r="D63" s="574">
        <v>8673480.5599999428</v>
      </c>
    </row>
    <row r="64" spans="1:4">
      <c r="A64" s="572">
        <v>1</v>
      </c>
      <c r="B64" s="573">
        <v>46053</v>
      </c>
      <c r="C64" s="574">
        <v>575933055.25</v>
      </c>
      <c r="D64" s="574">
        <v>6872985.3400000334</v>
      </c>
    </row>
    <row r="65" spans="1:4">
      <c r="A65" s="572">
        <v>2</v>
      </c>
      <c r="B65" s="573">
        <v>46081</v>
      </c>
      <c r="C65" s="574">
        <v>569060069.90999997</v>
      </c>
      <c r="D65" s="574">
        <v>7051845.6100000143</v>
      </c>
    </row>
    <row r="66" spans="1:4">
      <c r="A66" s="572">
        <v>3</v>
      </c>
      <c r="B66" s="573">
        <v>46112</v>
      </c>
      <c r="C66" s="574">
        <v>562008224.29999995</v>
      </c>
      <c r="D66" s="574">
        <v>7006540.0099999905</v>
      </c>
    </row>
    <row r="67" spans="1:4">
      <c r="A67" s="572">
        <v>4</v>
      </c>
      <c r="B67" s="573">
        <v>46142</v>
      </c>
      <c r="C67" s="574">
        <v>555001684.28999996</v>
      </c>
      <c r="D67" s="574">
        <v>7041775.7300000191</v>
      </c>
    </row>
    <row r="68" spans="1:4">
      <c r="A68" s="572">
        <v>5</v>
      </c>
      <c r="B68" s="573">
        <v>46173</v>
      </c>
      <c r="C68" s="574">
        <v>547959908.55999994</v>
      </c>
      <c r="D68" s="574">
        <v>7551839.4699999094</v>
      </c>
    </row>
    <row r="69" spans="1:4">
      <c r="A69" s="572">
        <v>6</v>
      </c>
      <c r="B69" s="573">
        <v>46203</v>
      </c>
      <c r="C69" s="574">
        <v>540408069.09000003</v>
      </c>
      <c r="D69" s="574">
        <v>7600462.8900000453</v>
      </c>
    </row>
    <row r="70" spans="1:4">
      <c r="A70" s="572">
        <v>7</v>
      </c>
      <c r="B70" s="573">
        <v>46234</v>
      </c>
      <c r="C70" s="574">
        <v>532807606.19999999</v>
      </c>
      <c r="D70" s="574">
        <v>16593814.050000012</v>
      </c>
    </row>
    <row r="71" spans="1:4">
      <c r="A71" s="572">
        <v>9</v>
      </c>
      <c r="B71" s="573">
        <v>46265</v>
      </c>
      <c r="C71" s="574">
        <v>516213792.14999998</v>
      </c>
      <c r="D71" s="574">
        <v>8973121.25</v>
      </c>
    </row>
    <row r="72" spans="1:4">
      <c r="A72" s="572">
        <v>10</v>
      </c>
      <c r="B72" s="573">
        <v>46295</v>
      </c>
      <c r="C72" s="574">
        <v>507240670.89999998</v>
      </c>
      <c r="D72" s="574">
        <v>9900770.7399999499</v>
      </c>
    </row>
    <row r="73" spans="1:4">
      <c r="A73" s="572">
        <v>11</v>
      </c>
      <c r="B73" s="573">
        <v>46326</v>
      </c>
      <c r="C73" s="574">
        <v>497339900.16000003</v>
      </c>
      <c r="D73" s="574">
        <v>13433789.590000033</v>
      </c>
    </row>
    <row r="74" spans="1:4">
      <c r="A74" s="572">
        <v>12</v>
      </c>
      <c r="B74" s="573">
        <v>46356</v>
      </c>
      <c r="C74" s="574">
        <v>483906110.56999999</v>
      </c>
      <c r="D74" s="574">
        <v>10266068.349999964</v>
      </c>
    </row>
    <row r="75" spans="1:4">
      <c r="A75" s="572">
        <v>13</v>
      </c>
      <c r="B75" s="573">
        <v>46387</v>
      </c>
      <c r="C75" s="574">
        <v>473640042.22000003</v>
      </c>
      <c r="D75" s="574">
        <v>11629099.110000014</v>
      </c>
    </row>
    <row r="76" spans="1:4">
      <c r="A76" s="572">
        <v>14</v>
      </c>
      <c r="B76" s="573">
        <v>46418</v>
      </c>
      <c r="C76" s="574">
        <v>462010943.11000001</v>
      </c>
      <c r="D76" s="574">
        <v>15028100.780000031</v>
      </c>
    </row>
    <row r="77" spans="1:4">
      <c r="A77" s="572">
        <v>15</v>
      </c>
      <c r="B77" s="573">
        <v>46446</v>
      </c>
      <c r="C77" s="574">
        <v>446982842.32999998</v>
      </c>
      <c r="D77" s="574">
        <v>13916000.899999976</v>
      </c>
    </row>
    <row r="78" spans="1:4">
      <c r="A78" s="572">
        <v>16</v>
      </c>
      <c r="B78" s="573">
        <v>46477</v>
      </c>
      <c r="C78" s="574">
        <v>433066841.43000001</v>
      </c>
      <c r="D78" s="574">
        <v>15454601.519999981</v>
      </c>
    </row>
    <row r="79" spans="1:4">
      <c r="A79" s="572">
        <v>17</v>
      </c>
      <c r="B79" s="573">
        <v>46507</v>
      </c>
      <c r="C79" s="574">
        <v>417612239.91000003</v>
      </c>
      <c r="D79" s="574">
        <v>19618823.710000038</v>
      </c>
    </row>
    <row r="80" spans="1:4">
      <c r="A80" s="572">
        <v>18</v>
      </c>
      <c r="B80" s="573">
        <v>46538</v>
      </c>
      <c r="C80" s="574">
        <v>397993416.19999999</v>
      </c>
      <c r="D80" s="574">
        <v>17587921.060000002</v>
      </c>
    </row>
    <row r="81" spans="1:4">
      <c r="A81" s="572">
        <v>19</v>
      </c>
      <c r="B81" s="573">
        <v>46568</v>
      </c>
      <c r="C81" s="574">
        <v>380405495.13999999</v>
      </c>
      <c r="D81" s="574">
        <v>13012521.269999981</v>
      </c>
    </row>
    <row r="82" spans="1:4">
      <c r="A82" s="572">
        <v>20</v>
      </c>
      <c r="B82" s="573">
        <v>46599</v>
      </c>
      <c r="C82" s="574">
        <v>367392973.87</v>
      </c>
      <c r="D82" s="574">
        <v>23502751.019999981</v>
      </c>
    </row>
    <row r="83" spans="1:4">
      <c r="A83" s="572">
        <v>21</v>
      </c>
      <c r="B83" s="573">
        <v>46630</v>
      </c>
      <c r="C83" s="574">
        <v>343890222.85000002</v>
      </c>
      <c r="D83" s="574">
        <v>21963708.99000001</v>
      </c>
    </row>
    <row r="84" spans="1:4">
      <c r="A84" s="572">
        <v>22</v>
      </c>
      <c r="B84" s="573">
        <v>46660</v>
      </c>
      <c r="C84" s="574">
        <v>321926513.86000001</v>
      </c>
      <c r="D84" s="574">
        <v>21912959.629999995</v>
      </c>
    </row>
    <row r="85" spans="1:4">
      <c r="A85" s="572">
        <v>23</v>
      </c>
      <c r="B85" s="573">
        <v>46691</v>
      </c>
      <c r="C85" s="574">
        <v>300013554.23000002</v>
      </c>
      <c r="D85" s="574">
        <v>33816328.830000013</v>
      </c>
    </row>
    <row r="86" spans="1:4">
      <c r="A86" s="572">
        <v>24</v>
      </c>
      <c r="B86" s="573">
        <v>46721</v>
      </c>
      <c r="C86" s="574">
        <v>266197225.40000001</v>
      </c>
      <c r="D86" s="574">
        <v>21000188.379999995</v>
      </c>
    </row>
    <row r="87" spans="1:4">
      <c r="A87" s="572">
        <v>25</v>
      </c>
      <c r="B87" s="573">
        <v>46752</v>
      </c>
      <c r="C87" s="574">
        <v>245197037.02000001</v>
      </c>
      <c r="D87" s="574">
        <v>22440018.320000023</v>
      </c>
    </row>
    <row r="88" spans="1:4">
      <c r="A88" s="572">
        <v>26</v>
      </c>
      <c r="B88" s="573">
        <v>46783</v>
      </c>
      <c r="C88" s="574">
        <v>222757018.69999999</v>
      </c>
      <c r="D88" s="574">
        <v>37952430.310000002</v>
      </c>
    </row>
    <row r="89" spans="1:4">
      <c r="A89" s="575">
        <v>27</v>
      </c>
      <c r="B89" s="576">
        <v>46812</v>
      </c>
      <c r="C89" s="577">
        <v>184804588.38999999</v>
      </c>
      <c r="D89" s="577">
        <v>22302795.269999981</v>
      </c>
    </row>
    <row r="90" spans="1:4">
      <c r="A90" s="575">
        <v>28</v>
      </c>
      <c r="B90" s="576">
        <v>46843</v>
      </c>
      <c r="C90" s="577">
        <v>162501793.12</v>
      </c>
      <c r="D90" s="577">
        <v>15859355.460000008</v>
      </c>
    </row>
    <row r="91" spans="1:4">
      <c r="A91" s="575">
        <v>29</v>
      </c>
      <c r="B91" s="576">
        <v>46873</v>
      </c>
      <c r="C91" s="577">
        <v>146642437.66</v>
      </c>
      <c r="D91" s="577">
        <v>19172454.640000001</v>
      </c>
    </row>
    <row r="92" spans="1:4">
      <c r="A92" s="575">
        <v>30</v>
      </c>
      <c r="B92" s="576">
        <v>46904</v>
      </c>
      <c r="C92" s="577">
        <v>127469983.02</v>
      </c>
      <c r="D92" s="577">
        <v>16229804.629999995</v>
      </c>
    </row>
    <row r="93" spans="1:4">
      <c r="A93" s="575">
        <v>31</v>
      </c>
      <c r="B93" s="576">
        <v>46934</v>
      </c>
      <c r="C93" s="577">
        <v>111240178.39</v>
      </c>
      <c r="D93" s="577">
        <v>5320383.9099999964</v>
      </c>
    </row>
    <row r="94" spans="1:4">
      <c r="A94" s="575">
        <v>32</v>
      </c>
      <c r="B94" s="576">
        <v>46965</v>
      </c>
      <c r="C94" s="577">
        <v>105919794.48</v>
      </c>
      <c r="D94" s="577">
        <v>10441798.63000001</v>
      </c>
    </row>
    <row r="95" spans="1:4">
      <c r="A95" s="575">
        <v>33</v>
      </c>
      <c r="B95" s="576">
        <v>46996</v>
      </c>
      <c r="C95" s="577">
        <v>95477995.849999994</v>
      </c>
      <c r="D95" s="577">
        <v>11504955.789999992</v>
      </c>
    </row>
    <row r="96" spans="1:4">
      <c r="A96" s="575">
        <v>34</v>
      </c>
      <c r="B96" s="576">
        <v>47026</v>
      </c>
      <c r="C96" s="577">
        <v>83973040.060000002</v>
      </c>
      <c r="D96" s="577">
        <v>12218159.730000004</v>
      </c>
    </row>
    <row r="97" spans="1:4">
      <c r="A97" s="575">
        <v>35</v>
      </c>
      <c r="B97" s="576">
        <v>47057</v>
      </c>
      <c r="C97" s="577">
        <v>71754880.329999998</v>
      </c>
      <c r="D97" s="577">
        <v>22572491.659999996</v>
      </c>
    </row>
    <row r="98" spans="1:4">
      <c r="A98" s="575">
        <v>36</v>
      </c>
      <c r="B98" s="576">
        <v>47087</v>
      </c>
      <c r="C98" s="577">
        <v>49182388.670000002</v>
      </c>
      <c r="D98" s="577">
        <v>9366067.2400000021</v>
      </c>
    </row>
    <row r="99" spans="1:4">
      <c r="A99" s="575">
        <v>37</v>
      </c>
      <c r="B99" s="576">
        <v>47118</v>
      </c>
      <c r="C99" s="577">
        <v>39816321.43</v>
      </c>
      <c r="D99" s="577">
        <v>10219735.370000001</v>
      </c>
    </row>
    <row r="100" spans="1:4">
      <c r="A100" s="575">
        <v>38</v>
      </c>
      <c r="B100" s="576">
        <v>47149</v>
      </c>
      <c r="C100" s="577">
        <v>29596586.059999999</v>
      </c>
      <c r="D100" s="577">
        <v>13807289.859999999</v>
      </c>
    </row>
    <row r="101" spans="1:4">
      <c r="A101" s="575">
        <v>39</v>
      </c>
      <c r="B101" s="576">
        <v>47177</v>
      </c>
      <c r="C101" s="577">
        <v>15789296.199999999</v>
      </c>
      <c r="D101" s="577">
        <v>14402111.889999999</v>
      </c>
    </row>
    <row r="102" spans="1:4">
      <c r="A102" s="575">
        <v>40</v>
      </c>
      <c r="B102" s="576">
        <v>47208</v>
      </c>
      <c r="C102" s="577">
        <v>1387184.31</v>
      </c>
      <c r="D102" s="577">
        <v>322865.29000000004</v>
      </c>
    </row>
    <row r="103" spans="1:4">
      <c r="A103" s="575">
        <v>41</v>
      </c>
      <c r="B103" s="576">
        <v>47238</v>
      </c>
      <c r="C103" s="577">
        <v>1064319.02</v>
      </c>
      <c r="D103" s="577">
        <v>224547</v>
      </c>
    </row>
    <row r="104" spans="1:4">
      <c r="A104" s="575">
        <v>42</v>
      </c>
      <c r="B104" s="576">
        <v>47269</v>
      </c>
      <c r="C104" s="577">
        <v>839772.02</v>
      </c>
      <c r="D104" s="577">
        <v>245909.72999999998</v>
      </c>
    </row>
    <row r="105" spans="1:4">
      <c r="A105" s="575">
        <v>43</v>
      </c>
      <c r="B105" s="576">
        <v>47299</v>
      </c>
      <c r="C105" s="577">
        <v>593862.29</v>
      </c>
      <c r="D105" s="577">
        <v>97538.430000000051</v>
      </c>
    </row>
    <row r="106" spans="1:4">
      <c r="A106" s="575">
        <v>44</v>
      </c>
      <c r="B106" s="576">
        <v>47330</v>
      </c>
      <c r="C106" s="577">
        <v>496323.86</v>
      </c>
      <c r="D106" s="577">
        <v>124156.40999999997</v>
      </c>
    </row>
    <row r="107" spans="1:4">
      <c r="A107" s="575">
        <v>45</v>
      </c>
      <c r="B107" s="576">
        <v>47361</v>
      </c>
      <c r="C107" s="577">
        <v>372167.45</v>
      </c>
      <c r="D107" s="577">
        <v>232001.57</v>
      </c>
    </row>
    <row r="108" spans="1:4">
      <c r="A108" s="575">
        <v>46</v>
      </c>
      <c r="B108" s="576">
        <v>47391</v>
      </c>
      <c r="C108" s="577">
        <v>140165.88</v>
      </c>
      <c r="D108" s="577">
        <v>140165.88</v>
      </c>
    </row>
    <row r="109" spans="1:4">
      <c r="A109" s="575">
        <v>47</v>
      </c>
      <c r="B109" s="576">
        <v>47422</v>
      </c>
      <c r="C109" s="577">
        <v>0</v>
      </c>
      <c r="D109" s="577">
        <v>0</v>
      </c>
    </row>
    <row r="110" spans="1:4">
      <c r="A110" s="575">
        <v>48</v>
      </c>
      <c r="B110" s="576">
        <v>47452</v>
      </c>
      <c r="C110" s="577">
        <v>0</v>
      </c>
      <c r="D110" s="577">
        <v>0</v>
      </c>
    </row>
    <row r="111" spans="1:4">
      <c r="A111" s="575">
        <v>49</v>
      </c>
      <c r="B111" s="576">
        <v>47483</v>
      </c>
      <c r="C111" s="577">
        <v>0</v>
      </c>
      <c r="D111" s="577">
        <v>0</v>
      </c>
    </row>
    <row r="112" spans="1:4">
      <c r="A112" s="575">
        <v>50</v>
      </c>
      <c r="B112" s="576">
        <v>47514</v>
      </c>
      <c r="C112" s="577">
        <v>0</v>
      </c>
      <c r="D112" s="577">
        <v>0</v>
      </c>
    </row>
    <row r="113" spans="1:13">
      <c r="A113" s="575">
        <v>51</v>
      </c>
      <c r="B113" s="576">
        <v>47542</v>
      </c>
      <c r="C113" s="577">
        <v>0</v>
      </c>
      <c r="D113" s="577">
        <v>0</v>
      </c>
    </row>
    <row r="114" spans="1:13">
      <c r="A114" s="575">
        <v>52</v>
      </c>
      <c r="B114" s="576">
        <v>47573</v>
      </c>
      <c r="C114" s="577">
        <v>0</v>
      </c>
      <c r="D114" s="577">
        <v>0</v>
      </c>
    </row>
    <row r="115" spans="1:13">
      <c r="A115" s="575">
        <v>53</v>
      </c>
      <c r="B115" s="576">
        <v>47603</v>
      </c>
      <c r="C115" s="577">
        <v>0</v>
      </c>
      <c r="D115" s="577" t="s">
        <v>492</v>
      </c>
    </row>
    <row r="116" spans="1:13">
      <c r="A116" s="353"/>
      <c r="B116" s="157"/>
      <c r="C116" s="156"/>
      <c r="D116" s="156"/>
    </row>
    <row r="117" spans="1:13">
      <c r="A117" s="353"/>
      <c r="B117" s="157"/>
      <c r="C117" s="156"/>
      <c r="D117" s="156"/>
    </row>
    <row r="124" spans="1:13" ht="15" thickBot="1">
      <c r="A124" s="831" t="s">
        <v>487</v>
      </c>
      <c r="B124" s="832"/>
      <c r="C124" s="832"/>
      <c r="D124" s="833"/>
    </row>
    <row r="125" spans="1:13" ht="26.5" thickTop="1">
      <c r="A125" s="354" t="s">
        <v>206</v>
      </c>
      <c r="B125" s="331" t="s">
        <v>303</v>
      </c>
      <c r="C125" s="332" t="s">
        <v>304</v>
      </c>
      <c r="D125" s="331" t="s">
        <v>305</v>
      </c>
      <c r="E125" s="333"/>
      <c r="F125" s="333"/>
      <c r="G125" s="333"/>
      <c r="H125" s="333"/>
      <c r="I125" s="333"/>
      <c r="J125" s="333"/>
      <c r="K125" s="334"/>
      <c r="L125" s="182"/>
      <c r="M125" s="182"/>
    </row>
    <row r="126" spans="1:13" ht="15.5">
      <c r="A126" s="225"/>
      <c r="B126" s="230"/>
      <c r="C126" s="335"/>
      <c r="D126" s="336"/>
      <c r="E126" s="333"/>
      <c r="F126" s="333"/>
      <c r="G126" s="333"/>
      <c r="H126" s="333"/>
      <c r="I126" s="333"/>
      <c r="J126" s="333"/>
      <c r="K126" s="334"/>
      <c r="L126" s="182"/>
      <c r="M126" s="182"/>
    </row>
    <row r="127" spans="1:13" ht="15.5">
      <c r="A127" s="578" t="s">
        <v>207</v>
      </c>
      <c r="B127" s="579"/>
      <c r="C127" s="580"/>
      <c r="D127" s="581"/>
      <c r="E127" s="333"/>
      <c r="F127" s="333"/>
      <c r="G127" s="333"/>
      <c r="H127" s="333"/>
      <c r="I127" s="333"/>
      <c r="J127" s="333"/>
      <c r="K127" s="334"/>
      <c r="L127" s="182"/>
      <c r="M127" s="182"/>
    </row>
    <row r="128" spans="1:13" ht="15.5">
      <c r="A128" s="229" t="s">
        <v>208</v>
      </c>
      <c r="B128" s="230">
        <v>879303.76</v>
      </c>
      <c r="C128" s="231">
        <v>22</v>
      </c>
      <c r="D128" s="230">
        <v>0.14522342827678653</v>
      </c>
      <c r="E128" s="333"/>
      <c r="F128" s="333"/>
      <c r="G128" s="333"/>
      <c r="H128" s="333"/>
      <c r="I128" s="333"/>
      <c r="J128" s="333"/>
      <c r="K128" s="334"/>
      <c r="L128" s="182"/>
      <c r="M128" s="182"/>
    </row>
    <row r="129" spans="1:13" ht="15.5">
      <c r="A129" s="229" t="s">
        <v>209</v>
      </c>
      <c r="B129" s="230">
        <v>730322.4</v>
      </c>
      <c r="C129" s="231">
        <v>24</v>
      </c>
      <c r="D129" s="230">
        <v>0.12256845126135948</v>
      </c>
      <c r="E129" s="333"/>
      <c r="F129" s="333"/>
      <c r="G129" s="333"/>
      <c r="H129" s="333"/>
      <c r="I129" s="333"/>
      <c r="J129" s="333"/>
      <c r="K129" s="334"/>
      <c r="L129" s="182"/>
      <c r="M129" s="182"/>
    </row>
    <row r="130" spans="1:13" ht="15.5">
      <c r="A130" s="229" t="s">
        <v>210</v>
      </c>
      <c r="B130" s="230">
        <v>598841.80000000005</v>
      </c>
      <c r="C130" s="231">
        <v>22</v>
      </c>
      <c r="D130" s="230">
        <v>0.1024350162576059</v>
      </c>
      <c r="E130" s="333"/>
      <c r="F130" s="333"/>
      <c r="G130" s="333"/>
      <c r="H130" s="333"/>
      <c r="I130" s="333"/>
      <c r="J130" s="333"/>
      <c r="K130" s="334"/>
      <c r="L130" s="182"/>
      <c r="M130" s="182"/>
    </row>
    <row r="131" spans="1:13" ht="15.5">
      <c r="A131" s="229" t="s">
        <v>211</v>
      </c>
      <c r="B131" s="230">
        <v>736155.98666666669</v>
      </c>
      <c r="C131" s="231">
        <v>22.666666666666668</v>
      </c>
      <c r="D131" s="230">
        <v>0.12340896526525062</v>
      </c>
      <c r="E131" s="333"/>
      <c r="F131" s="333"/>
      <c r="G131" s="333"/>
      <c r="H131" s="333"/>
      <c r="I131" s="333"/>
      <c r="J131" s="333"/>
      <c r="K131" s="334"/>
      <c r="L131" s="182"/>
      <c r="M131" s="182"/>
    </row>
    <row r="132" spans="1:13" ht="15.5">
      <c r="A132" s="225"/>
      <c r="B132" s="226"/>
      <c r="C132" s="231"/>
      <c r="D132" s="226"/>
      <c r="E132" s="333"/>
      <c r="F132" s="333"/>
      <c r="G132" s="333"/>
      <c r="H132" s="333"/>
      <c r="I132" s="333"/>
      <c r="J132" s="333"/>
      <c r="K132" s="334"/>
      <c r="L132" s="182"/>
      <c r="M132" s="182"/>
    </row>
    <row r="133" spans="1:13" ht="15.5">
      <c r="A133" s="578" t="s">
        <v>212</v>
      </c>
      <c r="B133" s="579"/>
      <c r="C133" s="582"/>
      <c r="D133" s="581"/>
      <c r="E133" s="333"/>
      <c r="F133" s="333"/>
      <c r="G133" s="333"/>
      <c r="H133" s="333"/>
      <c r="I133" s="333"/>
      <c r="J133" s="333"/>
      <c r="K133" s="334"/>
      <c r="L133" s="182"/>
      <c r="M133" s="182"/>
    </row>
    <row r="134" spans="1:13" ht="15.5">
      <c r="A134" s="229" t="s">
        <v>208</v>
      </c>
      <c r="B134" s="230">
        <v>517322.09</v>
      </c>
      <c r="C134" s="231">
        <v>16</v>
      </c>
      <c r="D134" s="230">
        <v>8.5439515729026694E-2</v>
      </c>
      <c r="E134" s="333"/>
      <c r="F134" s="333"/>
      <c r="G134" s="333"/>
      <c r="H134" s="333"/>
      <c r="I134" s="333"/>
      <c r="J134" s="333"/>
      <c r="K134" s="334"/>
      <c r="L134" s="182"/>
      <c r="M134" s="182"/>
    </row>
    <row r="135" spans="1:13" ht="15.5">
      <c r="A135" s="229" t="s">
        <v>209</v>
      </c>
      <c r="B135" s="230">
        <v>738008.8</v>
      </c>
      <c r="C135" s="231">
        <v>19</v>
      </c>
      <c r="D135" s="230">
        <v>0.12385844338507818</v>
      </c>
      <c r="E135" s="333"/>
      <c r="F135" s="333"/>
      <c r="G135" s="333"/>
      <c r="H135" s="333"/>
      <c r="I135" s="333"/>
      <c r="J135" s="333"/>
      <c r="K135" s="334"/>
      <c r="L135" s="182"/>
      <c r="M135" s="182"/>
    </row>
    <row r="136" spans="1:13" ht="15.5">
      <c r="A136" s="229" t="s">
        <v>210</v>
      </c>
      <c r="B136" s="230">
        <v>624722.22</v>
      </c>
      <c r="C136" s="231">
        <v>19</v>
      </c>
      <c r="D136" s="230">
        <v>0.1068619972122648</v>
      </c>
      <c r="E136" s="333"/>
      <c r="F136" s="333"/>
      <c r="G136" s="333"/>
      <c r="H136" s="333"/>
      <c r="I136" s="333"/>
      <c r="J136" s="333"/>
      <c r="K136" s="334"/>
      <c r="L136" s="182"/>
      <c r="M136" s="182"/>
    </row>
    <row r="137" spans="1:13" ht="15.5">
      <c r="A137" s="229" t="s">
        <v>211</v>
      </c>
      <c r="B137" s="230">
        <v>626684.37</v>
      </c>
      <c r="C137" s="231">
        <v>18</v>
      </c>
      <c r="D137" s="230">
        <v>0.10538665210878989</v>
      </c>
      <c r="E137" s="333"/>
      <c r="F137" s="333"/>
      <c r="G137" s="333"/>
      <c r="H137" s="333"/>
      <c r="I137" s="333"/>
      <c r="J137" s="333"/>
      <c r="K137" s="334"/>
      <c r="L137" s="182"/>
      <c r="M137" s="182"/>
    </row>
    <row r="138" spans="1:13" ht="15.5">
      <c r="A138" s="225"/>
      <c r="B138" s="226"/>
      <c r="C138" s="231"/>
      <c r="D138" s="226"/>
      <c r="E138" s="333"/>
      <c r="F138" s="333"/>
      <c r="G138" s="333"/>
      <c r="H138" s="333"/>
      <c r="I138" s="333"/>
      <c r="J138" s="333"/>
      <c r="K138" s="334"/>
      <c r="L138" s="182"/>
      <c r="M138" s="182"/>
    </row>
    <row r="139" spans="1:13" ht="15.5">
      <c r="A139" s="578" t="s">
        <v>213</v>
      </c>
      <c r="B139" s="579"/>
      <c r="C139" s="582"/>
      <c r="D139" s="581"/>
      <c r="E139" s="333"/>
      <c r="F139" s="333"/>
      <c r="G139" s="333"/>
      <c r="H139" s="333"/>
      <c r="I139" s="333"/>
      <c r="J139" s="333"/>
      <c r="K139" s="334"/>
      <c r="L139" s="182"/>
      <c r="M139" s="182"/>
    </row>
    <row r="140" spans="1:13" ht="15.5">
      <c r="A140" s="229" t="s">
        <v>208</v>
      </c>
      <c r="B140" s="230">
        <v>338354.1</v>
      </c>
      <c r="C140" s="231">
        <v>9</v>
      </c>
      <c r="D140" s="230">
        <v>5.5881647058471186E-2</v>
      </c>
      <c r="E140" s="333"/>
      <c r="F140" s="333"/>
      <c r="G140" s="333"/>
      <c r="H140" s="333"/>
      <c r="I140" s="333"/>
      <c r="J140" s="333"/>
      <c r="K140" s="334"/>
      <c r="L140" s="182"/>
      <c r="M140" s="182"/>
    </row>
    <row r="141" spans="1:13" ht="15.5">
      <c r="A141" s="229" t="s">
        <v>209</v>
      </c>
      <c r="B141" s="230">
        <v>606922.76</v>
      </c>
      <c r="C141" s="231">
        <v>13</v>
      </c>
      <c r="D141" s="230">
        <v>0.10185855278226409</v>
      </c>
      <c r="E141" s="333"/>
      <c r="F141" s="333"/>
      <c r="G141" s="333"/>
      <c r="H141" s="333"/>
      <c r="I141" s="333"/>
      <c r="J141" s="333"/>
      <c r="K141" s="334"/>
      <c r="L141" s="182"/>
      <c r="M141" s="182"/>
    </row>
    <row r="142" spans="1:13" ht="15.5">
      <c r="A142" s="229" t="s">
        <v>210</v>
      </c>
      <c r="B142" s="230">
        <v>861186.28</v>
      </c>
      <c r="C142" s="231">
        <v>12</v>
      </c>
      <c r="D142" s="230">
        <v>0.14731040918090074</v>
      </c>
      <c r="E142" s="333"/>
      <c r="F142" s="333"/>
      <c r="G142" s="333"/>
      <c r="H142" s="333"/>
      <c r="I142" s="333"/>
      <c r="J142" s="333"/>
      <c r="K142" s="334"/>
      <c r="L142" s="182"/>
      <c r="M142" s="182"/>
    </row>
    <row r="143" spans="1:13" ht="15.5">
      <c r="A143" s="229" t="s">
        <v>211</v>
      </c>
      <c r="B143" s="230">
        <v>602154.38</v>
      </c>
      <c r="C143" s="231">
        <v>11.333333333333334</v>
      </c>
      <c r="D143" s="230">
        <v>0.10168353634054535</v>
      </c>
      <c r="E143" s="333"/>
      <c r="F143" s="333"/>
      <c r="G143" s="333"/>
      <c r="H143" s="333"/>
      <c r="I143" s="333"/>
      <c r="J143" s="333"/>
      <c r="K143" s="334"/>
      <c r="L143" s="182"/>
      <c r="M143" s="182"/>
    </row>
    <row r="144" spans="1:13" ht="15.5">
      <c r="A144" s="225"/>
      <c r="B144" s="226"/>
      <c r="C144" s="231"/>
      <c r="D144" s="226"/>
      <c r="E144" s="333"/>
      <c r="F144" s="333"/>
      <c r="G144" s="333"/>
      <c r="H144" s="333"/>
      <c r="I144" s="333"/>
      <c r="J144" s="333"/>
      <c r="K144" s="334"/>
      <c r="L144" s="182"/>
      <c r="M144" s="182"/>
    </row>
    <row r="145" spans="1:13" ht="15.5">
      <c r="A145" s="578" t="s">
        <v>214</v>
      </c>
      <c r="B145" s="579"/>
      <c r="C145" s="582"/>
      <c r="D145" s="581"/>
      <c r="E145" s="333"/>
      <c r="F145" s="333"/>
      <c r="G145" s="333"/>
      <c r="H145" s="333"/>
      <c r="I145" s="333"/>
      <c r="J145" s="333"/>
      <c r="K145" s="334"/>
      <c r="L145" s="182"/>
      <c r="M145" s="182"/>
    </row>
    <row r="146" spans="1:13" ht="15.5">
      <c r="A146" s="229" t="s">
        <v>208</v>
      </c>
      <c r="B146" s="230">
        <v>1734979.9500000002</v>
      </c>
      <c r="C146" s="231">
        <v>47</v>
      </c>
      <c r="D146" s="230">
        <v>0.28654459106428443</v>
      </c>
      <c r="E146" s="333"/>
      <c r="F146" s="333"/>
      <c r="G146" s="333"/>
      <c r="H146" s="333"/>
      <c r="I146" s="333"/>
      <c r="J146" s="333"/>
      <c r="K146" s="334"/>
      <c r="L146" s="182"/>
      <c r="M146" s="182"/>
    </row>
    <row r="147" spans="1:13" ht="15.5">
      <c r="A147" s="229" t="s">
        <v>209</v>
      </c>
      <c r="B147" s="230">
        <v>2075253.9600000002</v>
      </c>
      <c r="C147" s="231">
        <v>56</v>
      </c>
      <c r="D147" s="230">
        <v>0.34828544742870177</v>
      </c>
      <c r="E147" s="333"/>
      <c r="F147" s="333"/>
      <c r="G147" s="333"/>
      <c r="H147" s="333"/>
      <c r="I147" s="333"/>
      <c r="J147" s="333"/>
      <c r="K147" s="334"/>
      <c r="L147" s="182"/>
      <c r="M147" s="182"/>
    </row>
    <row r="148" spans="1:13" ht="15.5">
      <c r="A148" s="229" t="s">
        <v>210</v>
      </c>
      <c r="B148" s="230">
        <v>2084750.3</v>
      </c>
      <c r="C148" s="231">
        <v>53</v>
      </c>
      <c r="D148" s="230">
        <v>0.35660742265077144</v>
      </c>
      <c r="E148" s="333"/>
      <c r="F148" s="333"/>
      <c r="G148" s="333"/>
      <c r="H148" s="333"/>
      <c r="I148" s="333"/>
      <c r="J148" s="333"/>
      <c r="K148" s="334"/>
      <c r="L148" s="182"/>
      <c r="M148" s="182"/>
    </row>
    <row r="149" spans="1:13" ht="15.5">
      <c r="A149" s="229" t="s">
        <v>211</v>
      </c>
      <c r="B149" s="230">
        <v>1964994.7366666668</v>
      </c>
      <c r="C149" s="231">
        <v>52</v>
      </c>
      <c r="D149" s="230">
        <v>0.33047915371458586</v>
      </c>
      <c r="E149" s="333"/>
      <c r="F149" s="333"/>
      <c r="G149" s="333"/>
      <c r="H149" s="333"/>
      <c r="I149" s="333"/>
      <c r="J149" s="333"/>
      <c r="K149" s="334"/>
      <c r="L149" s="182"/>
      <c r="M149" s="182"/>
    </row>
    <row r="150" spans="1:13" ht="15.5">
      <c r="A150" s="225"/>
      <c r="B150" s="232"/>
      <c r="C150" s="233"/>
      <c r="D150" s="229"/>
      <c r="E150" s="333"/>
      <c r="F150" s="333"/>
      <c r="G150" s="333"/>
      <c r="H150" s="333"/>
      <c r="I150" s="333"/>
      <c r="J150" s="333"/>
      <c r="K150" s="334"/>
      <c r="L150" s="182"/>
      <c r="M150" s="182"/>
    </row>
    <row r="151" spans="1:13" ht="15.5">
      <c r="A151" s="184"/>
      <c r="B151" s="337"/>
      <c r="C151" s="337"/>
      <c r="D151" s="182"/>
      <c r="E151" s="182"/>
      <c r="F151" s="338"/>
      <c r="G151" s="337"/>
      <c r="H151" s="337"/>
      <c r="I151" s="337"/>
      <c r="J151" s="337"/>
      <c r="K151" s="334"/>
      <c r="L151" s="182"/>
      <c r="M151" s="182"/>
    </row>
    <row r="152" spans="1:13" ht="15.5">
      <c r="A152" s="238" t="s">
        <v>319</v>
      </c>
      <c r="B152" s="339"/>
      <c r="C152" s="340"/>
      <c r="D152" s="340"/>
      <c r="E152" s="182"/>
      <c r="F152" s="338"/>
      <c r="G152" s="337"/>
      <c r="H152" s="337"/>
      <c r="I152" s="337"/>
      <c r="J152" s="337"/>
      <c r="K152" s="334"/>
      <c r="L152" s="182"/>
      <c r="M152" s="182"/>
    </row>
    <row r="153" spans="1:13" ht="15.5">
      <c r="A153" s="229" t="s">
        <v>320</v>
      </c>
      <c r="B153" s="341"/>
      <c r="C153" s="237">
        <v>0.04</v>
      </c>
      <c r="D153" s="342"/>
      <c r="E153" s="182"/>
      <c r="F153" s="338"/>
      <c r="G153" s="337"/>
      <c r="H153" s="337"/>
      <c r="I153" s="337"/>
      <c r="J153" s="337"/>
      <c r="K153" s="334"/>
      <c r="L153" s="182"/>
      <c r="M153" s="182"/>
    </row>
    <row r="154" spans="1:13" ht="15.5">
      <c r="A154" s="241" t="s">
        <v>321</v>
      </c>
      <c r="B154" s="341"/>
      <c r="C154" s="237">
        <v>0.02</v>
      </c>
      <c r="D154" s="342"/>
      <c r="E154" s="182"/>
      <c r="F154" s="338"/>
      <c r="G154" s="337"/>
      <c r="H154" s="337"/>
      <c r="I154" s="337"/>
      <c r="J154" s="337"/>
      <c r="K154" s="334"/>
      <c r="L154" s="182"/>
      <c r="M154" s="182"/>
    </row>
    <row r="155" spans="1:13" ht="15.5">
      <c r="A155" s="229"/>
      <c r="B155" s="341"/>
      <c r="C155" s="343"/>
      <c r="D155" s="342"/>
      <c r="E155" s="182"/>
      <c r="F155" s="338"/>
      <c r="G155" s="337"/>
      <c r="H155" s="337"/>
      <c r="I155" s="337"/>
      <c r="J155" s="337"/>
      <c r="K155" s="334"/>
      <c r="L155" s="182"/>
      <c r="M155" s="182"/>
    </row>
    <row r="156" spans="1:13" ht="15.5">
      <c r="A156" s="229" t="s">
        <v>322</v>
      </c>
      <c r="B156" s="341"/>
      <c r="C156" s="237">
        <v>0.04</v>
      </c>
      <c r="D156" s="342"/>
      <c r="E156" s="182"/>
      <c r="F156" s="338"/>
      <c r="G156" s="337"/>
      <c r="H156" s="337"/>
      <c r="I156" s="337"/>
      <c r="J156" s="337"/>
      <c r="K156" s="334"/>
      <c r="L156" s="182"/>
      <c r="M156" s="182"/>
    </row>
    <row r="157" spans="1:13" ht="15.5">
      <c r="A157" s="229" t="s">
        <v>323</v>
      </c>
      <c r="B157" s="341"/>
      <c r="C157" s="237">
        <v>0.02</v>
      </c>
      <c r="D157" s="342"/>
      <c r="E157" s="182"/>
      <c r="F157" s="338"/>
      <c r="G157" s="337"/>
      <c r="H157" s="337"/>
      <c r="I157" s="337"/>
      <c r="J157" s="337"/>
      <c r="K157" s="334"/>
      <c r="L157" s="182"/>
      <c r="M157" s="182"/>
    </row>
    <row r="158" spans="1:13" ht="15.5">
      <c r="A158" s="184"/>
      <c r="B158" s="337"/>
      <c r="C158" s="337"/>
      <c r="D158" s="182"/>
      <c r="E158" s="182"/>
      <c r="F158" s="338"/>
      <c r="G158" s="337"/>
      <c r="H158" s="337"/>
      <c r="I158" s="337"/>
      <c r="J158" s="337"/>
      <c r="K158" s="334"/>
      <c r="L158" s="182"/>
      <c r="M158" s="182"/>
    </row>
    <row r="159" spans="1:13" ht="15.5">
      <c r="A159" s="184"/>
      <c r="B159" s="337"/>
      <c r="C159" s="337"/>
      <c r="D159" s="182"/>
      <c r="E159" s="182"/>
      <c r="F159" s="338"/>
      <c r="G159" s="337"/>
      <c r="H159" s="337"/>
      <c r="I159" s="337"/>
      <c r="J159" s="337"/>
      <c r="K159" s="334"/>
      <c r="L159" s="182"/>
      <c r="M159" s="182"/>
    </row>
    <row r="160" spans="1:13" ht="15.5">
      <c r="A160" s="184"/>
      <c r="B160" s="337"/>
      <c r="C160" s="337"/>
      <c r="D160" s="182"/>
      <c r="E160" s="182"/>
      <c r="F160" s="338"/>
      <c r="G160" s="337"/>
      <c r="H160" s="337"/>
      <c r="I160" s="337"/>
      <c r="J160" s="337"/>
      <c r="K160" s="334"/>
      <c r="L160" s="182"/>
      <c r="M160" s="182"/>
    </row>
    <row r="161" spans="1:13" ht="26.5">
      <c r="A161" s="235" t="s">
        <v>306</v>
      </c>
      <c r="B161" s="344" t="s">
        <v>307</v>
      </c>
      <c r="C161" s="344" t="s">
        <v>308</v>
      </c>
      <c r="D161" s="344" t="s">
        <v>309</v>
      </c>
      <c r="E161" s="344" t="s">
        <v>310</v>
      </c>
      <c r="F161" s="344" t="s">
        <v>311</v>
      </c>
      <c r="G161" s="344" t="s">
        <v>312</v>
      </c>
      <c r="H161" s="344" t="s">
        <v>313</v>
      </c>
      <c r="I161" s="337"/>
      <c r="J161" s="345" t="s">
        <v>306</v>
      </c>
      <c r="K161" s="345" t="s">
        <v>317</v>
      </c>
      <c r="L161" s="345" t="s">
        <v>318</v>
      </c>
      <c r="M161" s="345" t="s">
        <v>368</v>
      </c>
    </row>
    <row r="162" spans="1:13" ht="15.5">
      <c r="A162" s="388">
        <v>45869</v>
      </c>
      <c r="B162" s="389">
        <v>632854361.03999996</v>
      </c>
      <c r="C162" s="389">
        <v>67108.009999999995</v>
      </c>
      <c r="D162" s="389">
        <v>0</v>
      </c>
      <c r="E162" s="389">
        <v>0</v>
      </c>
      <c r="F162" s="389">
        <v>0</v>
      </c>
      <c r="G162" s="389">
        <v>67108.009999999995</v>
      </c>
      <c r="H162" s="390">
        <v>1.0604021103641947E-2</v>
      </c>
      <c r="I162" s="337"/>
      <c r="J162" s="236">
        <v>45869</v>
      </c>
      <c r="K162" s="237">
        <v>10281.34</v>
      </c>
      <c r="L162" s="237">
        <v>0</v>
      </c>
      <c r="M162" s="237">
        <v>10281.34</v>
      </c>
    </row>
    <row r="163" spans="1:13" ht="15.5">
      <c r="A163" s="388">
        <v>45900</v>
      </c>
      <c r="B163" s="389">
        <v>624899978.45000005</v>
      </c>
      <c r="C163" s="389">
        <v>510207.08</v>
      </c>
      <c r="D163" s="389">
        <v>31879.89</v>
      </c>
      <c r="E163" s="389">
        <v>0</v>
      </c>
      <c r="F163" s="389">
        <v>0</v>
      </c>
      <c r="G163" s="389">
        <v>542086.97</v>
      </c>
      <c r="H163" s="390">
        <v>8.6747797838718249E-2</v>
      </c>
      <c r="I163" s="333"/>
      <c r="J163" s="236">
        <v>45900</v>
      </c>
      <c r="K163" s="237">
        <v>14051.84</v>
      </c>
      <c r="L163" s="237">
        <v>0</v>
      </c>
      <c r="M163" s="237">
        <v>14051.84</v>
      </c>
    </row>
    <row r="164" spans="1:13" ht="15.5">
      <c r="A164" s="388">
        <v>45930</v>
      </c>
      <c r="B164" s="389">
        <v>615773298.36000001</v>
      </c>
      <c r="C164" s="389">
        <v>566087.6</v>
      </c>
      <c r="D164" s="389">
        <v>344424.96000000002</v>
      </c>
      <c r="E164" s="389">
        <v>32298.799999999999</v>
      </c>
      <c r="F164" s="389">
        <v>0</v>
      </c>
      <c r="G164" s="389">
        <v>942811.3600000001</v>
      </c>
      <c r="H164" s="390">
        <v>0.1531101401296559</v>
      </c>
      <c r="I164" s="333"/>
      <c r="J164" s="236">
        <v>45930</v>
      </c>
      <c r="K164" s="237">
        <v>9649.8799999999992</v>
      </c>
      <c r="L164" s="237">
        <v>0</v>
      </c>
      <c r="M164" s="237">
        <v>9649.8799999999992</v>
      </c>
    </row>
    <row r="165" spans="1:13" ht="15.5">
      <c r="A165" s="388">
        <v>45961</v>
      </c>
      <c r="B165" s="389">
        <v>605483406.11000001</v>
      </c>
      <c r="C165" s="389">
        <v>879303.76</v>
      </c>
      <c r="D165" s="389">
        <v>517322.09</v>
      </c>
      <c r="E165" s="389">
        <v>306055.3</v>
      </c>
      <c r="F165" s="389">
        <v>32298.799999999999</v>
      </c>
      <c r="G165" s="389">
        <v>1734979.9500000002</v>
      </c>
      <c r="H165" s="390">
        <v>0.28654459106428443</v>
      </c>
      <c r="I165" s="333"/>
      <c r="J165" s="236">
        <v>45961</v>
      </c>
      <c r="K165" s="237">
        <v>64897.229999999996</v>
      </c>
      <c r="L165" s="237">
        <v>0</v>
      </c>
      <c r="M165" s="237">
        <v>64897.229999999996</v>
      </c>
    </row>
    <row r="166" spans="1:13">
      <c r="A166" s="387">
        <v>45991</v>
      </c>
      <c r="B166" s="386">
        <v>595848599.27999997</v>
      </c>
      <c r="C166" s="386">
        <v>730322.4</v>
      </c>
      <c r="D166" s="386">
        <v>738008.8</v>
      </c>
      <c r="E166" s="386">
        <v>378573.44</v>
      </c>
      <c r="F166" s="386">
        <v>228349.32</v>
      </c>
      <c r="G166" s="386">
        <v>2075253.9600000002</v>
      </c>
      <c r="H166" s="386">
        <v>0.34828544742870177</v>
      </c>
      <c r="J166" s="236">
        <v>45991</v>
      </c>
      <c r="K166" s="237">
        <v>62403.9</v>
      </c>
      <c r="L166" s="237">
        <v>0</v>
      </c>
      <c r="M166" s="237">
        <v>62403.9</v>
      </c>
    </row>
    <row r="167" spans="1:13">
      <c r="A167" s="223">
        <v>46022</v>
      </c>
      <c r="B167" s="154">
        <v>584606535.80999994</v>
      </c>
      <c r="C167" s="154">
        <v>598841.80000000005</v>
      </c>
      <c r="D167" s="154">
        <v>624722.22</v>
      </c>
      <c r="E167" s="154">
        <v>508001.55</v>
      </c>
      <c r="F167" s="154">
        <v>353184.73</v>
      </c>
      <c r="G167" s="154">
        <v>2084750.3</v>
      </c>
      <c r="H167" s="154">
        <v>0.35660742265077144</v>
      </c>
      <c r="J167" s="236">
        <v>46022</v>
      </c>
      <c r="K167" s="237">
        <v>243096.11</v>
      </c>
      <c r="L167" s="237">
        <v>0</v>
      </c>
      <c r="M167" s="237">
        <v>243096.11</v>
      </c>
    </row>
    <row r="168" spans="1:13">
      <c r="A168" s="223"/>
      <c r="J168" s="236"/>
      <c r="K168" s="237"/>
      <c r="L168" s="237"/>
      <c r="M168" s="237"/>
    </row>
    <row r="169" spans="1:13">
      <c r="A169" s="223"/>
      <c r="J169" s="236"/>
      <c r="K169" s="237"/>
      <c r="L169" s="237"/>
      <c r="M169" s="237"/>
    </row>
    <row r="170" spans="1:13">
      <c r="A170" s="223"/>
    </row>
    <row r="171" spans="1:13">
      <c r="A171" s="223"/>
    </row>
    <row r="172" spans="1:13">
      <c r="A172" s="223"/>
    </row>
    <row r="174" spans="1:13" ht="15" thickBot="1">
      <c r="A174" s="834" t="s">
        <v>384</v>
      </c>
      <c r="B174" s="834"/>
      <c r="C174" s="834"/>
      <c r="D174" s="834"/>
    </row>
    <row r="175" spans="1:13" ht="15" thickTop="1"/>
    <row r="176" spans="1:13">
      <c r="A176" s="164"/>
      <c r="B176" s="346"/>
      <c r="C176" s="346"/>
      <c r="D176" s="326"/>
      <c r="E176" s="326"/>
      <c r="F176" s="326"/>
      <c r="G176" s="326"/>
      <c r="H176" s="326"/>
    </row>
    <row r="177" spans="1:8">
      <c r="A177" s="167" t="s">
        <v>183</v>
      </c>
      <c r="B177" s="347" t="s">
        <v>184</v>
      </c>
      <c r="C177" s="348"/>
      <c r="D177" s="348"/>
      <c r="E177" s="348"/>
      <c r="F177" s="348"/>
      <c r="G177" s="348"/>
      <c r="H177" s="348"/>
    </row>
    <row r="178" spans="1:8">
      <c r="A178" s="168" t="s">
        <v>522</v>
      </c>
      <c r="B178" s="169">
        <v>5150000</v>
      </c>
      <c r="C178" s="348"/>
      <c r="D178" s="348"/>
      <c r="E178" s="348"/>
      <c r="F178" s="348"/>
      <c r="G178" s="348"/>
      <c r="H178" s="348"/>
    </row>
    <row r="179" spans="1:8">
      <c r="A179" s="170" t="s">
        <v>523</v>
      </c>
      <c r="B179" s="171">
        <v>0</v>
      </c>
      <c r="C179" s="348"/>
      <c r="D179" s="348"/>
      <c r="E179" s="348"/>
      <c r="F179" s="348"/>
      <c r="G179" s="348"/>
      <c r="H179" s="348"/>
    </row>
    <row r="180" spans="1:8">
      <c r="A180" s="170" t="s">
        <v>524</v>
      </c>
      <c r="B180" s="171">
        <v>5150000</v>
      </c>
      <c r="C180" s="348"/>
      <c r="D180" s="348"/>
      <c r="E180" s="348"/>
      <c r="F180" s="348"/>
      <c r="G180" s="348"/>
      <c r="H180" s="348"/>
    </row>
    <row r="181" spans="1:8">
      <c r="A181" s="170" t="s">
        <v>525</v>
      </c>
      <c r="B181" s="171">
        <v>5150000</v>
      </c>
      <c r="C181" s="348"/>
      <c r="D181" s="348"/>
      <c r="E181" s="348"/>
      <c r="F181" s="348"/>
      <c r="G181" s="348"/>
      <c r="H181" s="348"/>
    </row>
    <row r="182" spans="1:8">
      <c r="A182" s="172"/>
      <c r="B182" s="349"/>
      <c r="C182" s="348"/>
      <c r="D182" s="348"/>
      <c r="E182" s="348"/>
      <c r="F182" s="348"/>
      <c r="G182" s="348"/>
      <c r="H182" s="348"/>
    </row>
    <row r="183" spans="1:8">
      <c r="C183" s="348"/>
      <c r="D183" s="348"/>
      <c r="E183" s="348"/>
      <c r="F183" s="348"/>
      <c r="G183" s="348"/>
      <c r="H183" s="348"/>
    </row>
    <row r="184" spans="1:8">
      <c r="A184" s="170" t="s">
        <v>189</v>
      </c>
      <c r="B184" s="171" t="s">
        <v>184</v>
      </c>
      <c r="C184" s="348"/>
      <c r="D184" s="348"/>
      <c r="E184" s="348"/>
      <c r="F184" s="348"/>
      <c r="G184" s="348"/>
      <c r="H184" s="348"/>
    </row>
    <row r="185" spans="1:8">
      <c r="A185" s="170" t="s">
        <v>526</v>
      </c>
      <c r="B185" s="171">
        <v>0</v>
      </c>
      <c r="C185" s="348"/>
      <c r="D185" s="348"/>
      <c r="E185" s="348"/>
      <c r="F185" s="348"/>
      <c r="G185" s="348"/>
      <c r="H185" s="348"/>
    </row>
    <row r="186" spans="1:8">
      <c r="A186" s="175" t="s">
        <v>527</v>
      </c>
      <c r="B186" s="350">
        <v>0</v>
      </c>
      <c r="C186" s="348"/>
      <c r="D186" s="348"/>
      <c r="E186" s="348"/>
      <c r="F186" s="348"/>
      <c r="G186" s="348"/>
      <c r="H186" s="348"/>
    </row>
    <row r="187" spans="1:8">
      <c r="A187" s="170"/>
      <c r="B187" s="171"/>
      <c r="C187" s="348"/>
      <c r="D187" s="348"/>
      <c r="E187" s="348"/>
      <c r="F187" s="348"/>
      <c r="G187" s="348"/>
      <c r="H187" s="348"/>
    </row>
    <row r="188" spans="1:8">
      <c r="A188" s="170"/>
      <c r="B188" s="171"/>
      <c r="C188" s="348"/>
      <c r="D188" s="348"/>
      <c r="E188" s="348"/>
      <c r="F188" s="348"/>
      <c r="G188" s="348"/>
      <c r="H188" s="348"/>
    </row>
    <row r="189" spans="1:8">
      <c r="A189" s="170"/>
      <c r="B189" s="171"/>
      <c r="C189" s="348"/>
      <c r="D189" s="348"/>
      <c r="E189" s="348"/>
      <c r="F189" s="348"/>
      <c r="G189" s="348"/>
      <c r="H189" s="348"/>
    </row>
    <row r="190" spans="1:8">
      <c r="A190" s="170"/>
      <c r="B190" s="171"/>
      <c r="C190" s="348"/>
      <c r="D190" s="348"/>
      <c r="E190" s="348"/>
      <c r="F190" s="348"/>
      <c r="G190" s="348"/>
      <c r="H190" s="348"/>
    </row>
    <row r="191" spans="1:8">
      <c r="A191" s="170"/>
      <c r="B191" s="171"/>
      <c r="C191" s="348"/>
      <c r="D191" s="348"/>
      <c r="E191" s="348"/>
      <c r="F191" s="348"/>
      <c r="G191" s="348"/>
      <c r="H191" s="348"/>
    </row>
    <row r="192" spans="1:8">
      <c r="A192" s="595"/>
      <c r="B192" s="829"/>
      <c r="C192" s="829"/>
      <c r="D192" s="829"/>
      <c r="E192" s="829"/>
      <c r="F192" s="829"/>
      <c r="G192" s="584"/>
      <c r="H192" s="351"/>
    </row>
    <row r="193" spans="1:7">
      <c r="A193" s="596"/>
      <c r="B193" s="583"/>
      <c r="C193" s="583"/>
      <c r="D193" s="583"/>
      <c r="E193" s="583"/>
      <c r="F193" s="583"/>
      <c r="G193" s="584"/>
    </row>
    <row r="194" spans="1:7">
      <c r="A194" s="585"/>
      <c r="B194" s="586"/>
      <c r="C194" s="587" t="s">
        <v>192</v>
      </c>
      <c r="D194" s="587" t="s">
        <v>200</v>
      </c>
      <c r="E194" s="587" t="s">
        <v>193</v>
      </c>
      <c r="F194" s="587" t="s">
        <v>194</v>
      </c>
      <c r="G194" s="588" t="s">
        <v>198</v>
      </c>
    </row>
    <row r="195" spans="1:7">
      <c r="A195" s="589" t="s">
        <v>199</v>
      </c>
      <c r="B195" s="586" t="s">
        <v>195</v>
      </c>
      <c r="C195" s="586" t="s">
        <v>196</v>
      </c>
      <c r="D195" s="586" t="s">
        <v>196</v>
      </c>
      <c r="E195" s="586" t="s">
        <v>529</v>
      </c>
      <c r="F195" s="586" t="s">
        <v>530</v>
      </c>
      <c r="G195" s="586"/>
    </row>
    <row r="196" spans="1:7">
      <c r="A196" s="590" t="s">
        <v>488</v>
      </c>
      <c r="B196" s="586" t="s">
        <v>195</v>
      </c>
      <c r="C196" s="586" t="s">
        <v>196</v>
      </c>
      <c r="D196" s="586" t="s">
        <v>196</v>
      </c>
      <c r="E196" s="586" t="s">
        <v>531</v>
      </c>
      <c r="F196" s="586" t="s">
        <v>532</v>
      </c>
      <c r="G196" s="586" t="s">
        <v>75</v>
      </c>
    </row>
    <row r="197" spans="1:7">
      <c r="A197" s="19"/>
      <c r="B197" s="591"/>
      <c r="C197" s="352"/>
      <c r="D197" s="352"/>
      <c r="E197" s="352"/>
      <c r="F197" s="352"/>
      <c r="G197" s="352"/>
    </row>
    <row r="198" spans="1:7">
      <c r="A198" s="160"/>
      <c r="B198" s="591"/>
      <c r="C198" s="352"/>
      <c r="D198" s="352"/>
      <c r="E198" s="352"/>
      <c r="F198" s="352"/>
      <c r="G198" s="352"/>
    </row>
    <row r="199" spans="1:7">
      <c r="A199" s="160"/>
      <c r="B199" s="592"/>
      <c r="C199" s="352"/>
      <c r="D199" s="352"/>
      <c r="E199" s="352"/>
      <c r="F199" s="352"/>
      <c r="G199" s="352"/>
    </row>
    <row r="200" spans="1:7">
      <c r="A200" s="173"/>
      <c r="B200" s="568"/>
      <c r="C200" s="352"/>
      <c r="D200" s="352"/>
      <c r="E200" s="352"/>
      <c r="F200" s="352"/>
      <c r="G200" s="352"/>
    </row>
    <row r="201" spans="1:7">
      <c r="A201" s="19"/>
      <c r="B201" s="591"/>
      <c r="C201" s="352"/>
      <c r="D201" s="352"/>
      <c r="E201" s="352"/>
      <c r="F201" s="352"/>
      <c r="G201" s="348"/>
    </row>
    <row r="202" spans="1:7">
      <c r="A202" s="160"/>
      <c r="B202" s="591"/>
      <c r="C202" s="352"/>
      <c r="D202" s="352"/>
      <c r="E202" s="352"/>
      <c r="F202" s="352"/>
      <c r="G202" s="348"/>
    </row>
    <row r="203" spans="1:7">
      <c r="A203" s="160"/>
      <c r="B203" s="592"/>
      <c r="C203" s="352"/>
      <c r="D203" s="348"/>
      <c r="E203" s="352"/>
      <c r="F203" s="352"/>
      <c r="G203" s="352"/>
    </row>
    <row r="204" spans="1:7">
      <c r="A204" s="19"/>
      <c r="B204" s="591"/>
      <c r="C204" s="352"/>
      <c r="D204" s="352"/>
      <c r="E204" s="352"/>
      <c r="F204" s="352"/>
      <c r="G204" s="352"/>
    </row>
    <row r="205" spans="1:7">
      <c r="A205" s="19"/>
      <c r="B205" s="591"/>
      <c r="C205" s="352"/>
      <c r="D205" s="352"/>
      <c r="E205" s="352"/>
      <c r="F205" s="352"/>
      <c r="G205" s="352"/>
    </row>
    <row r="208" spans="1:7">
      <c r="C208" s="352"/>
      <c r="D208" s="348"/>
      <c r="E208" s="352"/>
      <c r="F208" s="352"/>
      <c r="G208" s="352"/>
    </row>
    <row r="209" spans="3:7">
      <c r="C209" s="352"/>
      <c r="D209" s="352"/>
      <c r="E209" s="352"/>
      <c r="F209" s="352"/>
      <c r="G209" s="352"/>
    </row>
    <row r="210" spans="3:7">
      <c r="C210" s="352"/>
      <c r="D210" s="352"/>
      <c r="E210" s="352"/>
      <c r="F210" s="352"/>
      <c r="G210" s="352"/>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F15" sqref="F15"/>
    </sheetView>
  </sheetViews>
  <sheetFormatPr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4"/>
    </row>
    <row r="7" spans="2:21" ht="15.5">
      <c r="B7" s="99" t="s">
        <v>539</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0"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302</v>
      </c>
      <c r="C11" s="321" t="s">
        <v>63</v>
      </c>
      <c r="D11" s="107" t="s">
        <v>14</v>
      </c>
      <c r="F11" s="108" t="s">
        <v>64</v>
      </c>
      <c r="G11" s="108" t="s">
        <v>65</v>
      </c>
      <c r="H11" s="108" t="s">
        <v>73</v>
      </c>
      <c r="I11" s="109" t="s">
        <v>66</v>
      </c>
      <c r="K11" s="108" t="s">
        <v>67</v>
      </c>
      <c r="L11" s="108" t="s">
        <v>540</v>
      </c>
      <c r="M11" s="108" t="s">
        <v>69</v>
      </c>
      <c r="N11" s="109" t="s">
        <v>70</v>
      </c>
      <c r="P11" s="142" t="s">
        <v>71</v>
      </c>
      <c r="Q11" s="142" t="s">
        <v>72</v>
      </c>
    </row>
    <row r="12" spans="2:21" ht="15.5" thickTop="1" thickBot="1">
      <c r="B12" s="110">
        <f>'00 - Cover'!E17</f>
        <v>46013</v>
      </c>
      <c r="C12" s="322">
        <f>'00 - Cover'!E14</f>
        <v>46042</v>
      </c>
      <c r="D12" s="103">
        <f>C12-B12</f>
        <v>29</v>
      </c>
      <c r="F12" s="111">
        <f>+'08 - Notes Follow up'!D16</f>
        <v>442063650</v>
      </c>
      <c r="G12" s="113">
        <f>+D12/360</f>
        <v>8.0555555555555561E-2</v>
      </c>
      <c r="H12" s="114">
        <f>'00 - Cover'!E20</f>
        <v>1.9210000000000001E-2</v>
      </c>
      <c r="I12" s="112">
        <f>ROUND(F12*G12*H12,2)</f>
        <v>684081.22</v>
      </c>
      <c r="K12" s="111">
        <f>F12</f>
        <v>442063650</v>
      </c>
      <c r="L12" s="614">
        <f>30/360</f>
        <v>8.3333333333333329E-2</v>
      </c>
      <c r="M12" s="114">
        <v>1.8270000000000002E-2</v>
      </c>
      <c r="N12" s="112">
        <f>ROUND(K12*L12*M12,2)</f>
        <v>673041.91</v>
      </c>
      <c r="P12" s="143">
        <f>MAX(N12-I12,0)</f>
        <v>0</v>
      </c>
      <c r="Q12" s="143">
        <f>MAX(I12-N12,0)</f>
        <v>11039.309999999939</v>
      </c>
      <c r="U12" s="188"/>
    </row>
    <row r="13" spans="2:21" ht="15.5" thickTop="1" thickBot="1">
      <c r="B13" s="110">
        <f>'Historical Data'!A4</f>
        <v>45981</v>
      </c>
      <c r="C13" s="322">
        <f>'Historical Data'!B4</f>
        <v>46013</v>
      </c>
      <c r="D13" s="103">
        <f>C13-B13</f>
        <v>32</v>
      </c>
      <c r="F13" s="111">
        <f>'Historical Data'!BO4</f>
        <v>453701250</v>
      </c>
      <c r="G13" s="113">
        <f>'Historical Data'!BP4</f>
        <v>8.8888888888888892E-2</v>
      </c>
      <c r="H13" s="114">
        <f>'Historical Data'!BQ4</f>
        <v>1.899E-2</v>
      </c>
      <c r="I13" s="111">
        <f>'Historical Data'!BR4</f>
        <v>765847.71</v>
      </c>
      <c r="K13" s="111">
        <f>F13</f>
        <v>453701250</v>
      </c>
      <c r="L13" s="614">
        <f>'Historical Data'!BT4</f>
        <v>8.3333333333333329E-2</v>
      </c>
      <c r="M13" s="114">
        <f>'Historical Data'!BU4</f>
        <v>1.8270000000000002E-2</v>
      </c>
      <c r="N13" s="111">
        <f>'Historical Data'!BV4</f>
        <v>690760.15</v>
      </c>
      <c r="P13" s="143">
        <f>MAX(N13-I13,0)</f>
        <v>0</v>
      </c>
      <c r="Q13" s="143">
        <f>MAX(I13-N13,0)</f>
        <v>75087.559999999939</v>
      </c>
      <c r="U13" s="613"/>
    </row>
    <row r="14" spans="2:21" ht="15.5" thickTop="1" thickBot="1">
      <c r="B14" s="110">
        <f>'Historical Data'!A5</f>
        <v>45950</v>
      </c>
      <c r="C14" s="322">
        <f>'Historical Data'!B5</f>
        <v>45981</v>
      </c>
      <c r="D14" s="103">
        <f>C14-B14</f>
        <v>31</v>
      </c>
      <c r="F14" s="111">
        <f>'Historical Data'!BO5</f>
        <v>466067400</v>
      </c>
      <c r="G14" s="113">
        <f>'Historical Data'!BP5</f>
        <v>8.611111111111111E-2</v>
      </c>
      <c r="H14" s="114">
        <f>'Historical Data'!BQ5</f>
        <v>1.9220000000000001E-2</v>
      </c>
      <c r="I14" s="111">
        <f>'Historical Data'!BR5</f>
        <v>771367.44</v>
      </c>
      <c r="K14" s="111">
        <f>F14</f>
        <v>466067400</v>
      </c>
      <c r="L14" s="614">
        <f>'Historical Data'!BT5</f>
        <v>8.3333333333333329E-2</v>
      </c>
      <c r="M14" s="114">
        <f>'Historical Data'!BU5</f>
        <v>1.8270000000000002E-2</v>
      </c>
      <c r="N14" s="111">
        <f>'Historical Data'!BV5</f>
        <v>709587.62</v>
      </c>
      <c r="P14" s="143">
        <f>MAX(N14-I14,0)</f>
        <v>0</v>
      </c>
      <c r="Q14" s="143">
        <f>MAX(I14-N14,0)</f>
        <v>61779.819999999949</v>
      </c>
    </row>
    <row r="15" spans="2:21" ht="15.5" thickTop="1" thickBot="1">
      <c r="B15" s="110">
        <f>'Historical Data'!A6</f>
        <v>45922</v>
      </c>
      <c r="C15" s="322">
        <f>'Historical Data'!B6</f>
        <v>45950</v>
      </c>
      <c r="D15" s="103">
        <f>C15-B15</f>
        <v>28</v>
      </c>
      <c r="F15" s="111">
        <f>'Historical Data'!BO6</f>
        <v>477345050</v>
      </c>
      <c r="G15" s="113">
        <f>'Historical Data'!BP6</f>
        <v>7.7777777777777779E-2</v>
      </c>
      <c r="H15" s="114">
        <f>'Historical Data'!BQ6</f>
        <v>1.9300000000000001E-2</v>
      </c>
      <c r="I15" s="111">
        <f>'Historical Data'!BR6</f>
        <v>716547.96</v>
      </c>
      <c r="K15" s="111">
        <f>F15</f>
        <v>477345050</v>
      </c>
      <c r="L15" s="614">
        <f>'Historical Data'!BT6</f>
        <v>8.3333333333333329E-2</v>
      </c>
      <c r="M15" s="114">
        <f>'Historical Data'!BU6</f>
        <v>1.8270000000000002E-2</v>
      </c>
      <c r="N15" s="111">
        <f>'Historical Data'!BV6</f>
        <v>726757.84</v>
      </c>
      <c r="P15" s="143">
        <f>MAX(N15-I15,0)</f>
        <v>10209.880000000005</v>
      </c>
      <c r="Q15" s="143">
        <f>MAX(I15-N15,0)</f>
        <v>0</v>
      </c>
    </row>
    <row r="16" spans="2:21" ht="15.5" thickTop="1" thickBot="1">
      <c r="B16" s="110">
        <f>'Historical Data'!A7</f>
        <v>45889</v>
      </c>
      <c r="C16" s="322">
        <f>'Historical Data'!B7</f>
        <v>45922</v>
      </c>
      <c r="D16" s="103">
        <f t="shared" ref="D16:D17" si="0">C16-B16</f>
        <v>33</v>
      </c>
      <c r="F16" s="111">
        <f>'Historical Data'!BO7</f>
        <v>487412350</v>
      </c>
      <c r="G16" s="113">
        <f>'Historical Data'!BP7</f>
        <v>9.166666666666666E-2</v>
      </c>
      <c r="H16" s="114">
        <f>'Historical Data'!BQ7</f>
        <v>1.9210000000000001E-2</v>
      </c>
      <c r="I16" s="111">
        <f>'Historical Data'!BR7</f>
        <v>858292.53</v>
      </c>
      <c r="K16" s="111">
        <f t="shared" ref="K16:K17" si="1">F16</f>
        <v>487412350</v>
      </c>
      <c r="L16" s="614">
        <f>'Historical Data'!BT7</f>
        <v>8.3333333333333329E-2</v>
      </c>
      <c r="M16" s="114">
        <f>'Historical Data'!BU7</f>
        <v>1.8270000000000002E-2</v>
      </c>
      <c r="N16" s="111">
        <f>'Historical Data'!BV7</f>
        <v>742085.3</v>
      </c>
      <c r="P16" s="143">
        <f t="shared" ref="P16:P17" si="2">MAX(N16-I16,0)</f>
        <v>0</v>
      </c>
      <c r="Q16" s="143">
        <f t="shared" ref="Q16:Q17" si="3">MAX(I16-N16,0)</f>
        <v>116207.22999999998</v>
      </c>
    </row>
    <row r="17" spans="2:17" ht="15.5" thickTop="1" thickBot="1">
      <c r="B17" s="110">
        <f>'Historical Data'!A8</f>
        <v>45859</v>
      </c>
      <c r="C17" s="322">
        <f>'Historical Data'!B8</f>
        <v>45889</v>
      </c>
      <c r="D17" s="103">
        <f t="shared" si="0"/>
        <v>30</v>
      </c>
      <c r="F17" s="111">
        <f>'Historical Data'!BO8</f>
        <v>500000000</v>
      </c>
      <c r="G17" s="113">
        <f>'Historical Data'!BP8</f>
        <v>8.3333333333333329E-2</v>
      </c>
      <c r="H17" s="114">
        <f>'Historical Data'!BQ8</f>
        <v>1.8950000000000002E-2</v>
      </c>
      <c r="I17" s="111">
        <f>'Historical Data'!BR8</f>
        <v>789583.33</v>
      </c>
      <c r="K17" s="111">
        <f t="shared" si="1"/>
        <v>500000000</v>
      </c>
      <c r="L17" s="614">
        <f>'Historical Data'!BT8</f>
        <v>8.0555555555555561E-2</v>
      </c>
      <c r="M17" s="114">
        <f>'Historical Data'!BU8</f>
        <v>1.8270000000000002E-2</v>
      </c>
      <c r="N17" s="111">
        <f>'Historical Data'!BV8</f>
        <v>735875</v>
      </c>
      <c r="P17" s="143">
        <f t="shared" si="2"/>
        <v>0</v>
      </c>
      <c r="Q17" s="143">
        <f t="shared" si="3"/>
        <v>53708.329999999958</v>
      </c>
    </row>
    <row r="18" spans="2:17" ht="15.5" thickTop="1" thickBot="1">
      <c r="B18" s="110"/>
      <c r="C18" s="322"/>
      <c r="D18" s="103"/>
      <c r="F18" s="111"/>
      <c r="G18" s="113"/>
      <c r="H18" s="114"/>
      <c r="I18" s="112"/>
      <c r="K18" s="111"/>
      <c r="L18" s="111"/>
      <c r="M18" s="114"/>
      <c r="N18" s="112"/>
      <c r="P18" s="143"/>
      <c r="Q18" s="143"/>
    </row>
    <row r="19" spans="2:17" ht="15.5" thickTop="1" thickBot="1">
      <c r="B19" s="110"/>
      <c r="C19" s="322"/>
      <c r="D19" s="103"/>
      <c r="F19" s="111"/>
      <c r="G19" s="113"/>
      <c r="H19" s="114"/>
      <c r="I19" s="112"/>
      <c r="K19" s="111"/>
      <c r="L19" s="111"/>
      <c r="M19" s="114"/>
      <c r="N19" s="112"/>
      <c r="P19" s="143"/>
      <c r="Q19" s="143"/>
    </row>
    <row r="20" spans="2:17" ht="15.5" thickTop="1" thickBot="1">
      <c r="B20" s="110" t="str">
        <f>IF('Historical Data'!A11="","",'Historical Data'!A11)</f>
        <v/>
      </c>
      <c r="C20" s="322"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5.5" thickTop="1" thickBot="1">
      <c r="B21" s="110" t="str">
        <f>IF('Historical Data'!A12="","",'Historical Data'!A12)</f>
        <v/>
      </c>
      <c r="C21" s="322"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5.5" thickTop="1" thickBot="1">
      <c r="B22" s="110" t="str">
        <f>IF('Historical Data'!A13="","",'Historical Data'!A13)</f>
        <v/>
      </c>
      <c r="C22" s="322"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5.5" thickTop="1" thickBot="1">
      <c r="B23" s="110" t="str">
        <f>IF('Historical Data'!A14="","",'Historical Data'!A14)</f>
        <v/>
      </c>
      <c r="C23" s="322"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5.5" thickTop="1" thickBot="1">
      <c r="B24" s="110" t="str">
        <f>IF('Historical Data'!A15="","",'Historical Data'!A15)</f>
        <v/>
      </c>
      <c r="C24" s="322"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22"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22"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22"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22"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22"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22"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22"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22"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22"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22"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22"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22"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22"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22"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22"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22"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22"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22"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22"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22"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22"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22"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22"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22"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22"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22"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22"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22"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22"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22"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22"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22"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22"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22"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22"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22"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22"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22"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22"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22"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22"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22"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22"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22"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22"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22"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22"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22"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22"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22"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22"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22"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22"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22"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22"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22"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22"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22"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22"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22"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22"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22"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22"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22"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22"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22"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22"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22"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22"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22"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22"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22"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22"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22"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22"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22"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22"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22"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22"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22"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22"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22"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22"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22"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22"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22"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22"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22"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22"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22"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22"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22"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22"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22"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22"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22"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22"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22"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22"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22"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22"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22"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22"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22"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22"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22"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22"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22"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22"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22"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22"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22"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22"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22"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22"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22"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22"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22"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22"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22"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22"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22"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22"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22"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22"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22"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22"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22"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22"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22"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22"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22"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22"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22"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22"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22"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22"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22"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22"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22"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22"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22"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22"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22"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22"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22"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22"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22"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22"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22"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22"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22"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22"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22"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22"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22"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22"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22"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22"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22"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22"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22"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22"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22"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22"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22"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22"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22"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22"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22"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22"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22"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22"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22"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22"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22"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22"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22"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22"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22"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22"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22"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22"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22"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22"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22"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22"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22"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22"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22"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22"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22"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22"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22"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22"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22"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22"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22"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22"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22"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22"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22"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22"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22"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22"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22"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22"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22"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22"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22"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22"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22"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22"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22"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22"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22"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22"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22"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22"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22"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22"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22"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22"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22"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22"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22"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22"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22"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22"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22"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22"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0"/>
  <sheetViews>
    <sheetView showGridLines="0" zoomScaleNormal="100" workbookViewId="0">
      <selection activeCell="I40" sqref="I40"/>
    </sheetView>
  </sheetViews>
  <sheetFormatPr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18" t="s">
        <v>47</v>
      </c>
      <c r="I2" s="619">
        <f>+'00 - Cover'!E14</f>
        <v>46042</v>
      </c>
    </row>
    <row r="3" spans="2:14">
      <c r="H3" s="618" t="s">
        <v>127</v>
      </c>
      <c r="I3" s="619">
        <f>+'00 - Cover'!E17</f>
        <v>46013</v>
      </c>
    </row>
    <row r="4" spans="2:14">
      <c r="H4" s="603"/>
      <c r="I4" s="620">
        <v>8.3333333333333329E-2</v>
      </c>
    </row>
    <row r="7" spans="2:14" ht="15.5">
      <c r="B7" s="835" t="s">
        <v>216</v>
      </c>
      <c r="C7" s="836"/>
      <c r="D7" s="836"/>
      <c r="E7" s="836"/>
      <c r="F7" s="836"/>
      <c r="G7" s="836"/>
      <c r="H7" s="836"/>
      <c r="I7" s="836"/>
      <c r="J7" s="836"/>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29" t="s">
        <v>28</v>
      </c>
      <c r="D11" s="48"/>
      <c r="E11" s="49"/>
      <c r="F11" s="50"/>
      <c r="G11" s="50"/>
      <c r="H11" s="51"/>
      <c r="I11" s="52">
        <f>ROUND(SUM(I12:I14),2)</f>
        <v>4166.67</v>
      </c>
      <c r="J11" s="52"/>
    </row>
    <row r="12" spans="2:14">
      <c r="B12" s="53" t="s">
        <v>108</v>
      </c>
      <c r="C12" s="630"/>
      <c r="D12" s="54">
        <v>25000</v>
      </c>
      <c r="E12" s="55">
        <v>1</v>
      </c>
      <c r="F12" s="56">
        <f>D12*G12</f>
        <v>0</v>
      </c>
      <c r="G12" s="57">
        <v>0</v>
      </c>
      <c r="H12" s="116" t="s">
        <v>218</v>
      </c>
      <c r="I12" s="58">
        <f>+IF(Calendar!$C$9=1,'12 - Third party expenses'!D12+'12 - Third party expenses'!F12,0)</f>
        <v>0</v>
      </c>
      <c r="J12" s="58"/>
    </row>
    <row r="13" spans="2:14">
      <c r="B13" s="53" t="s">
        <v>494</v>
      </c>
      <c r="C13" s="630"/>
      <c r="D13" s="54">
        <v>875</v>
      </c>
      <c r="E13" s="55">
        <v>1</v>
      </c>
      <c r="F13" s="56">
        <f>D13*G13</f>
        <v>0</v>
      </c>
      <c r="G13" s="57">
        <v>0</v>
      </c>
      <c r="H13" s="116" t="s">
        <v>218</v>
      </c>
      <c r="I13" s="58">
        <f>+IF(Calendar!$C$9=1,'12 - Third party expenses'!D13+'12 - Third party expenses'!F13,0)-875*0</f>
        <v>0</v>
      </c>
      <c r="J13" s="58"/>
    </row>
    <row r="14" spans="2:14">
      <c r="B14" s="59" t="s">
        <v>107</v>
      </c>
      <c r="C14" s="630"/>
      <c r="D14" s="54">
        <v>50000</v>
      </c>
      <c r="E14" s="55">
        <v>1</v>
      </c>
      <c r="F14" s="56">
        <f t="shared" ref="F14" si="0">D14*G14</f>
        <v>0</v>
      </c>
      <c r="G14" s="57">
        <v>0</v>
      </c>
      <c r="H14" s="116" t="s">
        <v>217</v>
      </c>
      <c r="I14" s="58">
        <f>+D14*I4</f>
        <v>4166.6666666666661</v>
      </c>
      <c r="J14" s="58"/>
    </row>
    <row r="15" spans="2:14">
      <c r="B15" s="47" t="s">
        <v>29</v>
      </c>
      <c r="C15" s="630"/>
      <c r="D15" s="48"/>
      <c r="E15" s="49"/>
      <c r="F15" s="50"/>
      <c r="G15" s="50"/>
      <c r="H15" s="51"/>
      <c r="I15" s="52">
        <f>SUM(I16:I22)</f>
        <v>0</v>
      </c>
      <c r="J15" s="52"/>
    </row>
    <row r="16" spans="2:14">
      <c r="B16" s="115" t="s">
        <v>112</v>
      </c>
      <c r="C16" s="630"/>
      <c r="D16" s="54">
        <v>1500</v>
      </c>
      <c r="E16" s="55">
        <v>1</v>
      </c>
      <c r="F16" s="56">
        <f t="shared" ref="F16:F22" si="1">D16*G16</f>
        <v>0</v>
      </c>
      <c r="G16" s="57">
        <v>0</v>
      </c>
      <c r="H16" s="116" t="s">
        <v>115</v>
      </c>
      <c r="I16" s="58">
        <v>0</v>
      </c>
      <c r="J16" s="58"/>
      <c r="N16" s="188"/>
    </row>
    <row r="17" spans="2:14">
      <c r="B17" s="59" t="s">
        <v>111</v>
      </c>
      <c r="C17" s="630"/>
      <c r="D17" s="54">
        <v>500</v>
      </c>
      <c r="E17" s="55">
        <v>1</v>
      </c>
      <c r="F17" s="56">
        <f t="shared" si="1"/>
        <v>0</v>
      </c>
      <c r="G17" s="57">
        <v>0</v>
      </c>
      <c r="H17" s="116" t="s">
        <v>115</v>
      </c>
      <c r="I17" s="58">
        <v>0</v>
      </c>
      <c r="J17" s="58"/>
      <c r="L17" s="33"/>
    </row>
    <row r="18" spans="2:14">
      <c r="B18" s="59" t="s">
        <v>505</v>
      </c>
      <c r="C18" s="630"/>
      <c r="D18" s="54">
        <v>20000</v>
      </c>
      <c r="E18" s="55">
        <v>1</v>
      </c>
      <c r="F18" s="56">
        <f t="shared" si="1"/>
        <v>0</v>
      </c>
      <c r="G18" s="57">
        <v>0</v>
      </c>
      <c r="H18" s="116" t="s">
        <v>115</v>
      </c>
      <c r="I18" s="58">
        <v>0</v>
      </c>
      <c r="J18" s="58"/>
    </row>
    <row r="19" spans="2:14">
      <c r="B19" s="59" t="s">
        <v>506</v>
      </c>
      <c r="C19" s="630"/>
      <c r="D19" s="54">
        <v>15000</v>
      </c>
      <c r="E19" s="55">
        <v>1</v>
      </c>
      <c r="F19" s="56">
        <f t="shared" si="1"/>
        <v>0</v>
      </c>
      <c r="G19" s="57">
        <v>0</v>
      </c>
      <c r="H19" s="116" t="s">
        <v>115</v>
      </c>
      <c r="I19" s="58">
        <v>0</v>
      </c>
      <c r="J19" s="58"/>
    </row>
    <row r="20" spans="2:14">
      <c r="B20" s="59" t="s">
        <v>507</v>
      </c>
      <c r="C20" s="630"/>
      <c r="D20" s="54">
        <v>10000</v>
      </c>
      <c r="E20" s="55">
        <v>1</v>
      </c>
      <c r="F20" s="56">
        <f t="shared" si="1"/>
        <v>0</v>
      </c>
      <c r="G20" s="57">
        <v>0</v>
      </c>
      <c r="H20" s="116" t="s">
        <v>115</v>
      </c>
      <c r="I20" s="58">
        <v>0</v>
      </c>
      <c r="J20" s="58"/>
    </row>
    <row r="21" spans="2:14">
      <c r="B21" s="59" t="s">
        <v>114</v>
      </c>
      <c r="C21" s="630"/>
      <c r="D21" s="54">
        <v>5000</v>
      </c>
      <c r="E21" s="55">
        <v>1</v>
      </c>
      <c r="F21" s="56">
        <f t="shared" si="1"/>
        <v>0</v>
      </c>
      <c r="G21" s="57">
        <v>0</v>
      </c>
      <c r="H21" s="116" t="s">
        <v>115</v>
      </c>
      <c r="I21" s="58">
        <v>0</v>
      </c>
      <c r="J21" s="58"/>
    </row>
    <row r="22" spans="2:14" ht="25">
      <c r="B22" s="60" t="s">
        <v>113</v>
      </c>
      <c r="C22" s="630"/>
      <c r="D22" s="54">
        <v>0</v>
      </c>
      <c r="E22" s="55">
        <v>1</v>
      </c>
      <c r="F22" s="56">
        <f t="shared" si="1"/>
        <v>0</v>
      </c>
      <c r="G22" s="57">
        <v>0</v>
      </c>
      <c r="H22" s="116" t="s">
        <v>115</v>
      </c>
      <c r="I22" s="58">
        <v>0</v>
      </c>
      <c r="J22" s="58"/>
    </row>
    <row r="23" spans="2:14">
      <c r="B23" s="47" t="s">
        <v>30</v>
      </c>
      <c r="C23" s="630"/>
      <c r="D23" s="48"/>
      <c r="E23" s="49"/>
      <c r="F23" s="50"/>
      <c r="G23" s="50"/>
      <c r="H23" s="51"/>
      <c r="I23" s="52">
        <f>SUM(I24:I25)</f>
        <v>0</v>
      </c>
      <c r="J23" s="52"/>
      <c r="K23" s="188"/>
    </row>
    <row r="24" spans="2:14">
      <c r="B24" s="60" t="s">
        <v>109</v>
      </c>
      <c r="C24" s="630"/>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1"/>
      <c r="D25" s="54">
        <f>+'05 - Asset Follow-up'!C11</f>
        <v>595848599.28000009</v>
      </c>
      <c r="E25" s="61">
        <v>7.9999999999999996E-6</v>
      </c>
      <c r="F25" s="56">
        <f t="shared" si="2"/>
        <v>0</v>
      </c>
      <c r="G25" s="57">
        <v>0</v>
      </c>
      <c r="H25" s="116" t="s">
        <v>117</v>
      </c>
      <c r="I25" s="58">
        <f>+IF(MONTH(I2)=7,D25*E25+F25,0)</f>
        <v>0</v>
      </c>
      <c r="J25" s="58"/>
      <c r="N25" s="188"/>
    </row>
    <row r="26" spans="2:14">
      <c r="B26" s="62" t="s">
        <v>31</v>
      </c>
      <c r="C26" s="626" t="s">
        <v>32</v>
      </c>
      <c r="D26" s="48"/>
      <c r="E26" s="49"/>
      <c r="F26" s="50"/>
      <c r="G26" s="50"/>
      <c r="H26" s="51"/>
      <c r="I26" s="52">
        <f>SUM(I27:I34)</f>
        <v>3870.7</v>
      </c>
      <c r="J26" s="52"/>
    </row>
    <row r="27" spans="2:14">
      <c r="B27" s="63" t="s">
        <v>108</v>
      </c>
      <c r="C27" s="627"/>
      <c r="D27" s="64">
        <v>25000</v>
      </c>
      <c r="E27" s="55">
        <v>1</v>
      </c>
      <c r="F27" s="56">
        <f>D27*G27</f>
        <v>5000</v>
      </c>
      <c r="G27" s="57">
        <v>0.2</v>
      </c>
      <c r="H27" s="116" t="s">
        <v>218</v>
      </c>
      <c r="I27" s="58">
        <f>+IF(Calendar!$C$9=1,'12 - Third party expenses'!D27+'12 - Third party expenses'!F27,0)</f>
        <v>0</v>
      </c>
      <c r="J27" s="58"/>
    </row>
    <row r="28" spans="2:14">
      <c r="B28" s="63" t="s">
        <v>107</v>
      </c>
      <c r="C28" s="627"/>
      <c r="D28" s="64">
        <v>27000</v>
      </c>
      <c r="E28" s="55">
        <v>1</v>
      </c>
      <c r="F28" s="56">
        <f>D28*G28</f>
        <v>5400</v>
      </c>
      <c r="G28" s="57">
        <v>0.2</v>
      </c>
      <c r="H28" s="116" t="s">
        <v>217</v>
      </c>
      <c r="I28" s="58">
        <f>+I4*(D28+F28)</f>
        <v>2700</v>
      </c>
      <c r="J28" s="58"/>
      <c r="K28" s="188"/>
    </row>
    <row r="29" spans="2:14">
      <c r="B29" s="63" t="s">
        <v>215</v>
      </c>
      <c r="C29" s="627"/>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11707</v>
      </c>
      <c r="E29" s="55">
        <v>1</v>
      </c>
      <c r="F29" s="56">
        <f>D29*G29</f>
        <v>2341.4</v>
      </c>
      <c r="G29" s="57">
        <v>0.2</v>
      </c>
      <c r="H29" s="116" t="s">
        <v>217</v>
      </c>
      <c r="I29" s="58">
        <f>+(D29+F29)*I4</f>
        <v>1170.6999999999998</v>
      </c>
      <c r="J29" s="58"/>
      <c r="K29" s="242"/>
    </row>
    <row r="30" spans="2:14">
      <c r="B30" s="63" t="s">
        <v>122</v>
      </c>
      <c r="C30" s="627"/>
      <c r="D30" s="64">
        <v>0</v>
      </c>
      <c r="E30" s="55">
        <v>1</v>
      </c>
      <c r="F30" s="56">
        <f t="shared" ref="F30:F31" si="3">D30*G30</f>
        <v>0</v>
      </c>
      <c r="G30" s="57">
        <v>0.2</v>
      </c>
      <c r="H30" s="116" t="s">
        <v>115</v>
      </c>
      <c r="I30" s="58">
        <v>0</v>
      </c>
      <c r="J30" s="58"/>
      <c r="K30" s="188"/>
    </row>
    <row r="31" spans="2:14">
      <c r="B31" s="63" t="s">
        <v>495</v>
      </c>
      <c r="C31" s="627"/>
      <c r="D31" s="64">
        <v>1000</v>
      </c>
      <c r="E31" s="55">
        <v>1</v>
      </c>
      <c r="F31" s="56">
        <f t="shared" si="3"/>
        <v>200</v>
      </c>
      <c r="G31" s="57">
        <v>0.2</v>
      </c>
      <c r="H31" s="116" t="s">
        <v>115</v>
      </c>
      <c r="I31" s="58">
        <v>0</v>
      </c>
      <c r="J31" s="58"/>
    </row>
    <row r="32" spans="2:14">
      <c r="B32" s="63" t="s">
        <v>496</v>
      </c>
      <c r="C32" s="627"/>
      <c r="D32" s="64">
        <v>5000</v>
      </c>
      <c r="E32" s="55">
        <v>1</v>
      </c>
      <c r="F32" s="56">
        <f t="shared" ref="F32" si="4">D32*G32</f>
        <v>1000</v>
      </c>
      <c r="G32" s="57">
        <v>0.2</v>
      </c>
      <c r="H32" s="116" t="s">
        <v>115</v>
      </c>
      <c r="I32" s="58">
        <v>0</v>
      </c>
      <c r="J32" s="58"/>
    </row>
    <row r="33" spans="2:10">
      <c r="B33" s="63" t="s">
        <v>121</v>
      </c>
      <c r="C33" s="627"/>
      <c r="D33" s="64">
        <v>15000</v>
      </c>
      <c r="E33" s="55">
        <v>1</v>
      </c>
      <c r="F33" s="56">
        <f>D33*G33</f>
        <v>3000</v>
      </c>
      <c r="G33" s="57">
        <v>0.2</v>
      </c>
      <c r="H33" s="116" t="s">
        <v>115</v>
      </c>
      <c r="I33" s="58">
        <v>0</v>
      </c>
      <c r="J33" s="58"/>
    </row>
    <row r="34" spans="2:10">
      <c r="B34" s="63" t="s">
        <v>122</v>
      </c>
      <c r="C34" s="627"/>
      <c r="D34" s="556">
        <v>10</v>
      </c>
      <c r="E34" s="55">
        <v>1</v>
      </c>
      <c r="F34" s="56">
        <f>D34*G34</f>
        <v>2</v>
      </c>
      <c r="G34" s="57">
        <v>0.2</v>
      </c>
      <c r="H34" s="116" t="s">
        <v>115</v>
      </c>
      <c r="I34" s="58">
        <v>0</v>
      </c>
      <c r="J34" s="58"/>
    </row>
    <row r="35" spans="2:10">
      <c r="B35" s="62" t="s">
        <v>118</v>
      </c>
      <c r="C35" s="627"/>
      <c r="D35" s="48"/>
      <c r="E35" s="49"/>
      <c r="F35" s="50"/>
      <c r="G35" s="50"/>
      <c r="H35" s="51"/>
      <c r="I35" s="52">
        <f>+SUM(I36:I38)</f>
        <v>100</v>
      </c>
      <c r="J35" s="52"/>
    </row>
    <row r="36" spans="2:10">
      <c r="B36" s="68" t="s">
        <v>108</v>
      </c>
      <c r="C36" s="627"/>
      <c r="D36" s="64">
        <v>2000</v>
      </c>
      <c r="E36" s="69">
        <v>1</v>
      </c>
      <c r="F36" s="56">
        <f>D36*G36</f>
        <v>400</v>
      </c>
      <c r="G36" s="67">
        <v>0.2</v>
      </c>
      <c r="H36" s="117" t="s">
        <v>218</v>
      </c>
      <c r="I36" s="58">
        <f>+IF(Calendar!$C$9=1,'12 - Third party expenses'!D36+'12 - Third party expenses'!F36,0)</f>
        <v>0</v>
      </c>
      <c r="J36" s="58"/>
    </row>
    <row r="37" spans="2:10">
      <c r="B37" s="68" t="s">
        <v>107</v>
      </c>
      <c r="C37" s="627"/>
      <c r="D37" s="64">
        <v>1000</v>
      </c>
      <c r="E37" s="69">
        <v>1</v>
      </c>
      <c r="F37" s="56">
        <f t="shared" ref="F37:F38" si="5">D37*G37</f>
        <v>200</v>
      </c>
      <c r="G37" s="67">
        <v>0.2</v>
      </c>
      <c r="H37" s="117" t="s">
        <v>217</v>
      </c>
      <c r="I37" s="58">
        <f>+$I$4*(D37+F37)</f>
        <v>100</v>
      </c>
      <c r="J37" s="58"/>
    </row>
    <row r="38" spans="2:10">
      <c r="B38" s="68" t="s">
        <v>119</v>
      </c>
      <c r="C38" s="627"/>
      <c r="D38" s="64">
        <v>1000</v>
      </c>
      <c r="E38" s="55">
        <v>1</v>
      </c>
      <c r="F38" s="56">
        <f t="shared" si="5"/>
        <v>200</v>
      </c>
      <c r="G38" s="67">
        <v>0.2</v>
      </c>
      <c r="H38" s="116" t="s">
        <v>115</v>
      </c>
      <c r="I38" s="58">
        <v>0</v>
      </c>
      <c r="J38" s="58"/>
    </row>
    <row r="39" spans="2:10">
      <c r="B39" s="62" t="s">
        <v>116</v>
      </c>
      <c r="C39" s="627"/>
      <c r="D39" s="48"/>
      <c r="E39" s="49"/>
      <c r="F39" s="65"/>
      <c r="G39" s="50"/>
      <c r="H39" s="51"/>
      <c r="I39" s="52">
        <f>+SUM(I40:I44)</f>
        <v>335</v>
      </c>
      <c r="J39" s="52"/>
    </row>
    <row r="40" spans="2:10">
      <c r="B40" s="63" t="s">
        <v>108</v>
      </c>
      <c r="C40" s="627"/>
      <c r="D40" s="66">
        <v>2000</v>
      </c>
      <c r="E40" s="55">
        <v>1</v>
      </c>
      <c r="F40" s="56">
        <f>D40*G40</f>
        <v>400</v>
      </c>
      <c r="G40" s="190">
        <v>0.2</v>
      </c>
      <c r="H40" s="116" t="s">
        <v>218</v>
      </c>
      <c r="I40" s="58">
        <f>+IF(Calendar!$C$9=1,'12 - Third party expenses'!D40+'12 - Third party expenses'!F40,0)</f>
        <v>0</v>
      </c>
      <c r="J40" s="58"/>
    </row>
    <row r="41" spans="2:10">
      <c r="B41" s="63" t="s">
        <v>107</v>
      </c>
      <c r="C41" s="627"/>
      <c r="D41" s="189">
        <v>3000</v>
      </c>
      <c r="E41" s="55">
        <v>1</v>
      </c>
      <c r="F41" s="56">
        <f t="shared" ref="F41:F44" si="6">D41*G41</f>
        <v>600</v>
      </c>
      <c r="G41" s="190">
        <v>0.2</v>
      </c>
      <c r="H41" s="116" t="s">
        <v>217</v>
      </c>
      <c r="I41" s="58">
        <f>+$I$4*(D41+F41)</f>
        <v>300</v>
      </c>
      <c r="J41" s="191"/>
    </row>
    <row r="42" spans="2:10">
      <c r="B42" s="63" t="s">
        <v>503</v>
      </c>
      <c r="C42" s="627"/>
      <c r="D42" s="189">
        <v>350</v>
      </c>
      <c r="E42" s="55">
        <v>1</v>
      </c>
      <c r="F42" s="56">
        <f t="shared" si="6"/>
        <v>70</v>
      </c>
      <c r="G42" s="190">
        <v>0.2</v>
      </c>
      <c r="H42" s="116" t="s">
        <v>217</v>
      </c>
      <c r="I42" s="58">
        <f>+$I$4*(D42+F42)</f>
        <v>35</v>
      </c>
      <c r="J42" s="191"/>
    </row>
    <row r="43" spans="2:10">
      <c r="B43" s="63" t="s">
        <v>497</v>
      </c>
      <c r="C43" s="627"/>
      <c r="D43" s="189">
        <f>4500*0</f>
        <v>0</v>
      </c>
      <c r="E43" s="55">
        <v>1</v>
      </c>
      <c r="F43" s="56">
        <f t="shared" si="6"/>
        <v>0</v>
      </c>
      <c r="G43" s="190">
        <v>0.2</v>
      </c>
      <c r="H43" s="116" t="s">
        <v>115</v>
      </c>
      <c r="I43" s="694">
        <f>D43+F43</f>
        <v>0</v>
      </c>
      <c r="J43" s="191"/>
    </row>
    <row r="44" spans="2:10">
      <c r="B44" s="63" t="s">
        <v>504</v>
      </c>
      <c r="C44" s="627"/>
      <c r="D44" s="189">
        <f>250*0</f>
        <v>0</v>
      </c>
      <c r="E44" s="55">
        <v>1</v>
      </c>
      <c r="F44" s="56">
        <f t="shared" si="6"/>
        <v>0</v>
      </c>
      <c r="G44" s="190">
        <v>0.2</v>
      </c>
      <c r="H44" s="116" t="s">
        <v>115</v>
      </c>
      <c r="I44" s="694">
        <f>D44+F44</f>
        <v>0</v>
      </c>
      <c r="J44" s="191"/>
    </row>
    <row r="45" spans="2:10">
      <c r="B45" s="62" t="s">
        <v>498</v>
      </c>
      <c r="C45" s="627"/>
      <c r="D45" s="48"/>
      <c r="E45" s="49"/>
      <c r="F45" s="65"/>
      <c r="G45" s="50"/>
      <c r="H45" s="51"/>
      <c r="I45" s="52">
        <f>+I46</f>
        <v>0</v>
      </c>
      <c r="J45" s="52"/>
    </row>
    <row r="46" spans="2:10">
      <c r="B46" s="68" t="s">
        <v>108</v>
      </c>
      <c r="C46" s="627"/>
      <c r="D46" s="66">
        <f>5500*0</f>
        <v>0</v>
      </c>
      <c r="E46" s="55">
        <v>1</v>
      </c>
      <c r="F46" s="56">
        <f>D46*G46</f>
        <v>0</v>
      </c>
      <c r="G46" s="57">
        <v>0</v>
      </c>
      <c r="H46" s="116" t="s">
        <v>218</v>
      </c>
      <c r="I46" s="58">
        <f>+D46</f>
        <v>0</v>
      </c>
      <c r="J46" s="58"/>
    </row>
    <row r="47" spans="2:10">
      <c r="B47" s="62" t="s">
        <v>120</v>
      </c>
      <c r="C47" s="627"/>
      <c r="D47" s="48"/>
      <c r="E47" s="49"/>
      <c r="F47" s="65"/>
      <c r="G47" s="50"/>
      <c r="H47" s="51"/>
      <c r="I47" s="52">
        <f>+SUM(I48:I49)</f>
        <v>200</v>
      </c>
      <c r="J47" s="52"/>
    </row>
    <row r="48" spans="2:10">
      <c r="B48" s="68" t="s">
        <v>108</v>
      </c>
      <c r="C48" s="627"/>
      <c r="D48" s="64">
        <v>2000</v>
      </c>
      <c r="E48" s="69">
        <v>1</v>
      </c>
      <c r="F48" s="56">
        <f>D48*G48</f>
        <v>400</v>
      </c>
      <c r="G48" s="67">
        <v>0.2</v>
      </c>
      <c r="H48" s="117" t="s">
        <v>218</v>
      </c>
      <c r="I48" s="58">
        <f>+IF(Calendar!$C$9=1,'12 - Third party expenses'!D48+'12 - Third party expenses'!F48,0)</f>
        <v>0</v>
      </c>
      <c r="J48" s="58"/>
    </row>
    <row r="49" spans="2:10">
      <c r="B49" s="68" t="s">
        <v>107</v>
      </c>
      <c r="C49" s="628"/>
      <c r="D49" s="64">
        <v>2000</v>
      </c>
      <c r="E49" s="69">
        <v>1</v>
      </c>
      <c r="F49" s="56">
        <f t="shared" ref="F49" si="7">D49*G49</f>
        <v>400</v>
      </c>
      <c r="G49" s="67">
        <v>0.2</v>
      </c>
      <c r="H49" s="117" t="s">
        <v>217</v>
      </c>
      <c r="I49" s="58">
        <f>+$I$4*(D49+F49)</f>
        <v>200</v>
      </c>
      <c r="J49" s="58"/>
    </row>
    <row r="50" spans="2:10">
      <c r="B50" s="70" t="s">
        <v>500</v>
      </c>
      <c r="C50" s="557"/>
      <c r="D50" s="48"/>
      <c r="E50" s="71"/>
      <c r="F50" s="65"/>
      <c r="G50" s="50"/>
      <c r="H50" s="51"/>
      <c r="I50" s="52">
        <f>+SUM(I51:I55)</f>
        <v>0</v>
      </c>
      <c r="J50" s="52"/>
    </row>
    <row r="51" spans="2:10">
      <c r="B51" s="68" t="s">
        <v>499</v>
      </c>
      <c r="C51" s="557"/>
      <c r="D51" s="64">
        <v>35000</v>
      </c>
      <c r="E51" s="72">
        <v>1</v>
      </c>
      <c r="F51" s="56">
        <f>D51*G51</f>
        <v>7000</v>
      </c>
      <c r="G51" s="67">
        <v>0.2</v>
      </c>
      <c r="H51" s="116" t="s">
        <v>219</v>
      </c>
      <c r="I51" s="58">
        <v>0</v>
      </c>
      <c r="J51" s="58"/>
    </row>
    <row r="52" spans="2:10">
      <c r="B52" s="695" t="s">
        <v>629</v>
      </c>
      <c r="C52" s="557"/>
      <c r="D52" s="64">
        <v>0</v>
      </c>
      <c r="E52" s="72">
        <v>1</v>
      </c>
      <c r="F52" s="56">
        <f>D52*G52</f>
        <v>0</v>
      </c>
      <c r="G52" s="67">
        <v>0</v>
      </c>
      <c r="H52" s="116" t="s">
        <v>219</v>
      </c>
      <c r="I52" s="58">
        <f>IF(DATE(I2=2025,10,20),D52)</f>
        <v>0</v>
      </c>
      <c r="J52" s="58"/>
    </row>
    <row r="53" spans="2:10">
      <c r="B53" s="68" t="s">
        <v>501</v>
      </c>
      <c r="C53" s="557"/>
      <c r="D53" s="64">
        <v>10950</v>
      </c>
      <c r="E53" s="72">
        <v>1</v>
      </c>
      <c r="F53" s="56">
        <f t="shared" ref="F53:F54" si="8">D53*G53</f>
        <v>0</v>
      </c>
      <c r="G53" s="67">
        <v>0</v>
      </c>
      <c r="H53" s="116" t="s">
        <v>219</v>
      </c>
      <c r="I53" s="58">
        <v>0</v>
      </c>
      <c r="J53" s="58"/>
    </row>
    <row r="54" spans="2:10">
      <c r="B54" s="68" t="s">
        <v>502</v>
      </c>
      <c r="C54" s="557"/>
      <c r="D54" s="64">
        <v>8500</v>
      </c>
      <c r="E54" s="72">
        <v>1</v>
      </c>
      <c r="F54" s="56">
        <f t="shared" si="8"/>
        <v>0</v>
      </c>
      <c r="G54" s="67">
        <v>0</v>
      </c>
      <c r="H54" s="116" t="s">
        <v>219</v>
      </c>
      <c r="I54" s="58">
        <v>0</v>
      </c>
      <c r="J54" s="58"/>
    </row>
    <row r="55" spans="2:10" ht="15" thickBot="1">
      <c r="B55" s="68" t="s">
        <v>603</v>
      </c>
      <c r="C55" s="557"/>
      <c r="D55" s="64">
        <v>0</v>
      </c>
      <c r="E55" s="72">
        <v>1</v>
      </c>
      <c r="F55" s="56">
        <v>0</v>
      </c>
      <c r="G55" s="67">
        <v>0</v>
      </c>
      <c r="H55" s="116" t="s">
        <v>115</v>
      </c>
      <c r="I55" s="58">
        <f>+D55</f>
        <v>0</v>
      </c>
      <c r="J55" s="58"/>
    </row>
    <row r="56" spans="2:10" ht="15" thickBot="1">
      <c r="B56" s="73" t="s">
        <v>220</v>
      </c>
      <c r="C56" s="74"/>
      <c r="D56" s="75"/>
      <c r="E56" s="76"/>
      <c r="F56" s="76"/>
      <c r="G56" s="76"/>
      <c r="H56" s="76"/>
      <c r="I56" s="77">
        <f>+I11+I15+I23+I26+I35+I39+I45+I47+I50</f>
        <v>8672.369999999999</v>
      </c>
      <c r="J56" s="77"/>
    </row>
    <row r="59" spans="2:10">
      <c r="I59" s="188"/>
    </row>
    <row r="60" spans="2:10">
      <c r="J60"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80" zoomScaleNormal="80" workbookViewId="0">
      <selection activeCell="J17" sqref="J17"/>
    </sheetView>
  </sheetViews>
  <sheetFormatPr defaultColWidth="9.1796875" defaultRowHeight="10.5" outlineLevelRow="1"/>
  <cols>
    <col min="1" max="1" width="9.1796875" style="483"/>
    <col min="2" max="2" width="1.7265625" style="483" customWidth="1"/>
    <col min="3" max="4" width="9.1796875" style="483"/>
    <col min="5" max="7" width="26.7265625" style="483" customWidth="1"/>
    <col min="8" max="8" width="16.54296875" style="483" customWidth="1"/>
    <col min="9" max="9" width="15.54296875" style="483" bestFit="1" customWidth="1"/>
    <col min="10" max="10" width="13.7265625" style="483" customWidth="1"/>
    <col min="11" max="11" width="18.26953125" style="483" bestFit="1" customWidth="1"/>
    <col min="12" max="13" width="9.1796875" style="483"/>
    <col min="14" max="14" width="15" style="483" hidden="1" customWidth="1"/>
    <col min="15" max="15" width="23.1796875" style="483" hidden="1" customWidth="1"/>
    <col min="16" max="16384" width="9.1796875" style="483"/>
  </cols>
  <sheetData>
    <row r="7" spans="2:15">
      <c r="B7" s="476" t="s">
        <v>2</v>
      </c>
      <c r="C7" s="477"/>
      <c r="D7" s="478"/>
      <c r="E7" s="478"/>
      <c r="F7" s="478"/>
      <c r="G7" s="478"/>
      <c r="H7" s="479"/>
      <c r="I7" s="480"/>
      <c r="J7" s="480"/>
      <c r="K7" s="481"/>
      <c r="L7" s="482"/>
    </row>
    <row r="8" spans="2:15" ht="15" customHeight="1">
      <c r="B8" s="484"/>
      <c r="C8" s="484"/>
      <c r="D8" s="484"/>
      <c r="E8" s="484"/>
      <c r="F8" s="484"/>
      <c r="G8" s="484"/>
      <c r="H8" s="484"/>
      <c r="I8" s="554"/>
      <c r="J8" s="485"/>
      <c r="K8" s="486"/>
      <c r="L8" s="484"/>
    </row>
    <row r="9" spans="2:15" ht="11" thickBot="1">
      <c r="B9" s="487"/>
      <c r="C9" s="487"/>
      <c r="D9" s="487"/>
      <c r="E9" s="487"/>
      <c r="F9" s="487"/>
      <c r="G9" s="487"/>
      <c r="H9" s="487"/>
      <c r="I9" s="487"/>
      <c r="J9" s="487"/>
      <c r="K9" s="488"/>
      <c r="L9" s="487"/>
    </row>
    <row r="10" spans="2:15">
      <c r="B10" s="489"/>
      <c r="C10" s="850" t="s">
        <v>132</v>
      </c>
      <c r="D10" s="851"/>
      <c r="E10" s="851"/>
      <c r="F10" s="851"/>
      <c r="G10" s="851"/>
      <c r="H10" s="851"/>
      <c r="I10" s="490"/>
      <c r="J10" s="490"/>
      <c r="K10" s="490"/>
      <c r="L10" s="491"/>
    </row>
    <row r="11" spans="2:15">
      <c r="B11" s="492"/>
      <c r="C11" s="852"/>
      <c r="D11" s="852"/>
      <c r="E11" s="852"/>
      <c r="F11" s="852"/>
      <c r="G11" s="852"/>
      <c r="H11" s="852"/>
      <c r="I11" s="141" t="s">
        <v>3</v>
      </c>
      <c r="J11" s="141"/>
      <c r="K11" s="141" t="s">
        <v>4</v>
      </c>
      <c r="L11" s="493"/>
      <c r="N11" s="635" t="s">
        <v>586</v>
      </c>
      <c r="O11" s="636">
        <v>13802586.699999999</v>
      </c>
    </row>
    <row r="12" spans="2:15">
      <c r="B12" s="494"/>
      <c r="C12" s="495"/>
      <c r="D12" s="842"/>
      <c r="E12" s="842"/>
      <c r="F12" s="842"/>
      <c r="G12" s="843"/>
      <c r="H12" s="496" t="s">
        <v>5</v>
      </c>
      <c r="I12" s="496" t="s">
        <v>6</v>
      </c>
      <c r="J12" s="496" t="s">
        <v>7</v>
      </c>
      <c r="K12" s="658"/>
      <c r="L12" s="497"/>
      <c r="N12" s="635" t="s">
        <v>585</v>
      </c>
      <c r="O12" s="636">
        <v>5150000</v>
      </c>
    </row>
    <row r="13" spans="2:15">
      <c r="B13" s="494"/>
      <c r="C13" s="495"/>
      <c r="D13" s="7" t="s">
        <v>0</v>
      </c>
      <c r="E13" s="844" t="s">
        <v>129</v>
      </c>
      <c r="F13" s="845"/>
      <c r="G13" s="846"/>
      <c r="H13" s="8">
        <f>'10 - Available Distribution'!O9</f>
        <v>19263784.969999999</v>
      </c>
      <c r="I13" s="8">
        <f>H13</f>
        <v>19263784.969999999</v>
      </c>
      <c r="J13" s="9"/>
      <c r="K13" s="10">
        <f>K12+I13</f>
        <v>19263784.969999999</v>
      </c>
      <c r="L13" s="497"/>
      <c r="N13" s="635" t="s">
        <v>587</v>
      </c>
      <c r="O13" s="635">
        <f>+'11 - Swap'!Q12</f>
        <v>11039.309999999939</v>
      </c>
    </row>
    <row r="14" spans="2:15" ht="27" customHeight="1">
      <c r="B14" s="494"/>
      <c r="C14" s="495"/>
      <c r="D14" s="11" t="s">
        <v>1</v>
      </c>
      <c r="E14" s="837" t="s">
        <v>553</v>
      </c>
      <c r="F14" s="838"/>
      <c r="G14" s="839"/>
      <c r="H14" s="12">
        <v>0</v>
      </c>
      <c r="I14" s="12">
        <f>IF(H14-K13&lt;0,H14,K13)</f>
        <v>0</v>
      </c>
      <c r="J14" s="13">
        <f>MAX(H14-I14,0)</f>
        <v>0</v>
      </c>
      <c r="K14" s="10">
        <f>K13-I14</f>
        <v>19263784.969999999</v>
      </c>
      <c r="L14" s="498"/>
    </row>
    <row r="15" spans="2:15" ht="50.25" customHeight="1">
      <c r="B15" s="494"/>
      <c r="C15" s="495"/>
      <c r="D15" s="11" t="s">
        <v>1</v>
      </c>
      <c r="E15" s="847" t="s">
        <v>552</v>
      </c>
      <c r="F15" s="848"/>
      <c r="G15" s="849"/>
      <c r="H15" s="12">
        <f>'12 - Third party expenses'!I11+'12 - Third party expenses'!I26+'12 - Third party expenses'!I23+'12 - Third party expenses'!I15</f>
        <v>8037.37</v>
      </c>
      <c r="I15" s="12">
        <f t="shared" ref="I15:I19" si="0">IF(H15-K14&lt;0,H15,K14)</f>
        <v>8037.37</v>
      </c>
      <c r="J15" s="13">
        <f t="shared" ref="J15:J21" si="1">MAX(H15-I15,0)</f>
        <v>0</v>
      </c>
      <c r="K15" s="10">
        <f t="shared" ref="K15:K29" si="2">K14-I15</f>
        <v>19255747.599999998</v>
      </c>
      <c r="L15" s="498"/>
      <c r="N15" s="635" t="s">
        <v>588</v>
      </c>
      <c r="O15" s="637">
        <f>ROUND(+SUM(O11:O13)-K13-300,2)</f>
        <v>-300458.96000000002</v>
      </c>
    </row>
    <row r="16" spans="2:15" ht="81.75" customHeight="1">
      <c r="B16" s="494"/>
      <c r="C16" s="495"/>
      <c r="D16" s="11" t="s">
        <v>1</v>
      </c>
      <c r="E16" s="837" t="s">
        <v>551</v>
      </c>
      <c r="F16" s="838"/>
      <c r="G16" s="839"/>
      <c r="H16" s="12">
        <f>'12 - Third party expenses'!I35+'12 - Third party expenses'!I39+'12 - Third party expenses'!I47</f>
        <v>635</v>
      </c>
      <c r="I16" s="12">
        <f t="shared" si="0"/>
        <v>635</v>
      </c>
      <c r="J16" s="13">
        <f t="shared" si="1"/>
        <v>0</v>
      </c>
      <c r="K16" s="10">
        <f t="shared" si="2"/>
        <v>19255112.599999998</v>
      </c>
      <c r="L16" s="499"/>
    </row>
    <row r="17" spans="2:12" ht="65.25" customHeight="1">
      <c r="B17" s="494"/>
      <c r="C17" s="495"/>
      <c r="D17" s="11" t="s">
        <v>1</v>
      </c>
      <c r="E17" s="837" t="s">
        <v>550</v>
      </c>
      <c r="F17" s="838"/>
      <c r="G17" s="839"/>
      <c r="H17" s="12">
        <f>'11 - Swap'!P12</f>
        <v>0</v>
      </c>
      <c r="I17" s="12">
        <f t="shared" si="0"/>
        <v>0</v>
      </c>
      <c r="J17" s="13">
        <f t="shared" si="1"/>
        <v>0</v>
      </c>
      <c r="K17" s="10">
        <f t="shared" si="2"/>
        <v>19255112.599999998</v>
      </c>
      <c r="L17" s="498"/>
    </row>
    <row r="18" spans="2:12" ht="31.5" customHeight="1">
      <c r="B18" s="494"/>
      <c r="C18" s="495"/>
      <c r="D18" s="11" t="s">
        <v>1</v>
      </c>
      <c r="E18" s="837" t="s">
        <v>549</v>
      </c>
      <c r="F18" s="838"/>
      <c r="G18" s="839"/>
      <c r="H18" s="12">
        <f>'09 - Interest'!K12</f>
        <v>897700</v>
      </c>
      <c r="I18" s="12">
        <f t="shared" si="0"/>
        <v>897700</v>
      </c>
      <c r="J18" s="13">
        <f t="shared" si="1"/>
        <v>0</v>
      </c>
      <c r="K18" s="10">
        <f t="shared" si="2"/>
        <v>18357412.599999998</v>
      </c>
      <c r="L18" s="498"/>
    </row>
    <row r="19" spans="2:12" ht="31.5" customHeight="1">
      <c r="B19" s="494"/>
      <c r="C19" s="495"/>
      <c r="D19" s="11" t="s">
        <v>1</v>
      </c>
      <c r="E19" s="837" t="s">
        <v>548</v>
      </c>
      <c r="F19" s="838"/>
      <c r="G19" s="839"/>
      <c r="H19" s="12">
        <f>'09 - Interest'!Q12</f>
        <v>57414.369999999995</v>
      </c>
      <c r="I19" s="12">
        <f t="shared" si="0"/>
        <v>57414.369999999995</v>
      </c>
      <c r="J19" s="13">
        <f t="shared" si="1"/>
        <v>0</v>
      </c>
      <c r="K19" s="10">
        <f t="shared" si="2"/>
        <v>18299998.229999997</v>
      </c>
      <c r="L19" s="498"/>
    </row>
    <row r="20" spans="2:12" ht="31.5" customHeight="1">
      <c r="B20" s="494"/>
      <c r="C20" s="495"/>
      <c r="D20" s="11" t="s">
        <v>1</v>
      </c>
      <c r="E20" s="837" t="s">
        <v>547</v>
      </c>
      <c r="F20" s="838"/>
      <c r="G20" s="839"/>
      <c r="H20" s="12">
        <f>+'09 - Interest'!W12</f>
        <v>93000</v>
      </c>
      <c r="I20" s="12">
        <f t="shared" ref="I20" si="3">IF(H20-K19&lt;0,H20,K19)</f>
        <v>93000</v>
      </c>
      <c r="J20" s="13">
        <f t="shared" ref="J20" si="4">MAX(H20-I20,0)</f>
        <v>0</v>
      </c>
      <c r="K20" s="10">
        <f>K19-I20</f>
        <v>18206998.229999997</v>
      </c>
      <c r="L20" s="498"/>
    </row>
    <row r="21" spans="2:12" ht="27.75" customHeight="1">
      <c r="B21" s="494"/>
      <c r="C21" s="495"/>
      <c r="D21" s="11" t="s">
        <v>1</v>
      </c>
      <c r="E21" s="837" t="s">
        <v>554</v>
      </c>
      <c r="F21" s="838"/>
      <c r="G21" s="839"/>
      <c r="H21" s="12">
        <f>'04 - Reserve calculation'!C12</f>
        <v>5150000</v>
      </c>
      <c r="I21" s="12">
        <f>IF(H21-K19&lt;0,H21,K19)</f>
        <v>5150000</v>
      </c>
      <c r="J21" s="13">
        <f t="shared" si="1"/>
        <v>0</v>
      </c>
      <c r="K21" s="10">
        <f>K20-I21</f>
        <v>13056998.229999997</v>
      </c>
      <c r="L21" s="498"/>
    </row>
    <row r="22" spans="2:12" ht="40.5" customHeight="1">
      <c r="B22" s="494"/>
      <c r="C22" s="495"/>
      <c r="D22" s="11" t="s">
        <v>1</v>
      </c>
      <c r="E22" s="837" t="s">
        <v>555</v>
      </c>
      <c r="F22" s="838"/>
      <c r="G22" s="839"/>
      <c r="H22" s="12">
        <f>'08 - Notes Follow up'!F16</f>
        <v>13056950</v>
      </c>
      <c r="I22" s="12">
        <f>IF(H22-K21&lt;0,H22,K21)</f>
        <v>13056950</v>
      </c>
      <c r="J22" s="13">
        <f t="shared" ref="J22:J29" si="5">MAX(H22-I22,0)</f>
        <v>0</v>
      </c>
      <c r="K22" s="10">
        <f t="shared" si="2"/>
        <v>48.229999996721745</v>
      </c>
      <c r="L22" s="498"/>
    </row>
    <row r="23" spans="2:12" ht="42" customHeight="1">
      <c r="B23" s="494"/>
      <c r="C23" s="495"/>
      <c r="D23" s="11" t="s">
        <v>1</v>
      </c>
      <c r="E23" s="837" t="s">
        <v>556</v>
      </c>
      <c r="F23" s="838"/>
      <c r="G23" s="839"/>
      <c r="H23" s="12">
        <f>'08 - Notes Follow up'!N16</f>
        <v>0</v>
      </c>
      <c r="I23" s="12">
        <f t="shared" ref="I23:I29" si="6">IF(H23-K22&lt;0,H23,K22)</f>
        <v>0</v>
      </c>
      <c r="J23" s="13">
        <f t="shared" si="5"/>
        <v>0</v>
      </c>
      <c r="K23" s="10">
        <f t="shared" si="2"/>
        <v>48.229999996721745</v>
      </c>
      <c r="L23" s="498"/>
    </row>
    <row r="24" spans="2:12" ht="42" customHeight="1">
      <c r="B24" s="494"/>
      <c r="C24" s="495"/>
      <c r="D24" s="11" t="s">
        <v>1</v>
      </c>
      <c r="E24" s="837" t="s">
        <v>557</v>
      </c>
      <c r="F24" s="838"/>
      <c r="G24" s="839"/>
      <c r="H24" s="12">
        <f>'08 - Notes Follow up'!V16</f>
        <v>0</v>
      </c>
      <c r="I24" s="12">
        <f t="shared" ref="I24" si="7">IF(H24-K23&lt;0,H24,K23)</f>
        <v>0</v>
      </c>
      <c r="J24" s="13">
        <f t="shared" ref="J24" si="8">MAX(H24-I24,0)</f>
        <v>0</v>
      </c>
      <c r="K24" s="10">
        <f t="shared" ref="K24" si="9">K23-I24</f>
        <v>48.229999996721745</v>
      </c>
      <c r="L24" s="498"/>
    </row>
    <row r="25" spans="2:12" ht="71.25" customHeight="1">
      <c r="B25" s="494"/>
      <c r="C25" s="495"/>
      <c r="D25" s="11"/>
      <c r="E25" s="837" t="s">
        <v>558</v>
      </c>
      <c r="F25" s="838"/>
      <c r="G25" s="839"/>
      <c r="H25" s="12">
        <v>0</v>
      </c>
      <c r="I25" s="12">
        <f t="shared" ref="I25:I26" si="10">IF(H25-K24&lt;0,H25,K24)</f>
        <v>0</v>
      </c>
      <c r="J25" s="13">
        <f t="shared" ref="J25:J26" si="11">MAX(H25-I25,0)</f>
        <v>0</v>
      </c>
      <c r="K25" s="10">
        <f t="shared" ref="K25:K26" si="12">K24-I25</f>
        <v>48.229999996721745</v>
      </c>
      <c r="L25" s="498"/>
    </row>
    <row r="26" spans="2:12" ht="27.75" customHeight="1">
      <c r="B26" s="494"/>
      <c r="C26" s="495"/>
      <c r="D26" s="11" t="s">
        <v>1</v>
      </c>
      <c r="E26" s="837" t="s">
        <v>559</v>
      </c>
      <c r="F26" s="838"/>
      <c r="G26" s="839"/>
      <c r="H26" s="12">
        <v>0</v>
      </c>
      <c r="I26" s="12">
        <f t="shared" si="10"/>
        <v>0</v>
      </c>
      <c r="J26" s="13">
        <f t="shared" si="11"/>
        <v>0</v>
      </c>
      <c r="K26" s="10">
        <f t="shared" si="12"/>
        <v>48.229999996721745</v>
      </c>
      <c r="L26" s="498"/>
    </row>
    <row r="27" spans="2:12" ht="44.25" customHeight="1">
      <c r="B27" s="494"/>
      <c r="C27" s="495"/>
      <c r="D27" s="11" t="s">
        <v>1</v>
      </c>
      <c r="E27" s="837" t="s">
        <v>560</v>
      </c>
      <c r="F27" s="838"/>
      <c r="G27" s="839"/>
      <c r="H27" s="12">
        <v>0</v>
      </c>
      <c r="I27" s="12">
        <f t="shared" si="6"/>
        <v>0</v>
      </c>
      <c r="J27" s="13">
        <f t="shared" si="5"/>
        <v>0</v>
      </c>
      <c r="K27" s="10">
        <f t="shared" si="2"/>
        <v>48.229999996721745</v>
      </c>
      <c r="L27" s="498"/>
    </row>
    <row r="28" spans="2:12" ht="28.5" customHeight="1">
      <c r="B28" s="494"/>
      <c r="C28" s="495"/>
      <c r="D28" s="11" t="s">
        <v>1</v>
      </c>
      <c r="E28" s="837" t="s">
        <v>561</v>
      </c>
      <c r="F28" s="838"/>
      <c r="G28" s="839"/>
      <c r="H28" s="12">
        <v>0</v>
      </c>
      <c r="I28" s="12">
        <f t="shared" si="6"/>
        <v>0</v>
      </c>
      <c r="J28" s="13">
        <f t="shared" si="5"/>
        <v>0</v>
      </c>
      <c r="K28" s="10">
        <f t="shared" si="2"/>
        <v>48.229999996721745</v>
      </c>
      <c r="L28" s="498"/>
    </row>
    <row r="29" spans="2:12" ht="30" customHeight="1">
      <c r="B29" s="494"/>
      <c r="C29" s="495"/>
      <c r="D29" s="11" t="s">
        <v>1</v>
      </c>
      <c r="E29" s="837" t="s">
        <v>562</v>
      </c>
      <c r="F29" s="838"/>
      <c r="G29" s="839"/>
      <c r="H29" s="12">
        <f>IF('00 - Cover'!E22="Yes",'08 - Notes Follow up'!AB16,0)</f>
        <v>0</v>
      </c>
      <c r="I29" s="12">
        <f t="shared" si="6"/>
        <v>0</v>
      </c>
      <c r="J29" s="13">
        <f t="shared" si="5"/>
        <v>0</v>
      </c>
      <c r="K29" s="10">
        <f t="shared" si="2"/>
        <v>48.229999996721745</v>
      </c>
      <c r="L29" s="498"/>
    </row>
    <row r="30" spans="2:12">
      <c r="B30" s="500"/>
      <c r="C30" s="501"/>
      <c r="D30" s="840"/>
      <c r="E30" s="840"/>
      <c r="F30" s="840"/>
      <c r="G30" s="840"/>
      <c r="H30" s="840"/>
      <c r="I30" s="841"/>
      <c r="J30" s="14"/>
      <c r="K30" s="6">
        <f>K29</f>
        <v>48.229999996721745</v>
      </c>
      <c r="L30" s="502"/>
    </row>
    <row r="31" spans="2:12" ht="11" thickBot="1">
      <c r="B31" s="503"/>
      <c r="C31" s="504"/>
      <c r="D31" s="15"/>
      <c r="E31" s="505"/>
      <c r="F31" s="505"/>
      <c r="G31" s="504"/>
      <c r="H31" s="504"/>
      <c r="I31" s="504"/>
      <c r="J31" s="504"/>
      <c r="K31" s="504"/>
      <c r="L31" s="506"/>
    </row>
    <row r="32" spans="2:12">
      <c r="B32" s="507"/>
      <c r="C32" s="507"/>
      <c r="D32" s="507"/>
      <c r="E32" s="507"/>
      <c r="F32" s="507"/>
      <c r="G32" s="507"/>
      <c r="H32" s="507"/>
      <c r="I32" s="507"/>
      <c r="J32" s="507"/>
      <c r="K32" s="507"/>
      <c r="L32" s="507"/>
    </row>
    <row r="33" spans="2:12" hidden="1" outlineLevel="1">
      <c r="B33" s="489"/>
      <c r="C33" s="850" t="s">
        <v>133</v>
      </c>
      <c r="D33" s="851"/>
      <c r="E33" s="851"/>
      <c r="F33" s="851"/>
      <c r="G33" s="851"/>
      <c r="H33" s="851"/>
      <c r="I33" s="490"/>
      <c r="J33" s="490"/>
      <c r="K33" s="490"/>
      <c r="L33" s="491"/>
    </row>
    <row r="34" spans="2:12" hidden="1" outlineLevel="1">
      <c r="B34" s="492"/>
      <c r="C34" s="852"/>
      <c r="D34" s="852"/>
      <c r="E34" s="852"/>
      <c r="F34" s="852"/>
      <c r="G34" s="852"/>
      <c r="H34" s="852"/>
      <c r="I34" s="141" t="s">
        <v>3</v>
      </c>
      <c r="J34" s="141"/>
      <c r="K34" s="141" t="s">
        <v>4</v>
      </c>
      <c r="L34" s="493"/>
    </row>
    <row r="35" spans="2:12" hidden="1" outlineLevel="1">
      <c r="B35" s="494"/>
      <c r="C35" s="495"/>
      <c r="D35" s="842"/>
      <c r="E35" s="842"/>
      <c r="F35" s="842"/>
      <c r="G35" s="843"/>
      <c r="H35" s="496" t="s">
        <v>5</v>
      </c>
      <c r="I35" s="496" t="s">
        <v>6</v>
      </c>
      <c r="J35" s="496" t="s">
        <v>7</v>
      </c>
      <c r="K35" s="6">
        <v>0</v>
      </c>
      <c r="L35" s="497"/>
    </row>
    <row r="36" spans="2:12" hidden="1" outlineLevel="1">
      <c r="B36" s="494"/>
      <c r="C36" s="495"/>
      <c r="D36" s="7" t="s">
        <v>0</v>
      </c>
      <c r="E36" s="844" t="s">
        <v>129</v>
      </c>
      <c r="F36" s="845"/>
      <c r="G36" s="846"/>
      <c r="H36" s="8"/>
      <c r="I36" s="8">
        <f>H36</f>
        <v>0</v>
      </c>
      <c r="J36" s="9"/>
      <c r="K36" s="10">
        <f>K35+I36</f>
        <v>0</v>
      </c>
      <c r="L36" s="497"/>
    </row>
    <row r="37" spans="2:12" ht="27" hidden="1" customHeight="1" outlineLevel="1">
      <c r="B37" s="494"/>
      <c r="C37" s="495"/>
      <c r="D37" s="11" t="s">
        <v>1</v>
      </c>
      <c r="E37" s="837" t="s">
        <v>134</v>
      </c>
      <c r="F37" s="838"/>
      <c r="G37" s="839"/>
      <c r="H37" s="12"/>
      <c r="I37" s="12">
        <f>IF(H37-K36&lt;0,H37,K36)</f>
        <v>0</v>
      </c>
      <c r="J37" s="13">
        <f>MAX(H37-I37,0)</f>
        <v>0</v>
      </c>
      <c r="K37" s="10">
        <f>K36-I37</f>
        <v>0</v>
      </c>
      <c r="L37" s="498"/>
    </row>
    <row r="38" spans="2:12" ht="50.25" hidden="1" customHeight="1" outlineLevel="1">
      <c r="B38" s="494"/>
      <c r="C38" s="495"/>
      <c r="D38" s="11" t="s">
        <v>1</v>
      </c>
      <c r="E38" s="847" t="s">
        <v>135</v>
      </c>
      <c r="F38" s="848"/>
      <c r="G38" s="849"/>
      <c r="H38" s="12"/>
      <c r="I38" s="12">
        <f t="shared" ref="I38:I49" si="13">IF(H38-K37&lt;0,H38,K37)</f>
        <v>0</v>
      </c>
      <c r="J38" s="13">
        <f t="shared" ref="J38:J49" si="14">MAX(H38-I38,0)</f>
        <v>0</v>
      </c>
      <c r="K38" s="10">
        <f t="shared" ref="K38:K49" si="15">K37-I38</f>
        <v>0</v>
      </c>
      <c r="L38" s="498"/>
    </row>
    <row r="39" spans="2:12" ht="81.75" hidden="1" customHeight="1" outlineLevel="1">
      <c r="B39" s="494"/>
      <c r="C39" s="495"/>
      <c r="D39" s="11" t="s">
        <v>1</v>
      </c>
      <c r="E39" s="837" t="s">
        <v>130</v>
      </c>
      <c r="F39" s="838"/>
      <c r="G39" s="839"/>
      <c r="H39" s="12"/>
      <c r="I39" s="12">
        <f t="shared" si="13"/>
        <v>0</v>
      </c>
      <c r="J39" s="13">
        <f t="shared" si="14"/>
        <v>0</v>
      </c>
      <c r="K39" s="10">
        <f t="shared" si="15"/>
        <v>0</v>
      </c>
      <c r="L39" s="499"/>
    </row>
    <row r="40" spans="2:12" ht="65.25" hidden="1" customHeight="1" outlineLevel="1">
      <c r="B40" s="494"/>
      <c r="C40" s="495"/>
      <c r="D40" s="11" t="s">
        <v>1</v>
      </c>
      <c r="E40" s="837" t="s">
        <v>131</v>
      </c>
      <c r="F40" s="838"/>
      <c r="G40" s="839"/>
      <c r="H40" s="12"/>
      <c r="I40" s="12">
        <f t="shared" si="13"/>
        <v>0</v>
      </c>
      <c r="J40" s="13">
        <f t="shared" si="14"/>
        <v>0</v>
      </c>
      <c r="K40" s="10">
        <f t="shared" si="15"/>
        <v>0</v>
      </c>
      <c r="L40" s="498"/>
    </row>
    <row r="41" spans="2:12" ht="31.5" hidden="1" customHeight="1" outlineLevel="1">
      <c r="B41" s="494"/>
      <c r="C41" s="495"/>
      <c r="D41" s="11" t="s">
        <v>1</v>
      </c>
      <c r="E41" s="837" t="s">
        <v>136</v>
      </c>
      <c r="F41" s="838"/>
      <c r="G41" s="839"/>
      <c r="H41" s="12"/>
      <c r="I41" s="12">
        <f t="shared" si="13"/>
        <v>0</v>
      </c>
      <c r="J41" s="13">
        <f t="shared" si="14"/>
        <v>0</v>
      </c>
      <c r="K41" s="10">
        <f t="shared" si="15"/>
        <v>0</v>
      </c>
      <c r="L41" s="498"/>
    </row>
    <row r="42" spans="2:12" ht="36" hidden="1" customHeight="1" outlineLevel="1">
      <c r="B42" s="494"/>
      <c r="C42" s="495"/>
      <c r="D42" s="11" t="s">
        <v>1</v>
      </c>
      <c r="E42" s="837" t="s">
        <v>137</v>
      </c>
      <c r="F42" s="838"/>
      <c r="G42" s="839"/>
      <c r="H42" s="12"/>
      <c r="I42" s="12">
        <f t="shared" si="13"/>
        <v>0</v>
      </c>
      <c r="J42" s="13">
        <f t="shared" si="14"/>
        <v>0</v>
      </c>
      <c r="K42" s="10">
        <f t="shared" si="15"/>
        <v>0</v>
      </c>
      <c r="L42" s="498"/>
    </row>
    <row r="43" spans="2:12" ht="27.75" hidden="1" customHeight="1" outlineLevel="1">
      <c r="B43" s="494"/>
      <c r="C43" s="495"/>
      <c r="D43" s="11" t="s">
        <v>1</v>
      </c>
      <c r="E43" s="837" t="s">
        <v>138</v>
      </c>
      <c r="F43" s="838"/>
      <c r="G43" s="839"/>
      <c r="H43" s="12"/>
      <c r="I43" s="12">
        <f t="shared" si="13"/>
        <v>0</v>
      </c>
      <c r="J43" s="13">
        <f t="shared" si="14"/>
        <v>0</v>
      </c>
      <c r="K43" s="10">
        <f t="shared" si="15"/>
        <v>0</v>
      </c>
      <c r="L43" s="498"/>
    </row>
    <row r="44" spans="2:12" ht="55.5" hidden="1" customHeight="1" outlineLevel="1">
      <c r="B44" s="494"/>
      <c r="C44" s="495"/>
      <c r="D44" s="11" t="s">
        <v>1</v>
      </c>
      <c r="E44" s="837" t="s">
        <v>139</v>
      </c>
      <c r="F44" s="838"/>
      <c r="G44" s="839"/>
      <c r="H44" s="12"/>
      <c r="I44" s="12">
        <f t="shared" si="13"/>
        <v>0</v>
      </c>
      <c r="J44" s="13">
        <f t="shared" si="14"/>
        <v>0</v>
      </c>
      <c r="K44" s="10">
        <f t="shared" si="15"/>
        <v>0</v>
      </c>
      <c r="L44" s="498"/>
    </row>
    <row r="45" spans="2:12" ht="50.25" hidden="1" customHeight="1" outlineLevel="1">
      <c r="B45" s="494"/>
      <c r="C45" s="495"/>
      <c r="D45" s="11" t="s">
        <v>1</v>
      </c>
      <c r="E45" s="837" t="s">
        <v>140</v>
      </c>
      <c r="F45" s="838"/>
      <c r="G45" s="839"/>
      <c r="H45" s="12"/>
      <c r="I45" s="12">
        <f t="shared" si="13"/>
        <v>0</v>
      </c>
      <c r="J45" s="13">
        <f t="shared" si="14"/>
        <v>0</v>
      </c>
      <c r="K45" s="10">
        <f t="shared" si="15"/>
        <v>0</v>
      </c>
      <c r="L45" s="498"/>
    </row>
    <row r="46" spans="2:12" ht="27.75" hidden="1" customHeight="1" outlineLevel="1">
      <c r="B46" s="494"/>
      <c r="C46" s="495"/>
      <c r="D46" s="11" t="s">
        <v>1</v>
      </c>
      <c r="E46" s="837" t="s">
        <v>141</v>
      </c>
      <c r="F46" s="838"/>
      <c r="G46" s="839"/>
      <c r="H46" s="12"/>
      <c r="I46" s="12">
        <f t="shared" si="13"/>
        <v>0</v>
      </c>
      <c r="J46" s="13">
        <f t="shared" si="14"/>
        <v>0</v>
      </c>
      <c r="K46" s="10">
        <f t="shared" si="15"/>
        <v>0</v>
      </c>
      <c r="L46" s="498"/>
    </row>
    <row r="47" spans="2:12" ht="37.5" hidden="1" customHeight="1" outlineLevel="1">
      <c r="B47" s="494"/>
      <c r="C47" s="495"/>
      <c r="D47" s="11" t="s">
        <v>1</v>
      </c>
      <c r="E47" s="837" t="s">
        <v>142</v>
      </c>
      <c r="F47" s="838"/>
      <c r="G47" s="839"/>
      <c r="H47" s="12"/>
      <c r="I47" s="12">
        <f t="shared" si="13"/>
        <v>0</v>
      </c>
      <c r="J47" s="13"/>
      <c r="K47" s="10"/>
      <c r="L47" s="498"/>
    </row>
    <row r="48" spans="2:12" ht="44.25" hidden="1" customHeight="1" outlineLevel="1">
      <c r="B48" s="494"/>
      <c r="C48" s="495"/>
      <c r="D48" s="11" t="s">
        <v>1</v>
      </c>
      <c r="E48" s="837" t="s">
        <v>143</v>
      </c>
      <c r="F48" s="838"/>
      <c r="G48" s="839"/>
      <c r="H48" s="12"/>
      <c r="I48" s="12">
        <f>IF(H48-K46&lt;0,H48,K46)</f>
        <v>0</v>
      </c>
      <c r="J48" s="13">
        <f t="shared" si="14"/>
        <v>0</v>
      </c>
      <c r="K48" s="10">
        <f>K46-I48</f>
        <v>0</v>
      </c>
      <c r="L48" s="498"/>
    </row>
    <row r="49" spans="2:12" ht="28.5" hidden="1" customHeight="1" outlineLevel="1">
      <c r="B49" s="494"/>
      <c r="C49" s="495"/>
      <c r="D49" s="11" t="s">
        <v>1</v>
      </c>
      <c r="E49" s="837" t="s">
        <v>144</v>
      </c>
      <c r="F49" s="838"/>
      <c r="G49" s="839"/>
      <c r="H49" s="12"/>
      <c r="I49" s="12">
        <f t="shared" si="13"/>
        <v>0</v>
      </c>
      <c r="J49" s="13">
        <f t="shared" si="14"/>
        <v>0</v>
      </c>
      <c r="K49" s="10">
        <f t="shared" si="15"/>
        <v>0</v>
      </c>
      <c r="L49" s="498"/>
    </row>
    <row r="50" spans="2:12" hidden="1" outlineLevel="1">
      <c r="B50" s="500"/>
      <c r="C50" s="501"/>
      <c r="D50" s="840"/>
      <c r="E50" s="840"/>
      <c r="F50" s="840"/>
      <c r="G50" s="840"/>
      <c r="H50" s="840"/>
      <c r="I50" s="841"/>
      <c r="J50" s="14"/>
      <c r="K50" s="6">
        <f>K49</f>
        <v>0</v>
      </c>
      <c r="L50" s="502"/>
    </row>
    <row r="51" spans="2:12" ht="11" hidden="1" outlineLevel="1" thickBot="1">
      <c r="B51" s="503"/>
      <c r="C51" s="504"/>
      <c r="D51" s="15"/>
      <c r="E51" s="505"/>
      <c r="F51" s="505"/>
      <c r="G51" s="504"/>
      <c r="H51" s="504"/>
      <c r="I51" s="504"/>
      <c r="J51" s="504"/>
      <c r="K51" s="504"/>
      <c r="L51" s="506"/>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796875" defaultRowHeight="13"/>
  <cols>
    <col min="1" max="1" width="9.1796875" style="437"/>
    <col min="2" max="2" width="4.26953125" style="437" customWidth="1"/>
    <col min="3" max="3" width="16.81640625" style="437" customWidth="1"/>
    <col min="4" max="4" width="20.26953125" style="437" customWidth="1"/>
    <col min="5" max="5" width="21.26953125" style="437" bestFit="1" customWidth="1"/>
    <col min="6" max="6" width="9.1796875" style="437"/>
    <col min="7" max="7" width="3.81640625" style="437" customWidth="1"/>
    <col min="8" max="8" width="9.1796875" style="437"/>
    <col min="9" max="9" width="24.54296875" style="437" customWidth="1"/>
    <col min="10" max="10" width="19.54296875" style="437" customWidth="1"/>
    <col min="11" max="11" width="9.1796875" style="437"/>
    <col min="12" max="12" width="14.453125" style="437" bestFit="1" customWidth="1"/>
    <col min="13" max="16384" width="9.1796875" style="437"/>
  </cols>
  <sheetData>
    <row r="6" spans="2:10">
      <c r="B6" s="447" t="s">
        <v>19</v>
      </c>
      <c r="C6" s="447"/>
      <c r="D6" s="448"/>
      <c r="E6" s="448"/>
      <c r="F6" s="448"/>
      <c r="G6" s="448"/>
      <c r="H6" s="448"/>
      <c r="I6" s="448"/>
      <c r="J6" s="448"/>
    </row>
    <row r="7" spans="2:10">
      <c r="B7" s="44"/>
      <c r="C7" s="508"/>
      <c r="D7" s="44"/>
      <c r="E7" s="44"/>
      <c r="F7" s="44"/>
      <c r="G7" s="44"/>
      <c r="H7" s="44"/>
      <c r="I7" s="44"/>
      <c r="J7" s="44"/>
    </row>
    <row r="8" spans="2:10" ht="13.5" thickBot="1">
      <c r="B8" s="853" t="s">
        <v>15</v>
      </c>
      <c r="C8" s="854"/>
      <c r="D8" s="854"/>
      <c r="E8" s="855"/>
      <c r="F8" s="509"/>
      <c r="G8" s="853" t="s">
        <v>16</v>
      </c>
      <c r="H8" s="856"/>
      <c r="I8" s="856"/>
      <c r="J8" s="857"/>
    </row>
    <row r="9" spans="2:10">
      <c r="B9" s="696"/>
      <c r="C9" s="697"/>
      <c r="D9" s="698"/>
      <c r="E9" s="699"/>
      <c r="F9" s="85"/>
      <c r="G9" s="720"/>
      <c r="H9" s="721"/>
      <c r="I9" s="721"/>
      <c r="J9" s="722"/>
    </row>
    <row r="10" spans="2:10">
      <c r="B10" s="700"/>
      <c r="C10" s="514" t="s">
        <v>177</v>
      </c>
      <c r="D10" s="701"/>
      <c r="E10" s="702">
        <f>'05 - Asset Follow-up'!M11</f>
        <v>584606535.81000006</v>
      </c>
      <c r="F10" s="510"/>
      <c r="G10" s="723"/>
      <c r="H10" s="724" t="s">
        <v>145</v>
      </c>
      <c r="I10" s="455"/>
      <c r="J10" s="725">
        <f>'08 - Notes Follow up'!H16</f>
        <v>429006700</v>
      </c>
    </row>
    <row r="11" spans="2:10">
      <c r="B11" s="703"/>
      <c r="C11" s="514"/>
      <c r="D11" s="701"/>
      <c r="E11" s="702"/>
      <c r="F11" s="85"/>
      <c r="G11" s="726"/>
      <c r="H11" s="724" t="s">
        <v>146</v>
      </c>
      <c r="I11" s="727"/>
      <c r="J11" s="725">
        <f>'08 - Notes Follow up'!P16</f>
        <v>68900000</v>
      </c>
    </row>
    <row r="12" spans="2:10">
      <c r="B12" s="703"/>
      <c r="C12" s="514"/>
      <c r="D12" s="701"/>
      <c r="E12" s="702"/>
      <c r="F12" s="85"/>
      <c r="G12" s="726"/>
      <c r="H12" s="724" t="s">
        <v>147</v>
      </c>
      <c r="I12" s="727"/>
      <c r="J12" s="725">
        <f>'08 - Notes Follow up'!AE16</f>
        <v>300</v>
      </c>
    </row>
    <row r="13" spans="2:10">
      <c r="B13" s="703"/>
      <c r="C13" s="514"/>
      <c r="D13" s="701"/>
      <c r="E13" s="702"/>
      <c r="F13" s="85"/>
      <c r="G13" s="726"/>
      <c r="H13" s="724"/>
      <c r="I13" s="727"/>
      <c r="J13" s="725"/>
    </row>
    <row r="14" spans="2:10">
      <c r="B14" s="704"/>
      <c r="C14" s="705"/>
      <c r="D14" s="85"/>
      <c r="E14" s="702"/>
      <c r="F14" s="85"/>
      <c r="G14" s="728"/>
      <c r="H14" s="724"/>
      <c r="I14" s="705"/>
      <c r="J14" s="729"/>
    </row>
    <row r="15" spans="2:10">
      <c r="B15" s="706"/>
      <c r="C15" s="511" t="s">
        <v>18</v>
      </c>
      <c r="D15" s="511"/>
      <c r="E15" s="707">
        <f>E10</f>
        <v>584606535.81000006</v>
      </c>
      <c r="F15" s="85"/>
      <c r="G15" s="706"/>
      <c r="H15" s="511" t="s">
        <v>18</v>
      </c>
      <c r="I15" s="511"/>
      <c r="J15" s="730">
        <f>J10+J11+J12</f>
        <v>497907000</v>
      </c>
    </row>
    <row r="16" spans="2:10">
      <c r="B16" s="708"/>
      <c r="C16" s="709"/>
      <c r="D16" s="513"/>
      <c r="E16" s="702"/>
      <c r="F16" s="85"/>
      <c r="G16" s="731"/>
      <c r="H16" s="514"/>
      <c r="I16" s="515"/>
      <c r="J16" s="732"/>
    </row>
    <row r="17" spans="2:12">
      <c r="B17" s="708"/>
      <c r="C17" s="512" t="s">
        <v>247</v>
      </c>
      <c r="D17" s="513"/>
      <c r="E17" s="710">
        <f>E19+E20+E21</f>
        <v>5150000</v>
      </c>
      <c r="F17" s="85"/>
      <c r="G17" s="731"/>
      <c r="H17" s="514"/>
      <c r="I17" s="515"/>
      <c r="J17" s="732"/>
    </row>
    <row r="18" spans="2:12">
      <c r="B18" s="708"/>
      <c r="C18" s="512"/>
      <c r="D18" s="513"/>
      <c r="E18" s="702"/>
      <c r="F18" s="85"/>
      <c r="G18" s="731"/>
      <c r="H18" s="514"/>
      <c r="I18" s="515"/>
      <c r="J18" s="732"/>
    </row>
    <row r="19" spans="2:12">
      <c r="B19" s="708"/>
      <c r="C19" s="711" t="s">
        <v>248</v>
      </c>
      <c r="D19" s="513"/>
      <c r="E19" s="712">
        <f>'04 - Reserve calculation'!$C$13</f>
        <v>5150000</v>
      </c>
      <c r="F19" s="516"/>
      <c r="G19" s="731"/>
      <c r="H19" s="514" t="s">
        <v>242</v>
      </c>
      <c r="I19" s="515"/>
      <c r="J19" s="732">
        <f>E17</f>
        <v>5150000</v>
      </c>
    </row>
    <row r="20" spans="2:12">
      <c r="B20" s="708"/>
      <c r="C20" s="711" t="s">
        <v>249</v>
      </c>
      <c r="D20" s="513"/>
      <c r="E20" s="702">
        <f>'04 - Reserve calculation'!C15</f>
        <v>0</v>
      </c>
      <c r="F20" s="516"/>
      <c r="G20" s="731"/>
      <c r="H20" s="514"/>
      <c r="I20" s="515"/>
      <c r="J20" s="732"/>
    </row>
    <row r="21" spans="2:12">
      <c r="B21" s="708"/>
      <c r="C21" s="711" t="s">
        <v>250</v>
      </c>
      <c r="D21" s="513"/>
      <c r="E21" s="702">
        <f>'04 - Reserve calculation'!C16</f>
        <v>0</v>
      </c>
      <c r="F21" s="516"/>
      <c r="G21" s="731"/>
      <c r="H21" s="514" t="s">
        <v>643</v>
      </c>
      <c r="I21" s="515"/>
      <c r="J21" s="732">
        <f>E23-J15-J19</f>
        <v>86699535.810000062</v>
      </c>
    </row>
    <row r="22" spans="2:12">
      <c r="B22" s="713"/>
      <c r="C22" s="714"/>
      <c r="D22" s="715"/>
      <c r="E22" s="716"/>
      <c r="F22" s="85"/>
      <c r="G22" s="733"/>
      <c r="H22" s="714"/>
      <c r="I22" s="714"/>
      <c r="J22" s="734"/>
    </row>
    <row r="23" spans="2:12" ht="13.5" thickBot="1">
      <c r="B23" s="717"/>
      <c r="C23" s="718" t="s">
        <v>18</v>
      </c>
      <c r="D23" s="718"/>
      <c r="E23" s="719">
        <f>E15+E17</f>
        <v>589756535.81000006</v>
      </c>
      <c r="F23" s="44"/>
      <c r="G23" s="735"/>
      <c r="H23" s="718" t="s">
        <v>18</v>
      </c>
      <c r="I23" s="718"/>
      <c r="J23" s="719">
        <f>J15+J19+J21</f>
        <v>589756535.81000006</v>
      </c>
      <c r="L23" s="51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3"/>
  <sheetViews>
    <sheetView showGridLines="0" tabSelected="1" workbookViewId="0">
      <selection activeCell="E13" sqref="E13"/>
    </sheetView>
  </sheetViews>
  <sheetFormatPr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70"/>
      <c r="C6" s="770"/>
      <c r="D6" s="770"/>
      <c r="E6" s="770"/>
    </row>
    <row r="7" spans="2:5" ht="12" customHeight="1">
      <c r="B7" s="118"/>
      <c r="C7" s="118"/>
      <c r="D7" s="118"/>
      <c r="E7" s="118"/>
    </row>
    <row r="8" spans="2:5" ht="26">
      <c r="B8" s="771" t="s">
        <v>508</v>
      </c>
      <c r="C8" s="771"/>
      <c r="D8" s="771"/>
      <c r="E8" s="771"/>
    </row>
    <row r="9" spans="2:5" ht="30.5">
      <c r="B9" s="118"/>
      <c r="C9" s="118"/>
      <c r="D9" s="118"/>
      <c r="E9" s="119"/>
    </row>
    <row r="10" spans="2:5" ht="12" customHeight="1" thickBot="1">
      <c r="B10" s="120" t="s">
        <v>44</v>
      </c>
      <c r="C10" s="118"/>
      <c r="D10" s="118"/>
      <c r="E10" s="121">
        <f>VLOOKUP(Calendar!$C$9,Calendar!$B$13:$F$109,2,FALSE)</f>
        <v>46022</v>
      </c>
    </row>
    <row r="11" spans="2:5" ht="12" customHeight="1" thickBot="1">
      <c r="B11" s="122" t="s">
        <v>45</v>
      </c>
      <c r="C11" s="123"/>
      <c r="D11" s="123"/>
      <c r="E11" s="124">
        <f>VLOOKUP(Calendar!$C$9,Calendar!$B$13:$F$109,3,FALSE)</f>
        <v>46031</v>
      </c>
    </row>
    <row r="12" spans="2:5" ht="12" customHeight="1" thickBot="1">
      <c r="B12" s="122" t="s">
        <v>167</v>
      </c>
      <c r="C12" s="123"/>
      <c r="D12" s="123"/>
      <c r="E12" s="124">
        <v>46009</v>
      </c>
    </row>
    <row r="13" spans="2:5" ht="12" customHeight="1" thickBot="1">
      <c r="B13" s="122" t="s">
        <v>46</v>
      </c>
      <c r="C13" s="123"/>
      <c r="D13" s="123"/>
      <c r="E13" s="124">
        <f>VLOOKUP(Calendar!$C$9,Calendar!$B$13:$K$109,4,FALSE)</f>
        <v>46038</v>
      </c>
    </row>
    <row r="14" spans="2:5" ht="12" customHeight="1" thickBot="1">
      <c r="B14" s="122" t="s">
        <v>47</v>
      </c>
      <c r="C14" s="123"/>
      <c r="D14" s="123"/>
      <c r="E14" s="124">
        <f>VLOOKUP(Calendar!$C$9,Calendar!$B$13:$K$109,5,FALSE)</f>
        <v>46042</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46013</v>
      </c>
    </row>
    <row r="18" spans="2:5" ht="12" customHeight="1" thickBot="1">
      <c r="B18" s="122" t="s">
        <v>128</v>
      </c>
      <c r="C18" s="123"/>
      <c r="D18" s="123"/>
      <c r="E18" s="124">
        <f>VLOOKUP(Calendar!$C$9+1,Calendar!$B$13:$K$109,5,FALSE)</f>
        <v>46073</v>
      </c>
    </row>
    <row r="19" spans="2:5" ht="12" customHeight="1" thickBot="1">
      <c r="B19" s="122" t="s">
        <v>437</v>
      </c>
      <c r="C19" s="123"/>
      <c r="D19" s="123"/>
      <c r="E19" s="124">
        <f>E12</f>
        <v>46009</v>
      </c>
    </row>
    <row r="20" spans="2:5" ht="14.5" customHeight="1" thickBot="1">
      <c r="B20" s="122" t="s">
        <v>123</v>
      </c>
      <c r="C20" s="123"/>
      <c r="D20" s="123"/>
      <c r="E20" s="327">
        <f>INPUT_BMW!B1</f>
        <v>1.9210000000000001E-2</v>
      </c>
    </row>
    <row r="21" spans="2:5" ht="12" customHeight="1" thickBot="1">
      <c r="B21" s="151" t="s">
        <v>301</v>
      </c>
      <c r="C21" s="123"/>
      <c r="D21" s="123"/>
      <c r="E21" s="324">
        <f>Calendar!C9</f>
        <v>6</v>
      </c>
    </row>
    <row r="22" spans="2:5" ht="12" customHeight="1" thickBot="1">
      <c r="B22" s="243"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518</v>
      </c>
    </row>
    <row r="28" spans="2:5" ht="15.5">
      <c r="B28" s="133" t="s">
        <v>124</v>
      </c>
      <c r="C28" s="134" t="s">
        <v>126</v>
      </c>
      <c r="D28" s="137"/>
      <c r="E28" s="138" t="s">
        <v>283</v>
      </c>
    </row>
    <row r="29" spans="2:5" ht="15.5">
      <c r="B29" s="130"/>
      <c r="C29" s="139"/>
      <c r="D29" s="89"/>
      <c r="E29" s="140" t="s">
        <v>412</v>
      </c>
    </row>
    <row r="30" spans="2:5">
      <c r="B30" s="89"/>
      <c r="C30" s="89"/>
      <c r="D30" s="89"/>
      <c r="E30" s="138" t="s">
        <v>641</v>
      </c>
    </row>
    <row r="31" spans="2:5">
      <c r="B31" s="89"/>
      <c r="C31" s="89"/>
      <c r="D31" s="89"/>
      <c r="E31" s="140" t="s">
        <v>642</v>
      </c>
    </row>
    <row r="32" spans="2:5">
      <c r="E32" t="s">
        <v>644</v>
      </c>
    </row>
    <row r="33" spans="5:5">
      <c r="E33" s="136" t="s">
        <v>645</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53125" defaultRowHeight="11.5"/>
  <cols>
    <col min="1" max="1" width="1.26953125" style="521" customWidth="1"/>
    <col min="2" max="2" width="2.7265625" style="521" customWidth="1"/>
    <col min="3" max="3" width="72.81640625" style="521" customWidth="1"/>
    <col min="4" max="16384" width="11.453125" style="521"/>
  </cols>
  <sheetData>
    <row r="3" spans="3:13">
      <c r="C3" s="518"/>
      <c r="D3" s="518"/>
      <c r="E3" s="518"/>
      <c r="F3" s="518"/>
      <c r="G3" s="518"/>
      <c r="H3" s="519"/>
      <c r="I3" s="519"/>
      <c r="J3" s="519"/>
      <c r="K3" s="519"/>
      <c r="L3" s="519"/>
      <c r="M3" s="520" t="s">
        <v>74</v>
      </c>
    </row>
    <row r="4" spans="3:13" ht="12">
      <c r="C4" s="519"/>
      <c r="D4" s="522"/>
      <c r="E4" s="519"/>
      <c r="F4" s="519"/>
      <c r="G4" s="519"/>
      <c r="H4" s="519"/>
      <c r="I4" s="519"/>
      <c r="J4" s="519"/>
      <c r="K4" s="519"/>
      <c r="L4" s="519"/>
      <c r="M4" s="520" t="s">
        <v>75</v>
      </c>
    </row>
    <row r="5" spans="3:13" ht="12">
      <c r="C5" s="519"/>
      <c r="D5" s="522"/>
      <c r="E5" s="519"/>
      <c r="F5" s="519"/>
      <c r="G5" s="519"/>
      <c r="H5" s="519"/>
      <c r="I5" s="519"/>
      <c r="J5" s="519"/>
      <c r="K5" s="519"/>
      <c r="L5" s="519"/>
      <c r="M5" s="519"/>
    </row>
    <row r="6" spans="3:13" ht="12">
      <c r="C6" s="519"/>
      <c r="D6" s="522"/>
      <c r="E6" s="519"/>
      <c r="F6" s="523"/>
      <c r="G6" s="519"/>
      <c r="H6" s="519"/>
      <c r="I6" s="519"/>
      <c r="J6" s="519"/>
      <c r="K6" s="519"/>
      <c r="L6" s="519"/>
      <c r="M6" s="519"/>
    </row>
    <row r="7" spans="3:13">
      <c r="C7" s="519"/>
      <c r="D7" s="519"/>
      <c r="E7" s="519"/>
      <c r="F7" s="518"/>
      <c r="G7" s="519"/>
      <c r="H7" s="519"/>
      <c r="I7" s="519"/>
      <c r="J7" s="519"/>
      <c r="K7" s="519"/>
      <c r="L7" s="519"/>
      <c r="M7" s="519"/>
    </row>
    <row r="8" spans="3:13" ht="12">
      <c r="C8" s="862" t="s">
        <v>85</v>
      </c>
      <c r="D8" s="863"/>
      <c r="E8" s="863"/>
      <c r="F8" s="863"/>
      <c r="G8" s="524"/>
      <c r="H8" s="525"/>
      <c r="I8" s="525"/>
      <c r="J8" s="525"/>
      <c r="K8" s="525"/>
      <c r="L8" s="525"/>
      <c r="M8" s="525"/>
    </row>
    <row r="9" spans="3:13" ht="12">
      <c r="C9" s="525"/>
      <c r="D9" s="525"/>
      <c r="E9" s="519"/>
      <c r="F9" s="525"/>
      <c r="G9" s="525"/>
      <c r="H9" s="525"/>
      <c r="I9" s="525"/>
      <c r="J9" s="525"/>
      <c r="K9" s="526"/>
      <c r="L9" s="525"/>
      <c r="M9" s="525"/>
    </row>
    <row r="10" spans="3:13" ht="12">
      <c r="C10" s="858" t="s">
        <v>79</v>
      </c>
      <c r="D10" s="859"/>
      <c r="E10" s="519"/>
      <c r="F10" s="527" t="s">
        <v>385</v>
      </c>
      <c r="G10" s="525"/>
      <c r="H10" s="528"/>
      <c r="I10" s="529"/>
      <c r="J10" s="529"/>
      <c r="K10" s="530"/>
      <c r="L10" s="531"/>
    </row>
    <row r="11" spans="3:13" ht="12">
      <c r="C11" s="525"/>
      <c r="D11" s="525"/>
      <c r="E11" s="525"/>
      <c r="F11" s="525"/>
      <c r="G11" s="525"/>
      <c r="H11" s="528"/>
      <c r="I11" s="529"/>
      <c r="J11" s="529"/>
      <c r="K11" s="530"/>
      <c r="L11" s="531"/>
    </row>
    <row r="12" spans="3:13" ht="26.25" customHeight="1">
      <c r="C12" s="860" t="s">
        <v>80</v>
      </c>
      <c r="D12" s="861"/>
      <c r="E12" s="519"/>
      <c r="F12" s="532" t="s">
        <v>75</v>
      </c>
      <c r="G12" s="525"/>
      <c r="H12" s="528"/>
      <c r="I12" s="529"/>
      <c r="J12" s="529"/>
      <c r="K12" s="530"/>
      <c r="L12" s="531"/>
    </row>
    <row r="13" spans="3:13" ht="9" customHeight="1">
      <c r="C13" s="525"/>
      <c r="D13" s="525"/>
      <c r="E13" s="525"/>
      <c r="F13" s="525"/>
      <c r="G13" s="525"/>
      <c r="H13" s="525"/>
      <c r="I13" s="525"/>
      <c r="J13" s="525"/>
      <c r="K13" s="525"/>
      <c r="L13" s="525"/>
    </row>
    <row r="14" spans="3:13" ht="26.25" customHeight="1">
      <c r="C14" s="860" t="s">
        <v>81</v>
      </c>
      <c r="D14" s="861"/>
      <c r="E14" s="519"/>
      <c r="F14" s="532" t="s">
        <v>75</v>
      </c>
      <c r="G14" s="525"/>
      <c r="H14" s="528"/>
      <c r="I14" s="529"/>
      <c r="J14" s="529"/>
      <c r="K14" s="530"/>
      <c r="L14" s="531"/>
    </row>
    <row r="15" spans="3:13" ht="8.25" customHeight="1">
      <c r="C15" s="525"/>
      <c r="D15" s="525"/>
      <c r="E15" s="525"/>
      <c r="F15" s="525"/>
      <c r="G15" s="525"/>
      <c r="H15" s="525"/>
      <c r="I15" s="525"/>
      <c r="J15" s="525"/>
      <c r="K15" s="525"/>
      <c r="L15" s="525"/>
      <c r="M15" s="525"/>
    </row>
    <row r="16" spans="3:13" ht="26.25" customHeight="1">
      <c r="C16" s="860" t="s">
        <v>82</v>
      </c>
      <c r="D16" s="861"/>
      <c r="E16" s="519"/>
      <c r="F16" s="532" t="s">
        <v>75</v>
      </c>
      <c r="G16" s="525"/>
      <c r="H16" s="528"/>
      <c r="I16" s="529"/>
      <c r="J16" s="529"/>
      <c r="K16" s="530"/>
      <c r="L16" s="531"/>
    </row>
    <row r="17" spans="3:13" ht="8.25" customHeight="1">
      <c r="C17" s="525"/>
      <c r="D17" s="525"/>
      <c r="E17" s="525"/>
      <c r="F17" s="525"/>
      <c r="G17" s="525"/>
      <c r="H17" s="525"/>
      <c r="I17" s="525"/>
      <c r="J17" s="525"/>
      <c r="K17" s="525"/>
      <c r="L17" s="525"/>
      <c r="M17" s="525"/>
    </row>
    <row r="18" spans="3:13" ht="26.25" customHeight="1">
      <c r="C18" s="860" t="s">
        <v>83</v>
      </c>
      <c r="D18" s="861"/>
      <c r="E18" s="519"/>
      <c r="F18" s="532" t="s">
        <v>75</v>
      </c>
      <c r="G18" s="525"/>
      <c r="H18" s="528"/>
      <c r="I18" s="529"/>
      <c r="J18" s="529"/>
      <c r="K18" s="530"/>
      <c r="L18" s="531"/>
    </row>
    <row r="19" spans="3:13" ht="12">
      <c r="C19" s="525"/>
      <c r="D19" s="525"/>
      <c r="E19" s="525"/>
      <c r="F19" s="525"/>
      <c r="G19" s="525"/>
      <c r="H19" s="528"/>
      <c r="I19" s="529"/>
      <c r="J19" s="529"/>
      <c r="K19" s="530"/>
      <c r="L19" s="531"/>
    </row>
    <row r="20" spans="3:13" ht="12">
      <c r="C20" s="858" t="s">
        <v>102</v>
      </c>
      <c r="D20" s="859"/>
      <c r="E20" s="519"/>
      <c r="F20" s="533"/>
      <c r="G20" s="525"/>
      <c r="H20" s="525"/>
      <c r="I20" s="525"/>
      <c r="J20" s="525"/>
      <c r="K20" s="525"/>
      <c r="L20" s="525"/>
    </row>
    <row r="22" spans="3:13" ht="28.5" customHeight="1">
      <c r="C22" s="860" t="s">
        <v>86</v>
      </c>
      <c r="D22" s="861"/>
      <c r="E22" s="519"/>
      <c r="F22" s="532" t="s">
        <v>75</v>
      </c>
      <c r="G22" s="534"/>
      <c r="H22" s="525"/>
      <c r="I22" s="525"/>
      <c r="J22" s="525"/>
      <c r="K22" s="525"/>
      <c r="L22" s="525"/>
    </row>
    <row r="23" spans="3:13" ht="12">
      <c r="C23" s="525"/>
      <c r="D23" s="525"/>
      <c r="E23" s="525"/>
      <c r="F23" s="525"/>
      <c r="G23" s="525"/>
      <c r="H23" s="525"/>
      <c r="I23" s="525"/>
      <c r="J23" s="525"/>
      <c r="K23" s="525"/>
      <c r="L23" s="525"/>
    </row>
    <row r="24" spans="3:13" ht="12">
      <c r="C24" s="860" t="s">
        <v>87</v>
      </c>
      <c r="D24" s="861"/>
      <c r="E24" s="519"/>
      <c r="F24" s="532" t="s">
        <v>75</v>
      </c>
      <c r="G24" s="534"/>
      <c r="H24" s="525"/>
      <c r="I24" s="525"/>
      <c r="J24" s="525"/>
      <c r="K24" s="525"/>
      <c r="L24" s="525"/>
    </row>
    <row r="25" spans="3:13" ht="12" hidden="1">
      <c r="C25" s="525"/>
      <c r="D25" s="525"/>
      <c r="E25" s="525"/>
      <c r="F25" s="525"/>
      <c r="G25" s="525"/>
    </row>
    <row r="26" spans="3:13" ht="12" hidden="1">
      <c r="C26" s="858" t="s">
        <v>93</v>
      </c>
      <c r="D26" s="859"/>
      <c r="E26" s="519"/>
      <c r="F26" s="533"/>
      <c r="G26" s="525"/>
      <c r="H26" s="525"/>
      <c r="I26" s="525"/>
      <c r="J26" s="525"/>
      <c r="K26" s="525"/>
      <c r="L26" s="525"/>
    </row>
    <row r="27" spans="3:13" hidden="1"/>
    <row r="28" spans="3:13" ht="30" hidden="1" customHeight="1">
      <c r="C28" s="860" t="s">
        <v>94</v>
      </c>
      <c r="D28" s="861"/>
      <c r="E28" s="519"/>
      <c r="F28" s="532" t="s">
        <v>75</v>
      </c>
      <c r="G28" s="534"/>
      <c r="H28" s="525"/>
      <c r="I28" s="525"/>
      <c r="J28" s="525"/>
      <c r="K28" s="525"/>
      <c r="L28" s="525"/>
    </row>
    <row r="29" spans="3:13" ht="12" hidden="1">
      <c r="C29" s="525"/>
      <c r="D29" s="525"/>
      <c r="E29" s="525"/>
      <c r="F29" s="525"/>
      <c r="G29" s="525"/>
      <c r="H29" s="525"/>
      <c r="I29" s="525"/>
      <c r="J29" s="525"/>
      <c r="K29" s="525"/>
      <c r="L29" s="525"/>
    </row>
    <row r="30" spans="3:13" ht="47.25" hidden="1" customHeight="1">
      <c r="C30" s="860" t="s">
        <v>95</v>
      </c>
      <c r="D30" s="861"/>
      <c r="E30" s="519"/>
      <c r="F30" s="532" t="s">
        <v>75</v>
      </c>
      <c r="G30" s="534"/>
      <c r="H30" s="525"/>
      <c r="I30" s="525"/>
      <c r="J30" s="525"/>
      <c r="K30" s="525"/>
      <c r="L30" s="525"/>
    </row>
    <row r="31" spans="3:13" ht="12" hidden="1">
      <c r="C31" s="525"/>
      <c r="D31" s="525"/>
      <c r="E31" s="525"/>
      <c r="F31" s="525"/>
      <c r="G31" s="525"/>
    </row>
    <row r="32" spans="3:13" ht="67.5" hidden="1" customHeight="1">
      <c r="C32" s="860" t="s">
        <v>96</v>
      </c>
      <c r="D32" s="861"/>
      <c r="E32" s="519"/>
      <c r="F32" s="532" t="s">
        <v>75</v>
      </c>
      <c r="G32" s="534"/>
    </row>
    <row r="33" spans="3:13" ht="12" hidden="1">
      <c r="C33" s="525"/>
      <c r="D33" s="525"/>
      <c r="E33" s="525"/>
      <c r="F33" s="525"/>
      <c r="G33" s="525"/>
    </row>
    <row r="34" spans="3:13" ht="53.25" hidden="1" customHeight="1">
      <c r="C34" s="860" t="s">
        <v>97</v>
      </c>
      <c r="D34" s="861"/>
      <c r="E34" s="519"/>
      <c r="F34" s="532" t="s">
        <v>75</v>
      </c>
      <c r="G34" s="534"/>
    </row>
    <row r="35" spans="3:13" ht="12" hidden="1">
      <c r="C35" s="525"/>
      <c r="D35" s="525"/>
      <c r="E35" s="525"/>
      <c r="F35" s="525"/>
      <c r="G35" s="525"/>
    </row>
    <row r="36" spans="3:13" ht="52.5" hidden="1" customHeight="1">
      <c r="C36" s="860" t="s">
        <v>98</v>
      </c>
      <c r="D36" s="861"/>
      <c r="E36" s="519"/>
      <c r="F36" s="532" t="s">
        <v>75</v>
      </c>
      <c r="G36" s="534"/>
    </row>
    <row r="37" spans="3:13" ht="12" hidden="1">
      <c r="C37" s="525"/>
      <c r="D37" s="525"/>
      <c r="E37" s="525"/>
      <c r="F37" s="525"/>
      <c r="G37" s="525"/>
    </row>
    <row r="38" spans="3:13" ht="32.25" hidden="1" customHeight="1">
      <c r="C38" s="860" t="s">
        <v>99</v>
      </c>
      <c r="D38" s="861"/>
      <c r="E38" s="519"/>
      <c r="F38" s="532" t="s">
        <v>75</v>
      </c>
      <c r="G38" s="534"/>
    </row>
    <row r="39" spans="3:13" ht="12" hidden="1">
      <c r="C39" s="525"/>
      <c r="D39" s="525"/>
      <c r="E39" s="525"/>
      <c r="F39" s="525"/>
      <c r="G39" s="525"/>
    </row>
    <row r="40" spans="3:13" ht="42" hidden="1" customHeight="1">
      <c r="C40" s="860" t="s">
        <v>100</v>
      </c>
      <c r="D40" s="861"/>
      <c r="E40" s="519"/>
      <c r="F40" s="532" t="s">
        <v>75</v>
      </c>
      <c r="G40" s="534"/>
    </row>
    <row r="41" spans="3:13" ht="12" hidden="1">
      <c r="C41" s="525"/>
      <c r="D41" s="525"/>
      <c r="E41" s="525"/>
      <c r="F41" s="525"/>
      <c r="G41" s="525"/>
    </row>
    <row r="42" spans="3:13" ht="23.25" hidden="1" customHeight="1">
      <c r="C42" s="860" t="s">
        <v>101</v>
      </c>
      <c r="D42" s="861"/>
      <c r="E42" s="519"/>
      <c r="F42" s="532" t="s">
        <v>75</v>
      </c>
      <c r="G42" s="534"/>
    </row>
    <row r="43" spans="3:13" ht="12">
      <c r="C43" s="525"/>
      <c r="D43" s="525"/>
      <c r="E43" s="525"/>
      <c r="F43" s="525"/>
      <c r="G43" s="525"/>
      <c r="H43" s="528"/>
      <c r="I43" s="529"/>
      <c r="J43" s="529"/>
      <c r="K43" s="530"/>
      <c r="L43" s="531"/>
    </row>
    <row r="44" spans="3:13" ht="12">
      <c r="C44" s="858" t="s">
        <v>76</v>
      </c>
      <c r="D44" s="859"/>
      <c r="E44" s="519"/>
      <c r="F44" s="533"/>
      <c r="G44" s="525"/>
      <c r="H44" s="528"/>
      <c r="I44" s="529"/>
      <c r="J44" s="529"/>
      <c r="K44" s="530"/>
      <c r="L44" s="531"/>
    </row>
    <row r="45" spans="3:13" ht="12">
      <c r="C45" s="525"/>
      <c r="D45" s="525"/>
      <c r="E45" s="525"/>
      <c r="F45" s="525"/>
      <c r="G45" s="525"/>
      <c r="H45" s="528"/>
      <c r="I45" s="529"/>
      <c r="J45" s="529"/>
      <c r="K45" s="530"/>
      <c r="L45" s="531"/>
    </row>
    <row r="46" spans="3:13" ht="62.25" customHeight="1">
      <c r="C46" s="860" t="s">
        <v>77</v>
      </c>
      <c r="D46" s="861"/>
      <c r="E46" s="519"/>
      <c r="F46" s="532" t="s">
        <v>75</v>
      </c>
      <c r="G46" s="525"/>
      <c r="H46" s="528"/>
      <c r="I46" s="529"/>
      <c r="J46" s="529"/>
      <c r="K46" s="530"/>
      <c r="L46" s="531"/>
    </row>
    <row r="47" spans="3:13" ht="8.25" customHeight="1">
      <c r="C47" s="525"/>
      <c r="D47" s="525"/>
      <c r="E47" s="525"/>
      <c r="F47" s="525"/>
      <c r="G47" s="525"/>
      <c r="H47" s="525"/>
      <c r="I47" s="525"/>
      <c r="J47" s="525"/>
      <c r="K47" s="525"/>
      <c r="L47" s="525"/>
      <c r="M47" s="525"/>
    </row>
    <row r="48" spans="3:13" ht="46.5" customHeight="1">
      <c r="C48" s="860" t="s">
        <v>78</v>
      </c>
      <c r="D48" s="861"/>
      <c r="E48" s="519"/>
      <c r="F48" s="532" t="s">
        <v>75</v>
      </c>
      <c r="G48" s="525"/>
      <c r="H48" s="528"/>
      <c r="I48" s="529"/>
      <c r="J48" s="529"/>
      <c r="K48" s="530"/>
      <c r="L48" s="531"/>
    </row>
    <row r="49" spans="3:13" ht="12">
      <c r="C49" s="525"/>
      <c r="D49" s="525"/>
      <c r="E49" s="525"/>
      <c r="F49" s="525"/>
      <c r="G49" s="525"/>
      <c r="H49" s="528"/>
      <c r="I49" s="529"/>
      <c r="J49" s="529"/>
      <c r="K49" s="530"/>
      <c r="L49" s="531"/>
    </row>
    <row r="50" spans="3:13" ht="12">
      <c r="C50" s="858" t="s">
        <v>84</v>
      </c>
      <c r="D50" s="859"/>
      <c r="E50" s="519"/>
      <c r="F50" s="533"/>
      <c r="G50" s="525"/>
      <c r="H50" s="528"/>
      <c r="I50" s="529"/>
      <c r="J50" s="529"/>
      <c r="K50" s="530"/>
      <c r="L50" s="531"/>
    </row>
    <row r="51" spans="3:13" ht="12">
      <c r="C51" s="525"/>
      <c r="D51" s="525"/>
      <c r="E51" s="525"/>
      <c r="F51" s="525"/>
      <c r="G51" s="525"/>
      <c r="H51" s="525"/>
      <c r="I51" s="525"/>
      <c r="J51" s="525"/>
      <c r="K51" s="525"/>
      <c r="L51" s="525"/>
      <c r="M51" s="525"/>
    </row>
    <row r="52" spans="3:13" ht="30" customHeight="1">
      <c r="C52" s="860" t="s">
        <v>103</v>
      </c>
      <c r="D52" s="861"/>
      <c r="E52" s="519"/>
      <c r="F52" s="532" t="s">
        <v>75</v>
      </c>
      <c r="G52" s="534"/>
      <c r="H52" s="525"/>
      <c r="I52" s="525"/>
      <c r="J52" s="525"/>
      <c r="K52" s="525"/>
      <c r="L52" s="525"/>
      <c r="M52" s="525"/>
    </row>
    <row r="53" spans="3:13" ht="8.25" customHeight="1">
      <c r="C53" s="525"/>
      <c r="D53" s="525"/>
      <c r="E53" s="525"/>
      <c r="F53" s="525"/>
      <c r="G53" s="525"/>
      <c r="H53" s="525"/>
      <c r="I53" s="525"/>
      <c r="J53" s="525"/>
      <c r="K53" s="525"/>
      <c r="L53" s="525"/>
      <c r="M53" s="525"/>
    </row>
    <row r="54" spans="3:13" ht="39" customHeight="1">
      <c r="C54" s="860" t="s">
        <v>104</v>
      </c>
      <c r="D54" s="861"/>
      <c r="E54" s="519"/>
      <c r="F54" s="532" t="s">
        <v>75</v>
      </c>
      <c r="G54" s="534"/>
      <c r="H54" s="525"/>
      <c r="I54" s="525"/>
      <c r="J54" s="525"/>
      <c r="K54" s="525"/>
      <c r="L54" s="525"/>
      <c r="M54" s="525"/>
    </row>
    <row r="55" spans="3:13" ht="9.75" customHeight="1">
      <c r="C55" s="525"/>
      <c r="D55" s="525"/>
      <c r="E55" s="525"/>
      <c r="F55" s="525"/>
      <c r="G55" s="525"/>
      <c r="H55" s="525"/>
      <c r="I55" s="525"/>
      <c r="J55" s="525"/>
      <c r="K55" s="525"/>
      <c r="L55" s="525"/>
      <c r="M55" s="525"/>
    </row>
    <row r="56" spans="3:13" ht="69.75" customHeight="1">
      <c r="C56" s="860" t="s">
        <v>105</v>
      </c>
      <c r="D56" s="861"/>
      <c r="E56" s="519"/>
      <c r="F56" s="532" t="s">
        <v>75</v>
      </c>
      <c r="G56" s="534"/>
      <c r="H56" s="525"/>
      <c r="I56" s="525"/>
      <c r="J56" s="525"/>
      <c r="K56" s="525"/>
      <c r="L56" s="525"/>
      <c r="M56" s="525"/>
    </row>
    <row r="57" spans="3:13" ht="7.5" customHeight="1">
      <c r="C57" s="525"/>
      <c r="D57" s="525"/>
      <c r="E57" s="525"/>
      <c r="F57" s="525"/>
      <c r="G57" s="525"/>
      <c r="H57" s="525"/>
      <c r="I57" s="525"/>
      <c r="J57" s="525"/>
      <c r="K57" s="525"/>
      <c r="L57" s="525"/>
    </row>
    <row r="58" spans="3:13" ht="57" customHeight="1">
      <c r="C58" s="860" t="s">
        <v>106</v>
      </c>
      <c r="D58" s="861"/>
      <c r="E58" s="519"/>
      <c r="F58" s="532" t="s">
        <v>75</v>
      </c>
      <c r="G58" s="534"/>
      <c r="H58" s="525"/>
      <c r="I58" s="525"/>
      <c r="J58" s="525"/>
      <c r="K58" s="525"/>
      <c r="L58" s="525"/>
    </row>
    <row r="59" spans="3:13" ht="9" customHeight="1">
      <c r="C59" s="525"/>
      <c r="D59" s="525"/>
      <c r="E59" s="525"/>
      <c r="F59" s="525"/>
      <c r="G59" s="525"/>
      <c r="H59" s="525"/>
      <c r="I59" s="525"/>
      <c r="J59" s="525"/>
      <c r="K59" s="525"/>
      <c r="L59" s="525"/>
    </row>
    <row r="60" spans="3:13" ht="12">
      <c r="C60" s="858" t="s">
        <v>88</v>
      </c>
      <c r="D60" s="859"/>
      <c r="E60" s="519"/>
      <c r="F60" s="533"/>
      <c r="G60" s="525"/>
      <c r="H60" s="528"/>
      <c r="I60" s="529"/>
      <c r="J60" s="529"/>
      <c r="K60" s="530"/>
      <c r="L60" s="531"/>
    </row>
    <row r="61" spans="3:13" ht="12">
      <c r="C61" s="525"/>
      <c r="D61" s="525"/>
      <c r="E61" s="525"/>
      <c r="F61" s="525"/>
      <c r="G61" s="525"/>
      <c r="H61" s="528"/>
      <c r="I61" s="529"/>
      <c r="J61" s="529"/>
      <c r="K61" s="530"/>
      <c r="L61" s="531"/>
    </row>
    <row r="62" spans="3:13" ht="46.5" customHeight="1">
      <c r="C62" s="860" t="s">
        <v>89</v>
      </c>
      <c r="D62" s="861"/>
      <c r="E62" s="519"/>
      <c r="F62" s="532" t="s">
        <v>75</v>
      </c>
      <c r="G62" s="525"/>
      <c r="H62" s="528"/>
      <c r="I62" s="529"/>
      <c r="J62" s="529"/>
      <c r="K62" s="530"/>
      <c r="L62" s="531"/>
    </row>
    <row r="63" spans="3:13" ht="9" customHeight="1">
      <c r="C63" s="525"/>
      <c r="D63" s="525"/>
      <c r="E63" s="525"/>
      <c r="F63" s="525"/>
      <c r="G63" s="525"/>
      <c r="H63" s="525"/>
      <c r="I63" s="525"/>
      <c r="J63" s="525"/>
      <c r="K63" s="525"/>
      <c r="L63" s="525"/>
    </row>
    <row r="64" spans="3:13" ht="46.5" customHeight="1">
      <c r="C64" s="860" t="s">
        <v>90</v>
      </c>
      <c r="D64" s="861"/>
      <c r="E64" s="519"/>
      <c r="F64" s="532" t="s">
        <v>75</v>
      </c>
      <c r="G64" s="525"/>
      <c r="H64" s="528"/>
      <c r="I64" s="529"/>
      <c r="J64" s="529"/>
      <c r="K64" s="530"/>
      <c r="L64" s="531"/>
    </row>
    <row r="65" spans="3:13" ht="8.25" customHeight="1">
      <c r="C65" s="525"/>
      <c r="D65" s="525"/>
      <c r="E65" s="525"/>
      <c r="F65" s="525"/>
      <c r="G65" s="525"/>
      <c r="H65" s="525"/>
      <c r="I65" s="525"/>
      <c r="J65" s="525"/>
      <c r="K65" s="525"/>
      <c r="L65" s="525"/>
      <c r="M65" s="525"/>
    </row>
    <row r="66" spans="3:13" ht="78.75" customHeight="1">
      <c r="C66" s="860" t="s">
        <v>91</v>
      </c>
      <c r="D66" s="861"/>
      <c r="E66" s="519"/>
      <c r="F66" s="532" t="s">
        <v>75</v>
      </c>
      <c r="G66" s="525"/>
      <c r="H66" s="528"/>
      <c r="I66" s="529"/>
      <c r="J66" s="529"/>
      <c r="K66" s="530"/>
      <c r="L66" s="531"/>
    </row>
    <row r="67" spans="3:13" ht="8.25" customHeight="1">
      <c r="C67" s="525"/>
      <c r="D67" s="525"/>
      <c r="E67" s="525"/>
      <c r="F67" s="525"/>
      <c r="G67" s="525"/>
      <c r="H67" s="525"/>
      <c r="I67" s="525"/>
      <c r="J67" s="525"/>
      <c r="K67" s="525"/>
      <c r="L67" s="525"/>
      <c r="M67" s="525"/>
    </row>
    <row r="68" spans="3:13" ht="85.5" customHeight="1">
      <c r="C68" s="860" t="s">
        <v>92</v>
      </c>
      <c r="D68" s="861"/>
      <c r="E68" s="519"/>
      <c r="F68" s="532" t="s">
        <v>75</v>
      </c>
      <c r="G68" s="525"/>
      <c r="H68" s="528"/>
      <c r="I68" s="529"/>
      <c r="J68" s="529"/>
      <c r="K68" s="530"/>
      <c r="L68" s="531"/>
    </row>
    <row r="70" spans="3:13" ht="12">
      <c r="C70" s="858" t="s">
        <v>180</v>
      </c>
      <c r="D70" s="859"/>
      <c r="E70" s="519"/>
      <c r="F70" s="533"/>
      <c r="G70" s="525"/>
      <c r="H70" s="528"/>
      <c r="I70" s="529"/>
      <c r="J70" s="529"/>
      <c r="K70" s="530"/>
      <c r="L70" s="531"/>
    </row>
    <row r="71" spans="3:13" ht="12">
      <c r="C71" s="525"/>
      <c r="D71" s="525"/>
      <c r="E71" s="525"/>
      <c r="F71" s="525"/>
      <c r="G71" s="525"/>
      <c r="H71" s="528"/>
      <c r="I71" s="529"/>
      <c r="J71" s="529"/>
      <c r="K71" s="530"/>
      <c r="L71" s="531"/>
    </row>
    <row r="72" spans="3:13" ht="46.5" customHeight="1">
      <c r="C72" s="860" t="s">
        <v>181</v>
      </c>
      <c r="D72" s="861"/>
      <c r="E72" s="519"/>
      <c r="F72" s="532" t="s">
        <v>75</v>
      </c>
      <c r="G72" s="525"/>
      <c r="H72" s="528"/>
      <c r="I72" s="529"/>
      <c r="J72" s="529"/>
      <c r="K72" s="530"/>
      <c r="L72" s="531"/>
    </row>
    <row r="73" spans="3:13" ht="9" customHeight="1">
      <c r="C73" s="525"/>
      <c r="D73" s="525"/>
      <c r="E73" s="525"/>
      <c r="F73" s="525"/>
      <c r="G73" s="525"/>
      <c r="H73" s="525"/>
      <c r="I73" s="525"/>
      <c r="J73" s="525"/>
      <c r="K73" s="525"/>
      <c r="L73" s="525"/>
    </row>
    <row r="74" spans="3:13" ht="46.5" customHeight="1">
      <c r="C74" s="860" t="s">
        <v>182</v>
      </c>
      <c r="D74" s="861"/>
      <c r="E74" s="519"/>
      <c r="F74" s="532" t="s">
        <v>75</v>
      </c>
      <c r="G74" s="525"/>
      <c r="H74" s="528"/>
      <c r="I74" s="529"/>
      <c r="J74" s="529"/>
      <c r="K74" s="530"/>
      <c r="L74" s="531"/>
    </row>
    <row r="75" spans="3:13" ht="8.25" customHeight="1">
      <c r="C75" s="525"/>
      <c r="D75" s="525"/>
      <c r="E75" s="525"/>
      <c r="F75" s="525"/>
      <c r="G75" s="525"/>
      <c r="H75" s="525"/>
      <c r="I75" s="525"/>
      <c r="J75" s="525"/>
      <c r="K75" s="525"/>
      <c r="L75" s="525"/>
      <c r="M75" s="525"/>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topLeftCell="A7" workbookViewId="0">
      <selection activeCell="C10" sqref="C10"/>
    </sheetView>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71" t="s">
        <v>508</v>
      </c>
      <c r="D2" s="771"/>
      <c r="E2" s="771"/>
      <c r="F2" s="771"/>
    </row>
    <row r="5" spans="2:10">
      <c r="B5" s="88" t="s">
        <v>48</v>
      </c>
      <c r="C5" s="88"/>
      <c r="D5" s="88"/>
      <c r="E5" s="88"/>
      <c r="F5" s="88"/>
      <c r="G5" s="88"/>
      <c r="H5" s="88"/>
      <c r="I5" s="88"/>
      <c r="J5" s="88"/>
    </row>
    <row r="6" spans="2:10" ht="15" thickBot="1"/>
    <row r="7" spans="2:10" ht="189" thickBot="1">
      <c r="B7" s="558" t="s">
        <v>517</v>
      </c>
      <c r="C7" s="559" t="s">
        <v>516</v>
      </c>
      <c r="D7" s="560" t="s">
        <v>49</v>
      </c>
      <c r="E7" s="559" t="s">
        <v>50</v>
      </c>
      <c r="F7" s="560" t="s">
        <v>511</v>
      </c>
      <c r="G7" s="560" t="s">
        <v>512</v>
      </c>
      <c r="H7" s="560" t="s">
        <v>513</v>
      </c>
      <c r="I7" s="560" t="s">
        <v>514</v>
      </c>
      <c r="J7" s="560" t="s">
        <v>515</v>
      </c>
    </row>
    <row r="9" spans="2:10">
      <c r="B9" s="563" t="s">
        <v>301</v>
      </c>
      <c r="C9" s="194">
        <v>6</v>
      </c>
    </row>
    <row r="10" spans="2:10" ht="15" thickBot="1">
      <c r="B10" s="89"/>
      <c r="C10" s="89"/>
      <c r="D10" s="561">
        <v>-7</v>
      </c>
      <c r="E10" s="561">
        <v>-2</v>
      </c>
      <c r="F10" s="561">
        <v>20</v>
      </c>
      <c r="G10" s="561">
        <v>-2</v>
      </c>
      <c r="H10" s="561">
        <v>1</v>
      </c>
      <c r="I10" s="561">
        <v>-1</v>
      </c>
    </row>
    <row r="11" spans="2:10" ht="15" thickBot="1">
      <c r="B11" s="90" t="s">
        <v>43</v>
      </c>
      <c r="C11" s="91" t="s">
        <v>44</v>
      </c>
      <c r="D11" s="92" t="s">
        <v>45</v>
      </c>
      <c r="E11" s="93" t="s">
        <v>46</v>
      </c>
      <c r="F11" s="94" t="s">
        <v>47</v>
      </c>
      <c r="G11" s="94" t="s">
        <v>167</v>
      </c>
      <c r="H11" s="94" t="s">
        <v>509</v>
      </c>
      <c r="I11" s="94" t="s">
        <v>510</v>
      </c>
    </row>
    <row r="12" spans="2:10">
      <c r="B12" s="95">
        <v>0</v>
      </c>
      <c r="C12" s="562">
        <v>45838</v>
      </c>
      <c r="D12" s="562">
        <v>45859</v>
      </c>
      <c r="E12" s="562">
        <v>45859</v>
      </c>
      <c r="F12" s="562">
        <v>45859</v>
      </c>
      <c r="G12" s="562">
        <f>WORKDAY(D12,$G$10,BD!$F$1:$F$195)</f>
        <v>45855</v>
      </c>
      <c r="H12" s="562">
        <v>45859</v>
      </c>
      <c r="I12" s="56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71" t="s">
        <v>508</v>
      </c>
      <c r="D2" s="771"/>
      <c r="E2" s="771"/>
      <c r="F2" s="771"/>
    </row>
    <row r="5" spans="2:10">
      <c r="B5" s="88" t="s">
        <v>565</v>
      </c>
      <c r="C5" s="88"/>
      <c r="D5" s="88"/>
      <c r="E5" s="88"/>
      <c r="F5" s="88"/>
      <c r="G5" s="88"/>
      <c r="H5" s="88"/>
      <c r="I5" s="88"/>
      <c r="J5" s="88"/>
    </row>
    <row r="8" spans="2:10" ht="15" thickBot="1"/>
    <row r="9" spans="2:10">
      <c r="B9" s="94" t="s">
        <v>167</v>
      </c>
    </row>
    <row r="10" spans="2:10">
      <c r="B10" s="96">
        <v>45867</v>
      </c>
    </row>
    <row r="13" spans="2:10" ht="15" thickBot="1"/>
    <row r="14" spans="2:10" ht="15" thickBot="1">
      <c r="B14" s="624" t="s">
        <v>34</v>
      </c>
      <c r="C14" s="625" t="s">
        <v>569</v>
      </c>
      <c r="D14" s="625" t="s">
        <v>570</v>
      </c>
      <c r="E14" s="625" t="s">
        <v>571</v>
      </c>
      <c r="F14" s="625" t="s">
        <v>572</v>
      </c>
      <c r="G14" s="625" t="s">
        <v>573</v>
      </c>
    </row>
    <row r="15" spans="2:10" ht="15" thickBot="1">
      <c r="B15" s="622">
        <v>45867</v>
      </c>
      <c r="C15" s="623" t="s">
        <v>566</v>
      </c>
      <c r="D15" s="623">
        <v>1.885</v>
      </c>
      <c r="E15" s="623">
        <v>1.9710000000000001</v>
      </c>
      <c r="F15" s="623" t="s">
        <v>567</v>
      </c>
      <c r="G15" s="623" t="s">
        <v>568</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RowHeight="14.5"/>
  <cols>
    <col min="6" max="6" width="10.453125" bestFit="1" customWidth="1"/>
  </cols>
  <sheetData>
    <row r="1" spans="2:9">
      <c r="B1" t="s">
        <v>282</v>
      </c>
      <c r="C1" t="s">
        <v>286</v>
      </c>
      <c r="D1" t="s">
        <v>413</v>
      </c>
      <c r="E1">
        <v>2022</v>
      </c>
      <c r="F1" s="223">
        <v>44562</v>
      </c>
      <c r="H1" t="s">
        <v>414</v>
      </c>
      <c r="I1" t="s">
        <v>415</v>
      </c>
    </row>
    <row r="2" spans="2:9">
      <c r="B2" t="s">
        <v>282</v>
      </c>
      <c r="C2" t="s">
        <v>286</v>
      </c>
      <c r="D2" t="s">
        <v>413</v>
      </c>
      <c r="E2">
        <v>2022</v>
      </c>
      <c r="F2" s="223">
        <v>44666</v>
      </c>
      <c r="H2" t="s">
        <v>416</v>
      </c>
      <c r="I2" t="s">
        <v>417</v>
      </c>
    </row>
    <row r="3" spans="2:9">
      <c r="B3" t="s">
        <v>282</v>
      </c>
      <c r="C3" t="s">
        <v>286</v>
      </c>
      <c r="D3" t="s">
        <v>413</v>
      </c>
      <c r="E3">
        <v>2022</v>
      </c>
      <c r="F3" s="223">
        <v>44669</v>
      </c>
      <c r="H3" t="s">
        <v>418</v>
      </c>
      <c r="I3" t="s">
        <v>419</v>
      </c>
    </row>
    <row r="4" spans="2:9">
      <c r="B4" t="s">
        <v>282</v>
      </c>
      <c r="C4" t="s">
        <v>286</v>
      </c>
      <c r="D4" t="s">
        <v>413</v>
      </c>
      <c r="E4">
        <v>2022</v>
      </c>
      <c r="F4" s="223">
        <v>44682</v>
      </c>
      <c r="H4" t="s">
        <v>420</v>
      </c>
      <c r="I4" t="s">
        <v>421</v>
      </c>
    </row>
    <row r="5" spans="2:9">
      <c r="B5" t="s">
        <v>282</v>
      </c>
      <c r="C5" t="s">
        <v>286</v>
      </c>
      <c r="D5" t="s">
        <v>413</v>
      </c>
      <c r="E5">
        <v>2022</v>
      </c>
      <c r="F5" s="223">
        <v>44689</v>
      </c>
      <c r="H5" t="s">
        <v>420</v>
      </c>
      <c r="I5" t="s">
        <v>422</v>
      </c>
    </row>
    <row r="6" spans="2:9">
      <c r="B6" t="s">
        <v>282</v>
      </c>
      <c r="C6" t="s">
        <v>286</v>
      </c>
      <c r="D6" t="s">
        <v>413</v>
      </c>
      <c r="E6">
        <v>2022</v>
      </c>
      <c r="F6" s="223">
        <v>44707</v>
      </c>
      <c r="H6" t="s">
        <v>423</v>
      </c>
      <c r="I6" t="s">
        <v>424</v>
      </c>
    </row>
    <row r="7" spans="2:9">
      <c r="B7" t="s">
        <v>282</v>
      </c>
      <c r="C7" t="s">
        <v>286</v>
      </c>
      <c r="D7" t="s">
        <v>413</v>
      </c>
      <c r="E7">
        <v>2022</v>
      </c>
      <c r="F7" s="223">
        <v>44718</v>
      </c>
      <c r="H7" t="s">
        <v>418</v>
      </c>
      <c r="I7" t="s">
        <v>425</v>
      </c>
    </row>
    <row r="8" spans="2:9">
      <c r="B8" t="s">
        <v>282</v>
      </c>
      <c r="C8" t="s">
        <v>286</v>
      </c>
      <c r="D8" t="s">
        <v>413</v>
      </c>
      <c r="E8">
        <v>2022</v>
      </c>
      <c r="F8" s="223">
        <v>44756</v>
      </c>
      <c r="H8" t="s">
        <v>423</v>
      </c>
      <c r="I8" t="s">
        <v>426</v>
      </c>
    </row>
    <row r="9" spans="2:9">
      <c r="B9" t="s">
        <v>282</v>
      </c>
      <c r="C9" t="s">
        <v>286</v>
      </c>
      <c r="D9" t="s">
        <v>413</v>
      </c>
      <c r="E9">
        <v>2022</v>
      </c>
      <c r="F9" s="223">
        <v>44788</v>
      </c>
      <c r="H9" t="s">
        <v>418</v>
      </c>
      <c r="I9" t="s">
        <v>427</v>
      </c>
    </row>
    <row r="10" spans="2:9">
      <c r="B10" t="s">
        <v>282</v>
      </c>
      <c r="C10" t="s">
        <v>286</v>
      </c>
      <c r="D10" t="s">
        <v>413</v>
      </c>
      <c r="E10">
        <v>2022</v>
      </c>
      <c r="F10" s="223">
        <v>44866</v>
      </c>
      <c r="H10" t="s">
        <v>428</v>
      </c>
      <c r="I10" t="s">
        <v>429</v>
      </c>
    </row>
    <row r="11" spans="2:9">
      <c r="B11" t="s">
        <v>282</v>
      </c>
      <c r="C11" t="s">
        <v>286</v>
      </c>
      <c r="D11" t="s">
        <v>413</v>
      </c>
      <c r="E11">
        <v>2022</v>
      </c>
      <c r="F11" s="223">
        <v>44876</v>
      </c>
      <c r="H11" t="s">
        <v>416</v>
      </c>
      <c r="I11" t="s">
        <v>430</v>
      </c>
    </row>
    <row r="12" spans="2:9">
      <c r="B12" t="s">
        <v>282</v>
      </c>
      <c r="C12" t="s">
        <v>286</v>
      </c>
      <c r="D12" t="s">
        <v>413</v>
      </c>
      <c r="E12">
        <v>2022</v>
      </c>
      <c r="F12" s="223">
        <v>44920</v>
      </c>
      <c r="H12" t="s">
        <v>420</v>
      </c>
      <c r="I12" t="s">
        <v>431</v>
      </c>
    </row>
    <row r="13" spans="2:9">
      <c r="B13" t="s">
        <v>282</v>
      </c>
      <c r="C13" t="s">
        <v>286</v>
      </c>
      <c r="D13" t="s">
        <v>413</v>
      </c>
      <c r="E13">
        <v>2022</v>
      </c>
      <c r="F13" s="223">
        <v>44921</v>
      </c>
      <c r="H13" t="s">
        <v>418</v>
      </c>
      <c r="I13" t="s">
        <v>432</v>
      </c>
    </row>
    <row r="14" spans="2:9">
      <c r="B14" t="s">
        <v>282</v>
      </c>
      <c r="C14" t="s">
        <v>286</v>
      </c>
      <c r="D14" t="s">
        <v>413</v>
      </c>
      <c r="E14">
        <v>2023</v>
      </c>
      <c r="F14" s="223">
        <v>44927</v>
      </c>
      <c r="H14" t="s">
        <v>420</v>
      </c>
      <c r="I14" t="s">
        <v>415</v>
      </c>
    </row>
    <row r="15" spans="2:9">
      <c r="B15" t="s">
        <v>282</v>
      </c>
      <c r="C15" t="s">
        <v>286</v>
      </c>
      <c r="D15" t="s">
        <v>413</v>
      </c>
      <c r="E15">
        <v>2023</v>
      </c>
      <c r="F15" s="223">
        <v>45023</v>
      </c>
      <c r="H15" t="s">
        <v>416</v>
      </c>
      <c r="I15" t="s">
        <v>417</v>
      </c>
    </row>
    <row r="16" spans="2:9">
      <c r="B16" t="s">
        <v>282</v>
      </c>
      <c r="C16" t="s">
        <v>286</v>
      </c>
      <c r="D16" t="s">
        <v>413</v>
      </c>
      <c r="E16">
        <v>2023</v>
      </c>
      <c r="F16" s="223">
        <v>45026</v>
      </c>
      <c r="H16" t="s">
        <v>418</v>
      </c>
      <c r="I16" t="s">
        <v>419</v>
      </c>
    </row>
    <row r="17" spans="2:9">
      <c r="B17" t="s">
        <v>282</v>
      </c>
      <c r="C17" t="s">
        <v>286</v>
      </c>
      <c r="D17" t="s">
        <v>413</v>
      </c>
      <c r="E17">
        <v>2023</v>
      </c>
      <c r="F17" s="223">
        <v>45047</v>
      </c>
      <c r="H17" t="s">
        <v>418</v>
      </c>
      <c r="I17" t="s">
        <v>421</v>
      </c>
    </row>
    <row r="18" spans="2:9">
      <c r="B18" t="s">
        <v>282</v>
      </c>
      <c r="C18" t="s">
        <v>286</v>
      </c>
      <c r="D18" t="s">
        <v>413</v>
      </c>
      <c r="E18">
        <v>2023</v>
      </c>
      <c r="F18" s="223">
        <v>45054</v>
      </c>
      <c r="H18" t="s">
        <v>418</v>
      </c>
      <c r="I18" t="s">
        <v>422</v>
      </c>
    </row>
    <row r="19" spans="2:9">
      <c r="B19" t="s">
        <v>282</v>
      </c>
      <c r="C19" t="s">
        <v>286</v>
      </c>
      <c r="D19" t="s">
        <v>413</v>
      </c>
      <c r="E19">
        <v>2023</v>
      </c>
      <c r="F19" s="223">
        <v>45064</v>
      </c>
      <c r="H19" t="s">
        <v>423</v>
      </c>
      <c r="I19" t="s">
        <v>424</v>
      </c>
    </row>
    <row r="20" spans="2:9">
      <c r="B20" t="s">
        <v>282</v>
      </c>
      <c r="C20" t="s">
        <v>286</v>
      </c>
      <c r="D20" t="s">
        <v>413</v>
      </c>
      <c r="E20">
        <v>2023</v>
      </c>
      <c r="F20" s="223">
        <v>45075</v>
      </c>
      <c r="H20" t="s">
        <v>418</v>
      </c>
      <c r="I20" t="s">
        <v>425</v>
      </c>
    </row>
    <row r="21" spans="2:9">
      <c r="B21" t="s">
        <v>282</v>
      </c>
      <c r="C21" t="s">
        <v>286</v>
      </c>
      <c r="D21" t="s">
        <v>413</v>
      </c>
      <c r="E21">
        <v>2023</v>
      </c>
      <c r="F21" s="223">
        <v>45121</v>
      </c>
      <c r="H21" t="s">
        <v>416</v>
      </c>
      <c r="I21" t="s">
        <v>426</v>
      </c>
    </row>
    <row r="22" spans="2:9">
      <c r="B22" t="s">
        <v>282</v>
      </c>
      <c r="C22" t="s">
        <v>286</v>
      </c>
      <c r="D22" t="s">
        <v>413</v>
      </c>
      <c r="E22">
        <v>2023</v>
      </c>
      <c r="F22" s="223">
        <v>45153</v>
      </c>
      <c r="H22" t="s">
        <v>428</v>
      </c>
      <c r="I22" t="s">
        <v>427</v>
      </c>
    </row>
    <row r="23" spans="2:9">
      <c r="B23" t="s">
        <v>282</v>
      </c>
      <c r="C23" t="s">
        <v>286</v>
      </c>
      <c r="D23" t="s">
        <v>413</v>
      </c>
      <c r="E23">
        <v>2023</v>
      </c>
      <c r="F23" s="223">
        <v>45231</v>
      </c>
      <c r="H23" t="s">
        <v>433</v>
      </c>
      <c r="I23" t="s">
        <v>429</v>
      </c>
    </row>
    <row r="24" spans="2:9">
      <c r="B24" t="s">
        <v>282</v>
      </c>
      <c r="C24" t="s">
        <v>286</v>
      </c>
      <c r="D24" t="s">
        <v>413</v>
      </c>
      <c r="E24">
        <v>2023</v>
      </c>
      <c r="F24" s="223">
        <v>45241</v>
      </c>
      <c r="H24" t="s">
        <v>414</v>
      </c>
      <c r="I24" t="s">
        <v>430</v>
      </c>
    </row>
    <row r="25" spans="2:9">
      <c r="B25" t="s">
        <v>282</v>
      </c>
      <c r="C25" t="s">
        <v>286</v>
      </c>
      <c r="D25" t="s">
        <v>413</v>
      </c>
      <c r="E25">
        <v>2023</v>
      </c>
      <c r="F25" s="223">
        <v>45285</v>
      </c>
      <c r="H25" t="s">
        <v>418</v>
      </c>
      <c r="I25" t="s">
        <v>431</v>
      </c>
    </row>
    <row r="26" spans="2:9">
      <c r="B26" t="s">
        <v>282</v>
      </c>
      <c r="C26" t="s">
        <v>286</v>
      </c>
      <c r="D26" t="s">
        <v>413</v>
      </c>
      <c r="E26">
        <v>2023</v>
      </c>
      <c r="F26" s="223">
        <v>45286</v>
      </c>
      <c r="H26" t="s">
        <v>428</v>
      </c>
      <c r="I26" t="s">
        <v>432</v>
      </c>
    </row>
    <row r="27" spans="2:9">
      <c r="B27" t="s">
        <v>282</v>
      </c>
      <c r="C27" t="s">
        <v>286</v>
      </c>
      <c r="D27" t="s">
        <v>413</v>
      </c>
      <c r="E27">
        <v>2024</v>
      </c>
      <c r="F27" s="223">
        <v>45292</v>
      </c>
      <c r="H27" t="s">
        <v>418</v>
      </c>
      <c r="I27" t="s">
        <v>415</v>
      </c>
    </row>
    <row r="28" spans="2:9">
      <c r="B28" t="s">
        <v>282</v>
      </c>
      <c r="C28" t="s">
        <v>286</v>
      </c>
      <c r="D28" t="s">
        <v>413</v>
      </c>
      <c r="E28">
        <v>2024</v>
      </c>
      <c r="F28" s="223">
        <v>45380</v>
      </c>
      <c r="H28" t="s">
        <v>416</v>
      </c>
      <c r="I28" t="s">
        <v>417</v>
      </c>
    </row>
    <row r="29" spans="2:9">
      <c r="B29" t="s">
        <v>282</v>
      </c>
      <c r="C29" t="s">
        <v>286</v>
      </c>
      <c r="D29" t="s">
        <v>413</v>
      </c>
      <c r="E29">
        <v>2024</v>
      </c>
      <c r="F29" s="223">
        <v>45383</v>
      </c>
      <c r="H29" t="s">
        <v>418</v>
      </c>
      <c r="I29" t="s">
        <v>419</v>
      </c>
    </row>
    <row r="30" spans="2:9">
      <c r="B30" t="s">
        <v>282</v>
      </c>
      <c r="C30" t="s">
        <v>286</v>
      </c>
      <c r="D30" t="s">
        <v>413</v>
      </c>
      <c r="E30">
        <v>2024</v>
      </c>
      <c r="F30" s="223">
        <v>45413</v>
      </c>
      <c r="H30" t="s">
        <v>433</v>
      </c>
      <c r="I30" t="s">
        <v>421</v>
      </c>
    </row>
    <row r="31" spans="2:9">
      <c r="B31" t="s">
        <v>282</v>
      </c>
      <c r="C31" t="s">
        <v>286</v>
      </c>
      <c r="D31" t="s">
        <v>413</v>
      </c>
      <c r="E31">
        <v>2024</v>
      </c>
      <c r="F31" s="223">
        <v>45420</v>
      </c>
      <c r="H31" t="s">
        <v>433</v>
      </c>
      <c r="I31" t="s">
        <v>422</v>
      </c>
    </row>
    <row r="32" spans="2:9">
      <c r="B32" t="s">
        <v>282</v>
      </c>
      <c r="C32" t="s">
        <v>286</v>
      </c>
      <c r="D32" t="s">
        <v>413</v>
      </c>
      <c r="E32">
        <v>2024</v>
      </c>
      <c r="F32" s="223">
        <v>45421</v>
      </c>
      <c r="H32" t="s">
        <v>423</v>
      </c>
      <c r="I32" t="s">
        <v>424</v>
      </c>
    </row>
    <row r="33" spans="2:9">
      <c r="B33" t="s">
        <v>282</v>
      </c>
      <c r="C33" t="s">
        <v>286</v>
      </c>
      <c r="D33" t="s">
        <v>413</v>
      </c>
      <c r="E33">
        <v>2024</v>
      </c>
      <c r="F33" s="223">
        <v>45432</v>
      </c>
      <c r="H33" t="s">
        <v>418</v>
      </c>
      <c r="I33" t="s">
        <v>425</v>
      </c>
    </row>
    <row r="34" spans="2:9">
      <c r="B34" t="s">
        <v>282</v>
      </c>
      <c r="C34" t="s">
        <v>286</v>
      </c>
      <c r="D34" t="s">
        <v>413</v>
      </c>
      <c r="E34">
        <v>2024</v>
      </c>
      <c r="F34" s="223">
        <v>45487</v>
      </c>
      <c r="H34" t="s">
        <v>420</v>
      </c>
      <c r="I34" t="s">
        <v>426</v>
      </c>
    </row>
    <row r="35" spans="2:9">
      <c r="B35" t="s">
        <v>282</v>
      </c>
      <c r="C35" t="s">
        <v>286</v>
      </c>
      <c r="D35" t="s">
        <v>413</v>
      </c>
      <c r="E35">
        <v>2024</v>
      </c>
      <c r="F35" s="223">
        <v>45519</v>
      </c>
      <c r="H35" t="s">
        <v>423</v>
      </c>
      <c r="I35" t="s">
        <v>427</v>
      </c>
    </row>
    <row r="36" spans="2:9">
      <c r="B36" t="s">
        <v>282</v>
      </c>
      <c r="C36" t="s">
        <v>286</v>
      </c>
      <c r="D36" t="s">
        <v>413</v>
      </c>
      <c r="E36">
        <v>2024</v>
      </c>
      <c r="F36" s="223">
        <v>45597</v>
      </c>
      <c r="H36" t="s">
        <v>416</v>
      </c>
      <c r="I36" t="s">
        <v>429</v>
      </c>
    </row>
    <row r="37" spans="2:9">
      <c r="B37" t="s">
        <v>282</v>
      </c>
      <c r="C37" t="s">
        <v>286</v>
      </c>
      <c r="D37" t="s">
        <v>413</v>
      </c>
      <c r="E37">
        <v>2024</v>
      </c>
      <c r="F37" s="223">
        <v>45607</v>
      </c>
      <c r="H37" t="s">
        <v>418</v>
      </c>
      <c r="I37" t="s">
        <v>430</v>
      </c>
    </row>
    <row r="38" spans="2:9">
      <c r="B38" t="s">
        <v>282</v>
      </c>
      <c r="C38" t="s">
        <v>286</v>
      </c>
      <c r="D38" t="s">
        <v>413</v>
      </c>
      <c r="E38">
        <v>2024</v>
      </c>
      <c r="F38" s="223">
        <v>45651</v>
      </c>
      <c r="H38" t="s">
        <v>433</v>
      </c>
      <c r="I38" t="s">
        <v>431</v>
      </c>
    </row>
    <row r="39" spans="2:9">
      <c r="B39" t="s">
        <v>282</v>
      </c>
      <c r="C39" t="s">
        <v>286</v>
      </c>
      <c r="D39" t="s">
        <v>413</v>
      </c>
      <c r="E39">
        <v>2024</v>
      </c>
      <c r="F39" s="223">
        <v>45652</v>
      </c>
      <c r="H39" t="s">
        <v>423</v>
      </c>
      <c r="I39" t="s">
        <v>432</v>
      </c>
    </row>
    <row r="40" spans="2:9">
      <c r="B40" t="s">
        <v>282</v>
      </c>
      <c r="C40" t="s">
        <v>286</v>
      </c>
      <c r="D40" t="s">
        <v>413</v>
      </c>
      <c r="E40">
        <v>2025</v>
      </c>
      <c r="F40" s="223">
        <v>45658</v>
      </c>
      <c r="H40" t="s">
        <v>433</v>
      </c>
      <c r="I40" t="s">
        <v>415</v>
      </c>
    </row>
    <row r="41" spans="2:9">
      <c r="B41" t="s">
        <v>282</v>
      </c>
      <c r="C41" t="s">
        <v>286</v>
      </c>
      <c r="D41" t="s">
        <v>413</v>
      </c>
      <c r="E41">
        <v>2025</v>
      </c>
      <c r="F41" s="223">
        <v>45765</v>
      </c>
      <c r="H41" t="s">
        <v>416</v>
      </c>
      <c r="I41" t="s">
        <v>417</v>
      </c>
    </row>
    <row r="42" spans="2:9">
      <c r="B42" t="s">
        <v>282</v>
      </c>
      <c r="C42" t="s">
        <v>286</v>
      </c>
      <c r="D42" t="s">
        <v>413</v>
      </c>
      <c r="E42">
        <v>2025</v>
      </c>
      <c r="F42" s="223">
        <v>45768</v>
      </c>
      <c r="H42" t="s">
        <v>418</v>
      </c>
      <c r="I42" t="s">
        <v>419</v>
      </c>
    </row>
    <row r="43" spans="2:9">
      <c r="B43" t="s">
        <v>282</v>
      </c>
      <c r="C43" t="s">
        <v>286</v>
      </c>
      <c r="D43" t="s">
        <v>413</v>
      </c>
      <c r="E43">
        <v>2025</v>
      </c>
      <c r="F43" s="223">
        <v>45778</v>
      </c>
      <c r="H43" t="s">
        <v>423</v>
      </c>
      <c r="I43" t="s">
        <v>421</v>
      </c>
    </row>
    <row r="44" spans="2:9">
      <c r="B44" t="s">
        <v>282</v>
      </c>
      <c r="C44" t="s">
        <v>286</v>
      </c>
      <c r="D44" t="s">
        <v>413</v>
      </c>
      <c r="E44">
        <v>2025</v>
      </c>
      <c r="F44" s="223">
        <v>45785</v>
      </c>
      <c r="H44" t="s">
        <v>423</v>
      </c>
      <c r="I44" t="s">
        <v>422</v>
      </c>
    </row>
    <row r="45" spans="2:9">
      <c r="B45" t="s">
        <v>282</v>
      </c>
      <c r="C45" t="s">
        <v>286</v>
      </c>
      <c r="D45" t="s">
        <v>413</v>
      </c>
      <c r="E45">
        <v>2025</v>
      </c>
      <c r="F45" s="223">
        <v>45806</v>
      </c>
      <c r="H45" t="s">
        <v>423</v>
      </c>
      <c r="I45" t="s">
        <v>424</v>
      </c>
    </row>
    <row r="46" spans="2:9">
      <c r="B46" t="s">
        <v>282</v>
      </c>
      <c r="C46" t="s">
        <v>286</v>
      </c>
      <c r="D46" t="s">
        <v>413</v>
      </c>
      <c r="E46">
        <v>2025</v>
      </c>
      <c r="F46" s="223">
        <v>45817</v>
      </c>
      <c r="H46" t="s">
        <v>418</v>
      </c>
      <c r="I46" t="s">
        <v>425</v>
      </c>
    </row>
    <row r="47" spans="2:9">
      <c r="B47" t="s">
        <v>282</v>
      </c>
      <c r="C47" t="s">
        <v>286</v>
      </c>
      <c r="D47" t="s">
        <v>413</v>
      </c>
      <c r="E47">
        <v>2025</v>
      </c>
      <c r="F47" s="223">
        <v>45852</v>
      </c>
      <c r="H47" t="s">
        <v>418</v>
      </c>
      <c r="I47" t="s">
        <v>426</v>
      </c>
    </row>
    <row r="48" spans="2:9">
      <c r="B48" t="s">
        <v>282</v>
      </c>
      <c r="C48" t="s">
        <v>286</v>
      </c>
      <c r="D48" t="s">
        <v>413</v>
      </c>
      <c r="E48">
        <v>2025</v>
      </c>
      <c r="F48" s="223">
        <v>45884</v>
      </c>
      <c r="H48" t="s">
        <v>416</v>
      </c>
      <c r="I48" t="s">
        <v>427</v>
      </c>
    </row>
    <row r="49" spans="2:9">
      <c r="B49" t="s">
        <v>282</v>
      </c>
      <c r="C49" t="s">
        <v>286</v>
      </c>
      <c r="D49" t="s">
        <v>413</v>
      </c>
      <c r="E49">
        <v>2025</v>
      </c>
      <c r="F49" s="223">
        <v>45962</v>
      </c>
      <c r="H49" t="s">
        <v>414</v>
      </c>
      <c r="I49" t="s">
        <v>429</v>
      </c>
    </row>
    <row r="50" spans="2:9">
      <c r="B50" t="s">
        <v>282</v>
      </c>
      <c r="C50" t="s">
        <v>286</v>
      </c>
      <c r="D50" t="s">
        <v>413</v>
      </c>
      <c r="E50">
        <v>2025</v>
      </c>
      <c r="F50" s="223">
        <v>45972</v>
      </c>
      <c r="H50" t="s">
        <v>428</v>
      </c>
      <c r="I50" t="s">
        <v>430</v>
      </c>
    </row>
    <row r="51" spans="2:9">
      <c r="B51" t="s">
        <v>282</v>
      </c>
      <c r="C51" t="s">
        <v>286</v>
      </c>
      <c r="D51" t="s">
        <v>413</v>
      </c>
      <c r="E51">
        <v>2025</v>
      </c>
      <c r="F51" s="223">
        <v>46016</v>
      </c>
      <c r="H51" t="s">
        <v>423</v>
      </c>
      <c r="I51" t="s">
        <v>431</v>
      </c>
    </row>
    <row r="52" spans="2:9">
      <c r="B52" t="s">
        <v>282</v>
      </c>
      <c r="C52" t="s">
        <v>286</v>
      </c>
      <c r="D52" t="s">
        <v>413</v>
      </c>
      <c r="E52">
        <v>2025</v>
      </c>
      <c r="F52" s="223">
        <v>46017</v>
      </c>
      <c r="H52" t="s">
        <v>416</v>
      </c>
      <c r="I52" t="s">
        <v>432</v>
      </c>
    </row>
    <row r="53" spans="2:9">
      <c r="B53" t="s">
        <v>282</v>
      </c>
      <c r="C53" t="s">
        <v>286</v>
      </c>
      <c r="D53" t="s">
        <v>413</v>
      </c>
      <c r="E53">
        <v>2026</v>
      </c>
      <c r="F53" s="223">
        <v>46023</v>
      </c>
      <c r="H53" t="s">
        <v>423</v>
      </c>
      <c r="I53" t="s">
        <v>415</v>
      </c>
    </row>
    <row r="54" spans="2:9">
      <c r="B54" t="s">
        <v>282</v>
      </c>
      <c r="C54" t="s">
        <v>286</v>
      </c>
      <c r="D54" t="s">
        <v>413</v>
      </c>
      <c r="E54">
        <v>2026</v>
      </c>
      <c r="F54" s="223">
        <v>46115</v>
      </c>
      <c r="H54" t="s">
        <v>416</v>
      </c>
      <c r="I54" t="s">
        <v>417</v>
      </c>
    </row>
    <row r="55" spans="2:9">
      <c r="B55" t="s">
        <v>282</v>
      </c>
      <c r="C55" t="s">
        <v>286</v>
      </c>
      <c r="D55" t="s">
        <v>413</v>
      </c>
      <c r="E55">
        <v>2026</v>
      </c>
      <c r="F55" s="223">
        <v>46118</v>
      </c>
      <c r="H55" t="s">
        <v>418</v>
      </c>
      <c r="I55" t="s">
        <v>419</v>
      </c>
    </row>
    <row r="56" spans="2:9">
      <c r="B56" t="s">
        <v>282</v>
      </c>
      <c r="C56" t="s">
        <v>286</v>
      </c>
      <c r="D56" t="s">
        <v>413</v>
      </c>
      <c r="E56">
        <v>2026</v>
      </c>
      <c r="F56" s="223">
        <v>46143</v>
      </c>
      <c r="H56" t="s">
        <v>416</v>
      </c>
      <c r="I56" t="s">
        <v>421</v>
      </c>
    </row>
    <row r="57" spans="2:9">
      <c r="B57" t="s">
        <v>282</v>
      </c>
      <c r="C57" t="s">
        <v>286</v>
      </c>
      <c r="D57" t="s">
        <v>413</v>
      </c>
      <c r="E57">
        <v>2026</v>
      </c>
      <c r="F57" s="223">
        <v>46150</v>
      </c>
      <c r="H57" t="s">
        <v>416</v>
      </c>
      <c r="I57" t="s">
        <v>422</v>
      </c>
    </row>
    <row r="58" spans="2:9">
      <c r="B58" t="s">
        <v>282</v>
      </c>
      <c r="C58" t="s">
        <v>286</v>
      </c>
      <c r="D58" t="s">
        <v>413</v>
      </c>
      <c r="E58">
        <v>2026</v>
      </c>
      <c r="F58" s="223">
        <v>46156</v>
      </c>
      <c r="H58" t="s">
        <v>423</v>
      </c>
      <c r="I58" t="s">
        <v>424</v>
      </c>
    </row>
    <row r="59" spans="2:9">
      <c r="B59" t="s">
        <v>282</v>
      </c>
      <c r="C59" t="s">
        <v>286</v>
      </c>
      <c r="D59" t="s">
        <v>413</v>
      </c>
      <c r="E59">
        <v>2026</v>
      </c>
      <c r="F59" s="223">
        <v>46167</v>
      </c>
      <c r="H59" t="s">
        <v>418</v>
      </c>
      <c r="I59" t="s">
        <v>425</v>
      </c>
    </row>
    <row r="60" spans="2:9">
      <c r="B60" t="s">
        <v>282</v>
      </c>
      <c r="C60" t="s">
        <v>286</v>
      </c>
      <c r="D60" t="s">
        <v>413</v>
      </c>
      <c r="E60">
        <v>2026</v>
      </c>
      <c r="F60" s="223">
        <v>46217</v>
      </c>
      <c r="H60" t="s">
        <v>428</v>
      </c>
      <c r="I60" t="s">
        <v>426</v>
      </c>
    </row>
    <row r="61" spans="2:9">
      <c r="B61" t="s">
        <v>282</v>
      </c>
      <c r="C61" t="s">
        <v>286</v>
      </c>
      <c r="D61" t="s">
        <v>413</v>
      </c>
      <c r="E61">
        <v>2026</v>
      </c>
      <c r="F61" s="223">
        <v>46249</v>
      </c>
      <c r="H61" t="s">
        <v>414</v>
      </c>
      <c r="I61" t="s">
        <v>427</v>
      </c>
    </row>
    <row r="62" spans="2:9">
      <c r="B62" t="s">
        <v>282</v>
      </c>
      <c r="C62" t="s">
        <v>286</v>
      </c>
      <c r="D62" t="s">
        <v>413</v>
      </c>
      <c r="E62">
        <v>2026</v>
      </c>
      <c r="F62" s="223">
        <v>46327</v>
      </c>
      <c r="H62" t="s">
        <v>420</v>
      </c>
      <c r="I62" t="s">
        <v>429</v>
      </c>
    </row>
    <row r="63" spans="2:9">
      <c r="B63" t="s">
        <v>282</v>
      </c>
      <c r="C63" t="s">
        <v>286</v>
      </c>
      <c r="D63" t="s">
        <v>413</v>
      </c>
      <c r="E63">
        <v>2026</v>
      </c>
      <c r="F63" s="223">
        <v>46337</v>
      </c>
      <c r="H63" t="s">
        <v>433</v>
      </c>
      <c r="I63" t="s">
        <v>430</v>
      </c>
    </row>
    <row r="64" spans="2:9">
      <c r="B64" t="s">
        <v>282</v>
      </c>
      <c r="C64" t="s">
        <v>286</v>
      </c>
      <c r="D64" t="s">
        <v>413</v>
      </c>
      <c r="E64">
        <v>2026</v>
      </c>
      <c r="F64" s="223">
        <v>46381</v>
      </c>
      <c r="H64" t="s">
        <v>416</v>
      </c>
      <c r="I64" t="s">
        <v>431</v>
      </c>
    </row>
    <row r="65" spans="2:9">
      <c r="B65" t="s">
        <v>282</v>
      </c>
      <c r="C65" t="s">
        <v>286</v>
      </c>
      <c r="D65" t="s">
        <v>413</v>
      </c>
      <c r="E65">
        <v>2026</v>
      </c>
      <c r="F65" s="223">
        <v>46382</v>
      </c>
      <c r="H65" t="s">
        <v>414</v>
      </c>
      <c r="I65" t="s">
        <v>432</v>
      </c>
    </row>
    <row r="66" spans="2:9">
      <c r="B66" t="s">
        <v>282</v>
      </c>
      <c r="C66" t="s">
        <v>286</v>
      </c>
      <c r="D66" t="s">
        <v>413</v>
      </c>
      <c r="E66">
        <v>2027</v>
      </c>
      <c r="F66" s="223">
        <v>46388</v>
      </c>
      <c r="H66" t="s">
        <v>416</v>
      </c>
      <c r="I66" t="s">
        <v>415</v>
      </c>
    </row>
    <row r="67" spans="2:9">
      <c r="B67" t="s">
        <v>282</v>
      </c>
      <c r="C67" t="s">
        <v>286</v>
      </c>
      <c r="D67" t="s">
        <v>413</v>
      </c>
      <c r="E67">
        <v>2027</v>
      </c>
      <c r="F67" s="223">
        <v>46472</v>
      </c>
      <c r="H67" t="s">
        <v>416</v>
      </c>
      <c r="I67" t="s">
        <v>417</v>
      </c>
    </row>
    <row r="68" spans="2:9">
      <c r="B68" t="s">
        <v>282</v>
      </c>
      <c r="C68" t="s">
        <v>286</v>
      </c>
      <c r="D68" t="s">
        <v>413</v>
      </c>
      <c r="E68">
        <v>2027</v>
      </c>
      <c r="F68" s="223">
        <v>46475</v>
      </c>
      <c r="H68" t="s">
        <v>418</v>
      </c>
      <c r="I68" t="s">
        <v>419</v>
      </c>
    </row>
    <row r="69" spans="2:9">
      <c r="B69" t="s">
        <v>282</v>
      </c>
      <c r="C69" t="s">
        <v>286</v>
      </c>
      <c r="D69" t="s">
        <v>413</v>
      </c>
      <c r="E69">
        <v>2027</v>
      </c>
      <c r="F69" s="223">
        <v>46508</v>
      </c>
      <c r="H69" t="s">
        <v>414</v>
      </c>
      <c r="I69" t="s">
        <v>421</v>
      </c>
    </row>
    <row r="70" spans="2:9">
      <c r="B70" t="s">
        <v>282</v>
      </c>
      <c r="C70" t="s">
        <v>286</v>
      </c>
      <c r="D70" t="s">
        <v>413</v>
      </c>
      <c r="E70">
        <v>2027</v>
      </c>
      <c r="F70" s="223">
        <v>46513</v>
      </c>
      <c r="H70" t="s">
        <v>423</v>
      </c>
      <c r="I70" t="s">
        <v>424</v>
      </c>
    </row>
    <row r="71" spans="2:9">
      <c r="B71" t="s">
        <v>282</v>
      </c>
      <c r="C71" t="s">
        <v>286</v>
      </c>
      <c r="D71" t="s">
        <v>413</v>
      </c>
      <c r="E71">
        <v>2027</v>
      </c>
      <c r="F71" s="223">
        <v>46515</v>
      </c>
      <c r="H71" t="s">
        <v>414</v>
      </c>
      <c r="I71" t="s">
        <v>422</v>
      </c>
    </row>
    <row r="72" spans="2:9">
      <c r="B72" t="s">
        <v>282</v>
      </c>
      <c r="C72" t="s">
        <v>286</v>
      </c>
      <c r="D72" t="s">
        <v>413</v>
      </c>
      <c r="E72">
        <v>2027</v>
      </c>
      <c r="F72" s="223">
        <v>46524</v>
      </c>
      <c r="H72" t="s">
        <v>418</v>
      </c>
      <c r="I72" t="s">
        <v>425</v>
      </c>
    </row>
    <row r="73" spans="2:9">
      <c r="B73" t="s">
        <v>282</v>
      </c>
      <c r="C73" t="s">
        <v>286</v>
      </c>
      <c r="D73" t="s">
        <v>413</v>
      </c>
      <c r="E73">
        <v>2027</v>
      </c>
      <c r="F73" s="223">
        <v>46582</v>
      </c>
      <c r="H73" t="s">
        <v>433</v>
      </c>
      <c r="I73" t="s">
        <v>426</v>
      </c>
    </row>
    <row r="74" spans="2:9">
      <c r="B74" t="s">
        <v>282</v>
      </c>
      <c r="C74" t="s">
        <v>286</v>
      </c>
      <c r="D74" t="s">
        <v>413</v>
      </c>
      <c r="E74">
        <v>2027</v>
      </c>
      <c r="F74" s="223">
        <v>46614</v>
      </c>
      <c r="H74" t="s">
        <v>420</v>
      </c>
      <c r="I74" t="s">
        <v>427</v>
      </c>
    </row>
    <row r="75" spans="2:9">
      <c r="B75" t="s">
        <v>282</v>
      </c>
      <c r="C75" t="s">
        <v>286</v>
      </c>
      <c r="D75" t="s">
        <v>413</v>
      </c>
      <c r="E75">
        <v>2027</v>
      </c>
      <c r="F75" s="223">
        <v>46692</v>
      </c>
      <c r="H75" t="s">
        <v>418</v>
      </c>
      <c r="I75" t="s">
        <v>429</v>
      </c>
    </row>
    <row r="76" spans="2:9">
      <c r="B76" t="s">
        <v>282</v>
      </c>
      <c r="C76" t="s">
        <v>286</v>
      </c>
      <c r="D76" t="s">
        <v>413</v>
      </c>
      <c r="E76">
        <v>2027</v>
      </c>
      <c r="F76" s="223">
        <v>46702</v>
      </c>
      <c r="H76" t="s">
        <v>423</v>
      </c>
      <c r="I76" t="s">
        <v>430</v>
      </c>
    </row>
    <row r="77" spans="2:9">
      <c r="B77" t="s">
        <v>282</v>
      </c>
      <c r="C77" t="s">
        <v>286</v>
      </c>
      <c r="D77" t="s">
        <v>413</v>
      </c>
      <c r="E77">
        <v>2027</v>
      </c>
      <c r="F77" s="223">
        <v>46746</v>
      </c>
      <c r="H77" t="s">
        <v>414</v>
      </c>
      <c r="I77" t="s">
        <v>431</v>
      </c>
    </row>
    <row r="78" spans="2:9">
      <c r="B78" t="s">
        <v>282</v>
      </c>
      <c r="C78" t="s">
        <v>286</v>
      </c>
      <c r="D78" t="s">
        <v>413</v>
      </c>
      <c r="E78">
        <v>2027</v>
      </c>
      <c r="F78" s="223">
        <v>46747</v>
      </c>
      <c r="H78" t="s">
        <v>420</v>
      </c>
      <c r="I78" t="s">
        <v>432</v>
      </c>
    </row>
    <row r="79" spans="2:9">
      <c r="B79" t="s">
        <v>282</v>
      </c>
      <c r="C79" t="s">
        <v>286</v>
      </c>
      <c r="D79" t="s">
        <v>413</v>
      </c>
      <c r="E79">
        <v>2028</v>
      </c>
      <c r="F79" s="223">
        <v>46753</v>
      </c>
      <c r="H79" t="s">
        <v>414</v>
      </c>
      <c r="I79" t="s">
        <v>415</v>
      </c>
    </row>
    <row r="80" spans="2:9">
      <c r="B80" t="s">
        <v>282</v>
      </c>
      <c r="C80" t="s">
        <v>286</v>
      </c>
      <c r="D80" t="s">
        <v>413</v>
      </c>
      <c r="E80">
        <v>2028</v>
      </c>
      <c r="F80" s="223">
        <v>46857</v>
      </c>
      <c r="H80" t="s">
        <v>416</v>
      </c>
      <c r="I80" t="s">
        <v>417</v>
      </c>
    </row>
    <row r="81" spans="2:9">
      <c r="B81" t="s">
        <v>282</v>
      </c>
      <c r="C81" t="s">
        <v>286</v>
      </c>
      <c r="D81" t="s">
        <v>413</v>
      </c>
      <c r="E81">
        <v>2028</v>
      </c>
      <c r="F81" s="223">
        <v>46860</v>
      </c>
      <c r="H81" t="s">
        <v>418</v>
      </c>
      <c r="I81" t="s">
        <v>419</v>
      </c>
    </row>
    <row r="82" spans="2:9">
      <c r="B82" t="s">
        <v>282</v>
      </c>
      <c r="C82" t="s">
        <v>286</v>
      </c>
      <c r="D82" t="s">
        <v>413</v>
      </c>
      <c r="E82">
        <v>2028</v>
      </c>
      <c r="F82" s="223">
        <v>46874</v>
      </c>
      <c r="H82" t="s">
        <v>418</v>
      </c>
      <c r="I82" t="s">
        <v>421</v>
      </c>
    </row>
    <row r="83" spans="2:9">
      <c r="B83" t="s">
        <v>282</v>
      </c>
      <c r="C83" t="s">
        <v>286</v>
      </c>
      <c r="D83" t="s">
        <v>413</v>
      </c>
      <c r="E83">
        <v>2028</v>
      </c>
      <c r="F83" s="223">
        <v>46881</v>
      </c>
      <c r="H83" t="s">
        <v>418</v>
      </c>
      <c r="I83" t="s">
        <v>422</v>
      </c>
    </row>
    <row r="84" spans="2:9">
      <c r="B84" t="s">
        <v>282</v>
      </c>
      <c r="C84" t="s">
        <v>286</v>
      </c>
      <c r="D84" t="s">
        <v>413</v>
      </c>
      <c r="E84">
        <v>2028</v>
      </c>
      <c r="F84" s="223">
        <v>46898</v>
      </c>
      <c r="H84" t="s">
        <v>423</v>
      </c>
      <c r="I84" t="s">
        <v>424</v>
      </c>
    </row>
    <row r="85" spans="2:9">
      <c r="B85" t="s">
        <v>282</v>
      </c>
      <c r="C85" t="s">
        <v>286</v>
      </c>
      <c r="D85" t="s">
        <v>413</v>
      </c>
      <c r="E85">
        <v>2028</v>
      </c>
      <c r="F85" s="223">
        <v>46909</v>
      </c>
      <c r="H85" t="s">
        <v>418</v>
      </c>
      <c r="I85" t="s">
        <v>425</v>
      </c>
    </row>
    <row r="86" spans="2:9">
      <c r="B86" t="s">
        <v>282</v>
      </c>
      <c r="C86" t="s">
        <v>286</v>
      </c>
      <c r="D86" t="s">
        <v>413</v>
      </c>
      <c r="E86">
        <v>2028</v>
      </c>
      <c r="F86" s="223">
        <v>46948</v>
      </c>
      <c r="H86" t="s">
        <v>416</v>
      </c>
      <c r="I86" t="s">
        <v>426</v>
      </c>
    </row>
    <row r="87" spans="2:9">
      <c r="B87" t="s">
        <v>282</v>
      </c>
      <c r="C87" t="s">
        <v>286</v>
      </c>
      <c r="D87" t="s">
        <v>413</v>
      </c>
      <c r="E87">
        <v>2028</v>
      </c>
      <c r="F87" s="223">
        <v>46980</v>
      </c>
      <c r="H87" t="s">
        <v>428</v>
      </c>
      <c r="I87" t="s">
        <v>427</v>
      </c>
    </row>
    <row r="88" spans="2:9">
      <c r="B88" t="s">
        <v>282</v>
      </c>
      <c r="C88" t="s">
        <v>286</v>
      </c>
      <c r="D88" t="s">
        <v>413</v>
      </c>
      <c r="E88">
        <v>2028</v>
      </c>
      <c r="F88" s="223">
        <v>47058</v>
      </c>
      <c r="H88" t="s">
        <v>433</v>
      </c>
      <c r="I88" t="s">
        <v>429</v>
      </c>
    </row>
    <row r="89" spans="2:9">
      <c r="B89" t="s">
        <v>282</v>
      </c>
      <c r="C89" t="s">
        <v>286</v>
      </c>
      <c r="D89" t="s">
        <v>413</v>
      </c>
      <c r="E89">
        <v>2028</v>
      </c>
      <c r="F89" s="223">
        <v>47068</v>
      </c>
      <c r="H89" t="s">
        <v>414</v>
      </c>
      <c r="I89" t="s">
        <v>430</v>
      </c>
    </row>
    <row r="90" spans="2:9">
      <c r="B90" t="s">
        <v>282</v>
      </c>
      <c r="C90" t="s">
        <v>286</v>
      </c>
      <c r="D90" t="s">
        <v>413</v>
      </c>
      <c r="E90">
        <v>2028</v>
      </c>
      <c r="F90" s="223">
        <v>47112</v>
      </c>
      <c r="H90" t="s">
        <v>418</v>
      </c>
      <c r="I90" t="s">
        <v>431</v>
      </c>
    </row>
    <row r="91" spans="2:9">
      <c r="B91" t="s">
        <v>282</v>
      </c>
      <c r="C91" t="s">
        <v>286</v>
      </c>
      <c r="D91" t="s">
        <v>413</v>
      </c>
      <c r="E91">
        <v>2028</v>
      </c>
      <c r="F91" s="223">
        <v>47113</v>
      </c>
      <c r="H91" t="s">
        <v>428</v>
      </c>
      <c r="I91" t="s">
        <v>432</v>
      </c>
    </row>
    <row r="92" spans="2:9">
      <c r="B92" t="s">
        <v>282</v>
      </c>
      <c r="C92" t="s">
        <v>286</v>
      </c>
      <c r="D92" t="s">
        <v>413</v>
      </c>
      <c r="E92">
        <v>2029</v>
      </c>
      <c r="F92" s="223">
        <v>47119</v>
      </c>
      <c r="H92" t="s">
        <v>418</v>
      </c>
      <c r="I92" t="s">
        <v>415</v>
      </c>
    </row>
    <row r="93" spans="2:9">
      <c r="B93" t="s">
        <v>282</v>
      </c>
      <c r="C93" t="s">
        <v>286</v>
      </c>
      <c r="D93" t="s">
        <v>413</v>
      </c>
      <c r="E93">
        <v>2029</v>
      </c>
      <c r="F93" s="223">
        <v>47207</v>
      </c>
      <c r="H93" t="s">
        <v>416</v>
      </c>
      <c r="I93" t="s">
        <v>417</v>
      </c>
    </row>
    <row r="94" spans="2:9">
      <c r="B94" t="s">
        <v>282</v>
      </c>
      <c r="C94" t="s">
        <v>286</v>
      </c>
      <c r="D94" t="s">
        <v>413</v>
      </c>
      <c r="E94">
        <v>2029</v>
      </c>
      <c r="F94" s="223">
        <v>47210</v>
      </c>
      <c r="H94" t="s">
        <v>418</v>
      </c>
      <c r="I94" t="s">
        <v>419</v>
      </c>
    </row>
    <row r="95" spans="2:9">
      <c r="B95" t="s">
        <v>282</v>
      </c>
      <c r="C95" t="s">
        <v>286</v>
      </c>
      <c r="D95" t="s">
        <v>413</v>
      </c>
      <c r="E95">
        <v>2029</v>
      </c>
      <c r="F95" s="223">
        <v>47239</v>
      </c>
      <c r="H95" t="s">
        <v>428</v>
      </c>
      <c r="I95" t="s">
        <v>421</v>
      </c>
    </row>
    <row r="96" spans="2:9">
      <c r="B96" t="s">
        <v>282</v>
      </c>
      <c r="C96" t="s">
        <v>286</v>
      </c>
      <c r="D96" t="s">
        <v>413</v>
      </c>
      <c r="E96">
        <v>2029</v>
      </c>
      <c r="F96" s="223">
        <v>47246</v>
      </c>
      <c r="H96" t="s">
        <v>428</v>
      </c>
      <c r="I96" t="s">
        <v>422</v>
      </c>
    </row>
    <row r="97" spans="2:9">
      <c r="B97" t="s">
        <v>282</v>
      </c>
      <c r="C97" t="s">
        <v>286</v>
      </c>
      <c r="D97" t="s">
        <v>413</v>
      </c>
      <c r="E97">
        <v>2029</v>
      </c>
      <c r="F97" s="223">
        <v>47248</v>
      </c>
      <c r="H97" t="s">
        <v>423</v>
      </c>
      <c r="I97" t="s">
        <v>424</v>
      </c>
    </row>
    <row r="98" spans="2:9">
      <c r="B98" t="s">
        <v>282</v>
      </c>
      <c r="C98" t="s">
        <v>286</v>
      </c>
      <c r="D98" t="s">
        <v>413</v>
      </c>
      <c r="E98">
        <v>2029</v>
      </c>
      <c r="F98" s="223">
        <v>47259</v>
      </c>
      <c r="H98" t="s">
        <v>418</v>
      </c>
      <c r="I98" t="s">
        <v>425</v>
      </c>
    </row>
    <row r="99" spans="2:9">
      <c r="B99" t="s">
        <v>282</v>
      </c>
      <c r="C99" t="s">
        <v>286</v>
      </c>
      <c r="D99" t="s">
        <v>413</v>
      </c>
      <c r="E99">
        <v>2029</v>
      </c>
      <c r="F99" s="223">
        <v>47313</v>
      </c>
      <c r="H99" t="s">
        <v>414</v>
      </c>
      <c r="I99" t="s">
        <v>426</v>
      </c>
    </row>
    <row r="100" spans="2:9">
      <c r="B100" t="s">
        <v>282</v>
      </c>
      <c r="C100" t="s">
        <v>286</v>
      </c>
      <c r="D100" t="s">
        <v>413</v>
      </c>
      <c r="E100">
        <v>2029</v>
      </c>
      <c r="F100" s="223">
        <v>47345</v>
      </c>
      <c r="H100" t="s">
        <v>433</v>
      </c>
      <c r="I100" t="s">
        <v>427</v>
      </c>
    </row>
    <row r="101" spans="2:9">
      <c r="B101" t="s">
        <v>282</v>
      </c>
      <c r="C101" t="s">
        <v>286</v>
      </c>
      <c r="D101" t="s">
        <v>413</v>
      </c>
      <c r="E101">
        <v>2029</v>
      </c>
      <c r="F101" s="223">
        <v>47423</v>
      </c>
      <c r="H101" t="s">
        <v>423</v>
      </c>
      <c r="I101" t="s">
        <v>429</v>
      </c>
    </row>
    <row r="102" spans="2:9">
      <c r="B102" t="s">
        <v>282</v>
      </c>
      <c r="C102" t="s">
        <v>286</v>
      </c>
      <c r="D102" t="s">
        <v>413</v>
      </c>
      <c r="E102">
        <v>2029</v>
      </c>
      <c r="F102" s="223">
        <v>47433</v>
      </c>
      <c r="H102" t="s">
        <v>420</v>
      </c>
      <c r="I102" t="s">
        <v>430</v>
      </c>
    </row>
    <row r="103" spans="2:9">
      <c r="B103" t="s">
        <v>282</v>
      </c>
      <c r="C103" t="s">
        <v>286</v>
      </c>
      <c r="D103" t="s">
        <v>413</v>
      </c>
      <c r="E103">
        <v>2029</v>
      </c>
      <c r="F103" s="223">
        <v>47477</v>
      </c>
      <c r="H103" t="s">
        <v>428</v>
      </c>
      <c r="I103" t="s">
        <v>431</v>
      </c>
    </row>
    <row r="104" spans="2:9">
      <c r="B104" t="s">
        <v>282</v>
      </c>
      <c r="C104" t="s">
        <v>286</v>
      </c>
      <c r="D104" t="s">
        <v>413</v>
      </c>
      <c r="E104">
        <v>2029</v>
      </c>
      <c r="F104" s="223">
        <v>47478</v>
      </c>
      <c r="H104" t="s">
        <v>433</v>
      </c>
      <c r="I104" t="s">
        <v>432</v>
      </c>
    </row>
    <row r="105" spans="2:9">
      <c r="B105" t="s">
        <v>282</v>
      </c>
      <c r="C105" t="s">
        <v>286</v>
      </c>
      <c r="D105" t="s">
        <v>413</v>
      </c>
      <c r="E105">
        <v>2030</v>
      </c>
      <c r="F105" s="223">
        <v>47484</v>
      </c>
      <c r="H105" t="s">
        <v>428</v>
      </c>
      <c r="I105" t="s">
        <v>415</v>
      </c>
    </row>
    <row r="106" spans="2:9">
      <c r="B106" t="s">
        <v>282</v>
      </c>
      <c r="C106" t="s">
        <v>286</v>
      </c>
      <c r="D106" t="s">
        <v>413</v>
      </c>
      <c r="E106">
        <v>2030</v>
      </c>
      <c r="F106" s="223">
        <v>47592</v>
      </c>
      <c r="H106" t="s">
        <v>416</v>
      </c>
      <c r="I106" t="s">
        <v>417</v>
      </c>
    </row>
    <row r="107" spans="2:9">
      <c r="B107" t="s">
        <v>282</v>
      </c>
      <c r="C107" t="s">
        <v>286</v>
      </c>
      <c r="D107" t="s">
        <v>413</v>
      </c>
      <c r="E107">
        <v>2030</v>
      </c>
      <c r="F107" s="223">
        <v>47595</v>
      </c>
      <c r="H107" t="s">
        <v>418</v>
      </c>
      <c r="I107" t="s">
        <v>419</v>
      </c>
    </row>
    <row r="108" spans="2:9">
      <c r="B108" t="s">
        <v>282</v>
      </c>
      <c r="C108" t="s">
        <v>286</v>
      </c>
      <c r="D108" t="s">
        <v>413</v>
      </c>
      <c r="E108">
        <v>2030</v>
      </c>
      <c r="F108" s="223">
        <v>47604</v>
      </c>
      <c r="H108" t="s">
        <v>433</v>
      </c>
      <c r="I108" t="s">
        <v>421</v>
      </c>
    </row>
    <row r="109" spans="2:9">
      <c r="B109" t="s">
        <v>282</v>
      </c>
      <c r="C109" t="s">
        <v>286</v>
      </c>
      <c r="D109" t="s">
        <v>413</v>
      </c>
      <c r="E109">
        <v>2030</v>
      </c>
      <c r="F109" s="223">
        <v>47611</v>
      </c>
      <c r="H109" t="s">
        <v>433</v>
      </c>
      <c r="I109" t="s">
        <v>422</v>
      </c>
    </row>
    <row r="110" spans="2:9">
      <c r="B110" t="s">
        <v>282</v>
      </c>
      <c r="C110" t="s">
        <v>286</v>
      </c>
      <c r="D110" t="s">
        <v>413</v>
      </c>
      <c r="E110">
        <v>2030</v>
      </c>
      <c r="F110" s="223">
        <v>47633</v>
      </c>
      <c r="H110" t="s">
        <v>423</v>
      </c>
      <c r="I110" t="s">
        <v>424</v>
      </c>
    </row>
    <row r="111" spans="2:9">
      <c r="B111" t="s">
        <v>282</v>
      </c>
      <c r="C111" t="s">
        <v>286</v>
      </c>
      <c r="D111" t="s">
        <v>413</v>
      </c>
      <c r="E111">
        <v>2030</v>
      </c>
      <c r="F111" s="223">
        <v>47644</v>
      </c>
      <c r="H111" t="s">
        <v>418</v>
      </c>
      <c r="I111" t="s">
        <v>425</v>
      </c>
    </row>
    <row r="112" spans="2:9">
      <c r="B112" t="s">
        <v>282</v>
      </c>
      <c r="C112" t="s">
        <v>286</v>
      </c>
      <c r="D112" t="s">
        <v>413</v>
      </c>
      <c r="E112">
        <v>2030</v>
      </c>
      <c r="F112" s="223">
        <v>47678</v>
      </c>
      <c r="H112" t="s">
        <v>420</v>
      </c>
      <c r="I112" t="s">
        <v>426</v>
      </c>
    </row>
    <row r="113" spans="2:9">
      <c r="B113" t="s">
        <v>282</v>
      </c>
      <c r="C113" t="s">
        <v>286</v>
      </c>
      <c r="D113" t="s">
        <v>413</v>
      </c>
      <c r="E113">
        <v>2030</v>
      </c>
      <c r="F113" s="223">
        <v>47710</v>
      </c>
      <c r="H113" t="s">
        <v>423</v>
      </c>
      <c r="I113" t="s">
        <v>427</v>
      </c>
    </row>
    <row r="114" spans="2:9">
      <c r="B114" t="s">
        <v>282</v>
      </c>
      <c r="C114" t="s">
        <v>286</v>
      </c>
      <c r="D114" t="s">
        <v>413</v>
      </c>
      <c r="E114">
        <v>2030</v>
      </c>
      <c r="F114" s="223">
        <v>47788</v>
      </c>
      <c r="H114" t="s">
        <v>416</v>
      </c>
      <c r="I114" t="s">
        <v>429</v>
      </c>
    </row>
    <row r="115" spans="2:9">
      <c r="B115" t="s">
        <v>282</v>
      </c>
      <c r="C115" t="s">
        <v>286</v>
      </c>
      <c r="D115" t="s">
        <v>413</v>
      </c>
      <c r="E115">
        <v>2030</v>
      </c>
      <c r="F115" s="223">
        <v>47798</v>
      </c>
      <c r="H115" t="s">
        <v>418</v>
      </c>
      <c r="I115" t="s">
        <v>430</v>
      </c>
    </row>
    <row r="116" spans="2:9">
      <c r="B116" t="s">
        <v>282</v>
      </c>
      <c r="C116" t="s">
        <v>286</v>
      </c>
      <c r="D116" t="s">
        <v>413</v>
      </c>
      <c r="E116">
        <v>2030</v>
      </c>
      <c r="F116" s="223">
        <v>47842</v>
      </c>
      <c r="H116" t="s">
        <v>433</v>
      </c>
      <c r="I116" t="s">
        <v>431</v>
      </c>
    </row>
    <row r="117" spans="2:9">
      <c r="B117" t="s">
        <v>282</v>
      </c>
      <c r="C117" t="s">
        <v>286</v>
      </c>
      <c r="D117" t="s">
        <v>413</v>
      </c>
      <c r="E117">
        <v>2030</v>
      </c>
      <c r="F117" s="223">
        <v>47843</v>
      </c>
      <c r="H117" t="s">
        <v>423</v>
      </c>
      <c r="I117" t="s">
        <v>432</v>
      </c>
    </row>
    <row r="118" spans="2:9">
      <c r="B118" t="s">
        <v>282</v>
      </c>
      <c r="C118" t="s">
        <v>286</v>
      </c>
      <c r="D118" t="s">
        <v>413</v>
      </c>
      <c r="E118">
        <v>2031</v>
      </c>
      <c r="F118" s="223">
        <v>47849</v>
      </c>
      <c r="H118" t="s">
        <v>433</v>
      </c>
      <c r="I118" t="s">
        <v>415</v>
      </c>
    </row>
    <row r="119" spans="2:9">
      <c r="B119" t="s">
        <v>282</v>
      </c>
      <c r="C119" t="s">
        <v>286</v>
      </c>
      <c r="D119" t="s">
        <v>413</v>
      </c>
      <c r="E119">
        <v>2031</v>
      </c>
      <c r="F119" s="223">
        <v>47949</v>
      </c>
      <c r="H119" t="s">
        <v>416</v>
      </c>
      <c r="I119" t="s">
        <v>417</v>
      </c>
    </row>
    <row r="120" spans="2:9">
      <c r="B120" t="s">
        <v>282</v>
      </c>
      <c r="C120" t="s">
        <v>286</v>
      </c>
      <c r="D120" t="s">
        <v>413</v>
      </c>
      <c r="E120">
        <v>2031</v>
      </c>
      <c r="F120" s="223">
        <v>47952</v>
      </c>
      <c r="H120" t="s">
        <v>418</v>
      </c>
      <c r="I120" t="s">
        <v>419</v>
      </c>
    </row>
    <row r="121" spans="2:9">
      <c r="B121" t="s">
        <v>282</v>
      </c>
      <c r="C121" t="s">
        <v>286</v>
      </c>
      <c r="D121" t="s">
        <v>413</v>
      </c>
      <c r="E121">
        <v>2031</v>
      </c>
      <c r="F121" s="223">
        <v>47969</v>
      </c>
      <c r="H121" t="s">
        <v>423</v>
      </c>
      <c r="I121" t="s">
        <v>421</v>
      </c>
    </row>
    <row r="122" spans="2:9">
      <c r="B122" t="s">
        <v>282</v>
      </c>
      <c r="C122" t="s">
        <v>286</v>
      </c>
      <c r="D122" t="s">
        <v>413</v>
      </c>
      <c r="E122">
        <v>2031</v>
      </c>
      <c r="F122" s="223">
        <v>47976</v>
      </c>
      <c r="H122" t="s">
        <v>423</v>
      </c>
      <c r="I122" t="s">
        <v>422</v>
      </c>
    </row>
    <row r="123" spans="2:9">
      <c r="B123" t="s">
        <v>282</v>
      </c>
      <c r="C123" t="s">
        <v>286</v>
      </c>
      <c r="D123" t="s">
        <v>413</v>
      </c>
      <c r="E123">
        <v>2031</v>
      </c>
      <c r="F123" s="223">
        <v>47990</v>
      </c>
      <c r="H123" t="s">
        <v>423</v>
      </c>
      <c r="I123" t="s">
        <v>424</v>
      </c>
    </row>
    <row r="124" spans="2:9">
      <c r="B124" t="s">
        <v>282</v>
      </c>
      <c r="C124" t="s">
        <v>286</v>
      </c>
      <c r="D124" t="s">
        <v>413</v>
      </c>
      <c r="E124">
        <v>2031</v>
      </c>
      <c r="F124" s="223">
        <v>48001</v>
      </c>
      <c r="H124" t="s">
        <v>418</v>
      </c>
      <c r="I124" t="s">
        <v>425</v>
      </c>
    </row>
    <row r="125" spans="2:9">
      <c r="B125" t="s">
        <v>282</v>
      </c>
      <c r="C125" t="s">
        <v>286</v>
      </c>
      <c r="D125" t="s">
        <v>413</v>
      </c>
      <c r="E125">
        <v>2031</v>
      </c>
      <c r="F125" s="223">
        <v>48043</v>
      </c>
      <c r="H125" t="s">
        <v>418</v>
      </c>
      <c r="I125" t="s">
        <v>426</v>
      </c>
    </row>
    <row r="126" spans="2:9">
      <c r="B126" t="s">
        <v>282</v>
      </c>
      <c r="C126" t="s">
        <v>286</v>
      </c>
      <c r="D126" t="s">
        <v>413</v>
      </c>
      <c r="E126">
        <v>2031</v>
      </c>
      <c r="F126" s="223">
        <v>48075</v>
      </c>
      <c r="H126" t="s">
        <v>416</v>
      </c>
      <c r="I126" t="s">
        <v>427</v>
      </c>
    </row>
    <row r="127" spans="2:9">
      <c r="B127" t="s">
        <v>282</v>
      </c>
      <c r="C127" t="s">
        <v>286</v>
      </c>
      <c r="D127" t="s">
        <v>413</v>
      </c>
      <c r="E127">
        <v>2031</v>
      </c>
      <c r="F127" s="223">
        <v>48153</v>
      </c>
      <c r="H127" t="s">
        <v>414</v>
      </c>
      <c r="I127" t="s">
        <v>429</v>
      </c>
    </row>
    <row r="128" spans="2:9">
      <c r="B128" t="s">
        <v>282</v>
      </c>
      <c r="C128" t="s">
        <v>286</v>
      </c>
      <c r="D128" t="s">
        <v>413</v>
      </c>
      <c r="E128">
        <v>2031</v>
      </c>
      <c r="F128" s="223">
        <v>48163</v>
      </c>
      <c r="H128" t="s">
        <v>428</v>
      </c>
      <c r="I128" t="s">
        <v>430</v>
      </c>
    </row>
    <row r="129" spans="2:9">
      <c r="B129" t="s">
        <v>282</v>
      </c>
      <c r="C129" t="s">
        <v>286</v>
      </c>
      <c r="D129" t="s">
        <v>413</v>
      </c>
      <c r="E129">
        <v>2031</v>
      </c>
      <c r="F129" s="223">
        <v>48207</v>
      </c>
      <c r="H129" t="s">
        <v>423</v>
      </c>
      <c r="I129" t="s">
        <v>431</v>
      </c>
    </row>
    <row r="130" spans="2:9">
      <c r="B130" t="s">
        <v>282</v>
      </c>
      <c r="C130" t="s">
        <v>286</v>
      </c>
      <c r="D130" t="s">
        <v>413</v>
      </c>
      <c r="E130">
        <v>2031</v>
      </c>
      <c r="F130" s="223">
        <v>48208</v>
      </c>
      <c r="H130" t="s">
        <v>416</v>
      </c>
      <c r="I130" t="s">
        <v>432</v>
      </c>
    </row>
    <row r="131" spans="2:9">
      <c r="B131" t="s">
        <v>282</v>
      </c>
      <c r="C131" t="s">
        <v>286</v>
      </c>
      <c r="D131" t="s">
        <v>413</v>
      </c>
      <c r="E131">
        <v>2032</v>
      </c>
      <c r="F131" s="223">
        <v>48214</v>
      </c>
      <c r="H131" t="s">
        <v>423</v>
      </c>
      <c r="I131" t="s">
        <v>415</v>
      </c>
    </row>
    <row r="132" spans="2:9">
      <c r="B132" t="s">
        <v>282</v>
      </c>
      <c r="C132" t="s">
        <v>286</v>
      </c>
      <c r="D132" t="s">
        <v>413</v>
      </c>
      <c r="E132">
        <v>2032</v>
      </c>
      <c r="F132" s="223">
        <v>48299</v>
      </c>
      <c r="H132" t="s">
        <v>416</v>
      </c>
      <c r="I132" t="s">
        <v>417</v>
      </c>
    </row>
    <row r="133" spans="2:9">
      <c r="B133" t="s">
        <v>282</v>
      </c>
      <c r="C133" t="s">
        <v>286</v>
      </c>
      <c r="D133" t="s">
        <v>413</v>
      </c>
      <c r="E133">
        <v>2032</v>
      </c>
      <c r="F133" s="223">
        <v>48302</v>
      </c>
      <c r="H133" t="s">
        <v>418</v>
      </c>
      <c r="I133" t="s">
        <v>419</v>
      </c>
    </row>
    <row r="134" spans="2:9">
      <c r="B134" t="s">
        <v>282</v>
      </c>
      <c r="C134" t="s">
        <v>286</v>
      </c>
      <c r="D134" t="s">
        <v>413</v>
      </c>
      <c r="E134">
        <v>2032</v>
      </c>
      <c r="F134" s="223">
        <v>48335</v>
      </c>
      <c r="H134" t="s">
        <v>414</v>
      </c>
      <c r="I134" t="s">
        <v>421</v>
      </c>
    </row>
    <row r="135" spans="2:9">
      <c r="B135" t="s">
        <v>282</v>
      </c>
      <c r="C135" t="s">
        <v>286</v>
      </c>
      <c r="D135" t="s">
        <v>413</v>
      </c>
      <c r="E135">
        <v>2032</v>
      </c>
      <c r="F135" s="223">
        <v>48340</v>
      </c>
      <c r="H135" t="s">
        <v>423</v>
      </c>
      <c r="I135" t="s">
        <v>424</v>
      </c>
    </row>
    <row r="136" spans="2:9">
      <c r="B136" t="s">
        <v>282</v>
      </c>
      <c r="C136" t="s">
        <v>286</v>
      </c>
      <c r="D136" t="s">
        <v>413</v>
      </c>
      <c r="E136">
        <v>2032</v>
      </c>
      <c r="F136" s="223">
        <v>48342</v>
      </c>
      <c r="H136" t="s">
        <v>414</v>
      </c>
      <c r="I136" t="s">
        <v>422</v>
      </c>
    </row>
    <row r="137" spans="2:9">
      <c r="B137" t="s">
        <v>282</v>
      </c>
      <c r="C137" t="s">
        <v>286</v>
      </c>
      <c r="D137" t="s">
        <v>413</v>
      </c>
      <c r="E137">
        <v>2032</v>
      </c>
      <c r="F137" s="223">
        <v>48351</v>
      </c>
      <c r="H137" t="s">
        <v>418</v>
      </c>
      <c r="I137" t="s">
        <v>425</v>
      </c>
    </row>
    <row r="138" spans="2:9">
      <c r="B138" t="s">
        <v>282</v>
      </c>
      <c r="C138" t="s">
        <v>286</v>
      </c>
      <c r="D138" t="s">
        <v>413</v>
      </c>
      <c r="E138">
        <v>2032</v>
      </c>
      <c r="F138" s="223">
        <v>48409</v>
      </c>
      <c r="H138" t="s">
        <v>433</v>
      </c>
      <c r="I138" t="s">
        <v>426</v>
      </c>
    </row>
    <row r="139" spans="2:9">
      <c r="B139" t="s">
        <v>282</v>
      </c>
      <c r="C139" t="s">
        <v>286</v>
      </c>
      <c r="D139" t="s">
        <v>413</v>
      </c>
      <c r="E139">
        <v>2032</v>
      </c>
      <c r="F139" s="223">
        <v>48441</v>
      </c>
      <c r="H139" t="s">
        <v>420</v>
      </c>
      <c r="I139" t="s">
        <v>427</v>
      </c>
    </row>
    <row r="140" spans="2:9">
      <c r="B140" t="s">
        <v>282</v>
      </c>
      <c r="C140" t="s">
        <v>286</v>
      </c>
      <c r="D140" t="s">
        <v>413</v>
      </c>
      <c r="E140">
        <v>2032</v>
      </c>
      <c r="F140" s="223">
        <v>48519</v>
      </c>
      <c r="H140" t="s">
        <v>418</v>
      </c>
      <c r="I140" t="s">
        <v>429</v>
      </c>
    </row>
    <row r="141" spans="2:9">
      <c r="B141" t="s">
        <v>282</v>
      </c>
      <c r="C141" t="s">
        <v>286</v>
      </c>
      <c r="D141" t="s">
        <v>413</v>
      </c>
      <c r="E141">
        <v>2032</v>
      </c>
      <c r="F141" s="223">
        <v>48529</v>
      </c>
      <c r="H141" t="s">
        <v>423</v>
      </c>
      <c r="I141" t="s">
        <v>430</v>
      </c>
    </row>
    <row r="142" spans="2:9">
      <c r="B142" t="s">
        <v>282</v>
      </c>
      <c r="C142" t="s">
        <v>286</v>
      </c>
      <c r="D142" t="s">
        <v>413</v>
      </c>
      <c r="E142">
        <v>2032</v>
      </c>
      <c r="F142" s="223">
        <v>48573</v>
      </c>
      <c r="H142" t="s">
        <v>414</v>
      </c>
      <c r="I142" t="s">
        <v>431</v>
      </c>
    </row>
    <row r="143" spans="2:9">
      <c r="B143" t="s">
        <v>282</v>
      </c>
      <c r="C143" t="s">
        <v>286</v>
      </c>
      <c r="D143" t="s">
        <v>413</v>
      </c>
      <c r="E143">
        <v>2032</v>
      </c>
      <c r="F143" s="223">
        <v>48574</v>
      </c>
      <c r="H143" t="s">
        <v>420</v>
      </c>
      <c r="I143" t="s">
        <v>432</v>
      </c>
    </row>
    <row r="144" spans="2:9">
      <c r="B144" t="s">
        <v>282</v>
      </c>
      <c r="C144" t="s">
        <v>286</v>
      </c>
      <c r="D144" t="s">
        <v>413</v>
      </c>
      <c r="E144">
        <v>2033</v>
      </c>
      <c r="F144" s="223">
        <v>48580</v>
      </c>
      <c r="H144" t="s">
        <v>414</v>
      </c>
      <c r="I144" t="s">
        <v>415</v>
      </c>
    </row>
    <row r="145" spans="2:9">
      <c r="B145" t="s">
        <v>282</v>
      </c>
      <c r="C145" t="s">
        <v>286</v>
      </c>
      <c r="D145" t="s">
        <v>413</v>
      </c>
      <c r="E145">
        <v>2033</v>
      </c>
      <c r="F145" s="223">
        <v>48684</v>
      </c>
      <c r="H145" t="s">
        <v>416</v>
      </c>
      <c r="I145" t="s">
        <v>417</v>
      </c>
    </row>
    <row r="146" spans="2:9">
      <c r="B146" t="s">
        <v>282</v>
      </c>
      <c r="C146" t="s">
        <v>286</v>
      </c>
      <c r="D146" t="s">
        <v>413</v>
      </c>
      <c r="E146">
        <v>2033</v>
      </c>
      <c r="F146" s="223">
        <v>48687</v>
      </c>
      <c r="H146" t="s">
        <v>418</v>
      </c>
      <c r="I146" t="s">
        <v>419</v>
      </c>
    </row>
    <row r="147" spans="2:9">
      <c r="B147" t="s">
        <v>282</v>
      </c>
      <c r="C147" t="s">
        <v>286</v>
      </c>
      <c r="D147" t="s">
        <v>413</v>
      </c>
      <c r="E147">
        <v>2033</v>
      </c>
      <c r="F147" s="223">
        <v>48700</v>
      </c>
      <c r="H147" t="s">
        <v>420</v>
      </c>
      <c r="I147" t="s">
        <v>421</v>
      </c>
    </row>
    <row r="148" spans="2:9">
      <c r="B148" t="s">
        <v>282</v>
      </c>
      <c r="C148" t="s">
        <v>286</v>
      </c>
      <c r="D148" t="s">
        <v>413</v>
      </c>
      <c r="E148">
        <v>2033</v>
      </c>
      <c r="F148" s="223">
        <v>48707</v>
      </c>
      <c r="H148" t="s">
        <v>420</v>
      </c>
      <c r="I148" t="s">
        <v>422</v>
      </c>
    </row>
    <row r="149" spans="2:9">
      <c r="B149" t="s">
        <v>282</v>
      </c>
      <c r="C149" t="s">
        <v>286</v>
      </c>
      <c r="D149" t="s">
        <v>413</v>
      </c>
      <c r="E149">
        <v>2033</v>
      </c>
      <c r="F149" s="223">
        <v>48725</v>
      </c>
      <c r="H149" t="s">
        <v>423</v>
      </c>
      <c r="I149" t="s">
        <v>424</v>
      </c>
    </row>
    <row r="150" spans="2:9">
      <c r="B150" t="s">
        <v>282</v>
      </c>
      <c r="C150" t="s">
        <v>286</v>
      </c>
      <c r="D150" t="s">
        <v>413</v>
      </c>
      <c r="E150">
        <v>2033</v>
      </c>
      <c r="F150" s="223">
        <v>48736</v>
      </c>
      <c r="H150" t="s">
        <v>418</v>
      </c>
      <c r="I150" t="s">
        <v>425</v>
      </c>
    </row>
    <row r="151" spans="2:9">
      <c r="B151" t="s">
        <v>282</v>
      </c>
      <c r="C151" t="s">
        <v>286</v>
      </c>
      <c r="D151" t="s">
        <v>413</v>
      </c>
      <c r="E151">
        <v>2033</v>
      </c>
      <c r="F151" s="223">
        <v>48774</v>
      </c>
      <c r="H151" t="s">
        <v>423</v>
      </c>
      <c r="I151" t="s">
        <v>426</v>
      </c>
    </row>
    <row r="152" spans="2:9">
      <c r="B152" t="s">
        <v>282</v>
      </c>
      <c r="C152" t="s">
        <v>286</v>
      </c>
      <c r="D152" t="s">
        <v>413</v>
      </c>
      <c r="E152">
        <v>2033</v>
      </c>
      <c r="F152" s="223">
        <v>48806</v>
      </c>
      <c r="H152" t="s">
        <v>418</v>
      </c>
      <c r="I152" t="s">
        <v>427</v>
      </c>
    </row>
    <row r="153" spans="2:9">
      <c r="B153" t="s">
        <v>282</v>
      </c>
      <c r="C153" t="s">
        <v>286</v>
      </c>
      <c r="D153" t="s">
        <v>413</v>
      </c>
      <c r="E153">
        <v>2033</v>
      </c>
      <c r="F153" s="223">
        <v>48884</v>
      </c>
      <c r="H153" t="s">
        <v>428</v>
      </c>
      <c r="I153" t="s">
        <v>429</v>
      </c>
    </row>
    <row r="154" spans="2:9">
      <c r="B154" t="s">
        <v>282</v>
      </c>
      <c r="C154" t="s">
        <v>286</v>
      </c>
      <c r="D154" t="s">
        <v>413</v>
      </c>
      <c r="E154">
        <v>2033</v>
      </c>
      <c r="F154" s="223">
        <v>48894</v>
      </c>
      <c r="H154" t="s">
        <v>416</v>
      </c>
      <c r="I154" t="s">
        <v>430</v>
      </c>
    </row>
    <row r="155" spans="2:9">
      <c r="B155" t="s">
        <v>282</v>
      </c>
      <c r="C155" t="s">
        <v>286</v>
      </c>
      <c r="D155" t="s">
        <v>413</v>
      </c>
      <c r="E155">
        <v>2033</v>
      </c>
      <c r="F155" s="223">
        <v>48938</v>
      </c>
      <c r="H155" t="s">
        <v>420</v>
      </c>
      <c r="I155" t="s">
        <v>431</v>
      </c>
    </row>
    <row r="156" spans="2:9">
      <c r="B156" t="s">
        <v>282</v>
      </c>
      <c r="C156" t="s">
        <v>286</v>
      </c>
      <c r="D156" t="s">
        <v>413</v>
      </c>
      <c r="E156">
        <v>2033</v>
      </c>
      <c r="F156" s="223">
        <v>48939</v>
      </c>
      <c r="H156" t="s">
        <v>418</v>
      </c>
      <c r="I156" t="s">
        <v>432</v>
      </c>
    </row>
    <row r="157" spans="2:9">
      <c r="B157" t="s">
        <v>282</v>
      </c>
      <c r="C157" t="s">
        <v>286</v>
      </c>
      <c r="D157" t="s">
        <v>413</v>
      </c>
      <c r="E157">
        <v>2034</v>
      </c>
      <c r="F157" s="223">
        <v>48945</v>
      </c>
      <c r="H157" t="s">
        <v>420</v>
      </c>
      <c r="I157" t="s">
        <v>415</v>
      </c>
    </row>
    <row r="158" spans="2:9">
      <c r="B158" t="s">
        <v>282</v>
      </c>
      <c r="C158" t="s">
        <v>286</v>
      </c>
      <c r="D158" t="s">
        <v>413</v>
      </c>
      <c r="E158">
        <v>2034</v>
      </c>
      <c r="F158" s="223">
        <v>49041</v>
      </c>
      <c r="H158" t="s">
        <v>416</v>
      </c>
      <c r="I158" t="s">
        <v>417</v>
      </c>
    </row>
    <row r="159" spans="2:9">
      <c r="B159" t="s">
        <v>282</v>
      </c>
      <c r="C159" t="s">
        <v>286</v>
      </c>
      <c r="D159" t="s">
        <v>413</v>
      </c>
      <c r="E159">
        <v>2034</v>
      </c>
      <c r="F159" s="223">
        <v>49044</v>
      </c>
      <c r="H159" t="s">
        <v>418</v>
      </c>
      <c r="I159" t="s">
        <v>419</v>
      </c>
    </row>
    <row r="160" spans="2:9">
      <c r="B160" t="s">
        <v>282</v>
      </c>
      <c r="C160" t="s">
        <v>286</v>
      </c>
      <c r="D160" t="s">
        <v>413</v>
      </c>
      <c r="E160">
        <v>2034</v>
      </c>
      <c r="F160" s="223">
        <v>49065</v>
      </c>
      <c r="H160" t="s">
        <v>418</v>
      </c>
      <c r="I160" t="s">
        <v>421</v>
      </c>
    </row>
    <row r="161" spans="2:9">
      <c r="B161" t="s">
        <v>282</v>
      </c>
      <c r="C161" t="s">
        <v>286</v>
      </c>
      <c r="D161" t="s">
        <v>413</v>
      </c>
      <c r="E161">
        <v>2034</v>
      </c>
      <c r="F161" s="223">
        <v>49072</v>
      </c>
      <c r="H161" t="s">
        <v>418</v>
      </c>
      <c r="I161" t="s">
        <v>422</v>
      </c>
    </row>
    <row r="162" spans="2:9">
      <c r="B162" t="s">
        <v>282</v>
      </c>
      <c r="C162" t="s">
        <v>286</v>
      </c>
      <c r="D162" t="s">
        <v>413</v>
      </c>
      <c r="E162">
        <v>2034</v>
      </c>
      <c r="F162" s="223">
        <v>49082</v>
      </c>
      <c r="H162" t="s">
        <v>423</v>
      </c>
      <c r="I162" t="s">
        <v>424</v>
      </c>
    </row>
    <row r="163" spans="2:9">
      <c r="B163" t="s">
        <v>282</v>
      </c>
      <c r="C163" t="s">
        <v>286</v>
      </c>
      <c r="D163" t="s">
        <v>413</v>
      </c>
      <c r="E163">
        <v>2034</v>
      </c>
      <c r="F163" s="223">
        <v>49093</v>
      </c>
      <c r="H163" t="s">
        <v>418</v>
      </c>
      <c r="I163" t="s">
        <v>425</v>
      </c>
    </row>
    <row r="164" spans="2:9">
      <c r="B164" t="s">
        <v>282</v>
      </c>
      <c r="C164" t="s">
        <v>286</v>
      </c>
      <c r="D164" t="s">
        <v>413</v>
      </c>
      <c r="E164">
        <v>2034</v>
      </c>
      <c r="F164" s="223">
        <v>49139</v>
      </c>
      <c r="H164" t="s">
        <v>416</v>
      </c>
      <c r="I164" t="s">
        <v>426</v>
      </c>
    </row>
    <row r="165" spans="2:9">
      <c r="B165" t="s">
        <v>282</v>
      </c>
      <c r="C165" t="s">
        <v>286</v>
      </c>
      <c r="D165" t="s">
        <v>413</v>
      </c>
      <c r="E165">
        <v>2034</v>
      </c>
      <c r="F165" s="223">
        <v>49171</v>
      </c>
      <c r="H165" t="s">
        <v>428</v>
      </c>
      <c r="I165" t="s">
        <v>427</v>
      </c>
    </row>
    <row r="166" spans="2:9">
      <c r="B166" t="s">
        <v>282</v>
      </c>
      <c r="C166" t="s">
        <v>286</v>
      </c>
      <c r="D166" t="s">
        <v>413</v>
      </c>
      <c r="E166">
        <v>2034</v>
      </c>
      <c r="F166" s="223">
        <v>49249</v>
      </c>
      <c r="H166" t="s">
        <v>433</v>
      </c>
      <c r="I166" t="s">
        <v>429</v>
      </c>
    </row>
    <row r="167" spans="2:9">
      <c r="B167" t="s">
        <v>282</v>
      </c>
      <c r="C167" t="s">
        <v>286</v>
      </c>
      <c r="D167" t="s">
        <v>413</v>
      </c>
      <c r="E167">
        <v>2034</v>
      </c>
      <c r="F167" s="223">
        <v>49259</v>
      </c>
      <c r="H167" t="s">
        <v>414</v>
      </c>
      <c r="I167" t="s">
        <v>430</v>
      </c>
    </row>
    <row r="168" spans="2:9">
      <c r="B168" t="s">
        <v>282</v>
      </c>
      <c r="C168" t="s">
        <v>286</v>
      </c>
      <c r="D168" t="s">
        <v>413</v>
      </c>
      <c r="E168">
        <v>2034</v>
      </c>
      <c r="F168" s="223">
        <v>49303</v>
      </c>
      <c r="H168" t="s">
        <v>418</v>
      </c>
      <c r="I168" t="s">
        <v>431</v>
      </c>
    </row>
    <row r="169" spans="2:9">
      <c r="B169" t="s">
        <v>282</v>
      </c>
      <c r="C169" t="s">
        <v>286</v>
      </c>
      <c r="D169" t="s">
        <v>413</v>
      </c>
      <c r="E169">
        <v>2034</v>
      </c>
      <c r="F169" s="223">
        <v>49304</v>
      </c>
      <c r="H169" t="s">
        <v>428</v>
      </c>
      <c r="I169" t="s">
        <v>432</v>
      </c>
    </row>
    <row r="170" spans="2:9">
      <c r="B170" t="s">
        <v>282</v>
      </c>
      <c r="C170" t="s">
        <v>286</v>
      </c>
      <c r="D170" t="s">
        <v>413</v>
      </c>
      <c r="E170">
        <v>2035</v>
      </c>
      <c r="F170" s="223">
        <v>49310</v>
      </c>
      <c r="H170" t="s">
        <v>418</v>
      </c>
      <c r="I170" t="s">
        <v>415</v>
      </c>
    </row>
    <row r="171" spans="2:9">
      <c r="B171" t="s">
        <v>282</v>
      </c>
      <c r="C171" t="s">
        <v>286</v>
      </c>
      <c r="D171" t="s">
        <v>413</v>
      </c>
      <c r="E171">
        <v>2035</v>
      </c>
      <c r="F171" s="223">
        <v>49391</v>
      </c>
      <c r="H171" t="s">
        <v>416</v>
      </c>
      <c r="I171" t="s">
        <v>417</v>
      </c>
    </row>
    <row r="172" spans="2:9">
      <c r="B172" t="s">
        <v>282</v>
      </c>
      <c r="C172" t="s">
        <v>286</v>
      </c>
      <c r="D172" t="s">
        <v>413</v>
      </c>
      <c r="E172">
        <v>2035</v>
      </c>
      <c r="F172" s="223">
        <v>49394</v>
      </c>
      <c r="H172" t="s">
        <v>418</v>
      </c>
      <c r="I172" t="s">
        <v>419</v>
      </c>
    </row>
    <row r="173" spans="2:9">
      <c r="B173" t="s">
        <v>282</v>
      </c>
      <c r="C173" t="s">
        <v>286</v>
      </c>
      <c r="D173" t="s">
        <v>413</v>
      </c>
      <c r="E173">
        <v>2035</v>
      </c>
      <c r="F173" s="223">
        <v>49430</v>
      </c>
      <c r="H173" t="s">
        <v>428</v>
      </c>
      <c r="I173" t="s">
        <v>421</v>
      </c>
    </row>
    <row r="174" spans="2:9">
      <c r="B174" t="s">
        <v>282</v>
      </c>
      <c r="C174" t="s">
        <v>286</v>
      </c>
      <c r="D174" t="s">
        <v>413</v>
      </c>
      <c r="E174">
        <v>2035</v>
      </c>
      <c r="F174" s="223">
        <v>49432</v>
      </c>
      <c r="H174" t="s">
        <v>423</v>
      </c>
      <c r="I174" t="s">
        <v>424</v>
      </c>
    </row>
    <row r="175" spans="2:9">
      <c r="B175" t="s">
        <v>282</v>
      </c>
      <c r="C175" t="s">
        <v>286</v>
      </c>
      <c r="D175" t="s">
        <v>413</v>
      </c>
      <c r="E175">
        <v>2035</v>
      </c>
      <c r="F175" s="223">
        <v>49437</v>
      </c>
      <c r="H175" t="s">
        <v>428</v>
      </c>
      <c r="I175" t="s">
        <v>422</v>
      </c>
    </row>
    <row r="176" spans="2:9">
      <c r="B176" t="s">
        <v>282</v>
      </c>
      <c r="C176" t="s">
        <v>286</v>
      </c>
      <c r="D176" t="s">
        <v>413</v>
      </c>
      <c r="E176">
        <v>2035</v>
      </c>
      <c r="F176" s="223">
        <v>49443</v>
      </c>
      <c r="H176" t="s">
        <v>418</v>
      </c>
      <c r="I176" t="s">
        <v>425</v>
      </c>
    </row>
    <row r="177" spans="2:9">
      <c r="B177" t="s">
        <v>282</v>
      </c>
      <c r="C177" t="s">
        <v>286</v>
      </c>
      <c r="D177" t="s">
        <v>413</v>
      </c>
      <c r="E177">
        <v>2035</v>
      </c>
      <c r="F177" s="223">
        <v>49504</v>
      </c>
      <c r="H177" t="s">
        <v>414</v>
      </c>
      <c r="I177" t="s">
        <v>426</v>
      </c>
    </row>
    <row r="178" spans="2:9">
      <c r="B178" t="s">
        <v>282</v>
      </c>
      <c r="C178" t="s">
        <v>286</v>
      </c>
      <c r="D178" t="s">
        <v>413</v>
      </c>
      <c r="E178">
        <v>2035</v>
      </c>
      <c r="F178" s="223">
        <v>49536</v>
      </c>
      <c r="H178" t="s">
        <v>433</v>
      </c>
      <c r="I178" t="s">
        <v>427</v>
      </c>
    </row>
    <row r="179" spans="2:9">
      <c r="B179" t="s">
        <v>282</v>
      </c>
      <c r="C179" t="s">
        <v>286</v>
      </c>
      <c r="D179" t="s">
        <v>413</v>
      </c>
      <c r="E179">
        <v>2035</v>
      </c>
      <c r="F179" s="223">
        <v>49614</v>
      </c>
      <c r="H179" t="s">
        <v>423</v>
      </c>
      <c r="I179" t="s">
        <v>429</v>
      </c>
    </row>
    <row r="180" spans="2:9">
      <c r="B180" t="s">
        <v>282</v>
      </c>
      <c r="C180" t="s">
        <v>286</v>
      </c>
      <c r="D180" t="s">
        <v>413</v>
      </c>
      <c r="E180">
        <v>2035</v>
      </c>
      <c r="F180" s="223">
        <v>49624</v>
      </c>
      <c r="H180" t="s">
        <v>420</v>
      </c>
      <c r="I180" t="s">
        <v>430</v>
      </c>
    </row>
    <row r="181" spans="2:9">
      <c r="B181" t="s">
        <v>282</v>
      </c>
      <c r="C181" t="s">
        <v>286</v>
      </c>
      <c r="D181" t="s">
        <v>413</v>
      </c>
      <c r="E181">
        <v>2035</v>
      </c>
      <c r="F181" s="223">
        <v>49668</v>
      </c>
      <c r="H181" t="s">
        <v>428</v>
      </c>
      <c r="I181" t="s">
        <v>431</v>
      </c>
    </row>
    <row r="182" spans="2:9">
      <c r="B182" t="s">
        <v>282</v>
      </c>
      <c r="C182" t="s">
        <v>286</v>
      </c>
      <c r="D182" t="s">
        <v>413</v>
      </c>
      <c r="E182">
        <v>2035</v>
      </c>
      <c r="F182" s="223">
        <v>49669</v>
      </c>
      <c r="H182" t="s">
        <v>433</v>
      </c>
      <c r="I182" t="s">
        <v>432</v>
      </c>
    </row>
    <row r="183" spans="2:9">
      <c r="B183" t="s">
        <v>282</v>
      </c>
      <c r="C183" t="s">
        <v>286</v>
      </c>
      <c r="D183" t="s">
        <v>413</v>
      </c>
      <c r="E183">
        <v>2036</v>
      </c>
      <c r="F183" s="223">
        <v>49675</v>
      </c>
      <c r="H183" t="s">
        <v>428</v>
      </c>
      <c r="I183" t="s">
        <v>415</v>
      </c>
    </row>
    <row r="184" spans="2:9">
      <c r="B184" t="s">
        <v>282</v>
      </c>
      <c r="C184" t="s">
        <v>286</v>
      </c>
      <c r="D184" t="s">
        <v>413</v>
      </c>
      <c r="E184">
        <v>2036</v>
      </c>
      <c r="F184" s="223">
        <v>49776</v>
      </c>
      <c r="H184" t="s">
        <v>416</v>
      </c>
      <c r="I184" t="s">
        <v>417</v>
      </c>
    </row>
    <row r="185" spans="2:9">
      <c r="B185" t="s">
        <v>282</v>
      </c>
      <c r="C185" t="s">
        <v>286</v>
      </c>
      <c r="D185" t="s">
        <v>413</v>
      </c>
      <c r="E185">
        <v>2036</v>
      </c>
      <c r="F185" s="223">
        <v>49779</v>
      </c>
      <c r="H185" t="s">
        <v>418</v>
      </c>
      <c r="I185" t="s">
        <v>419</v>
      </c>
    </row>
    <row r="186" spans="2:9">
      <c r="B186" t="s">
        <v>282</v>
      </c>
      <c r="C186" t="s">
        <v>286</v>
      </c>
      <c r="D186" t="s">
        <v>413</v>
      </c>
      <c r="E186">
        <v>2036</v>
      </c>
      <c r="F186" s="223">
        <v>49796</v>
      </c>
      <c r="H186" t="s">
        <v>423</v>
      </c>
      <c r="I186" t="s">
        <v>421</v>
      </c>
    </row>
    <row r="187" spans="2:9">
      <c r="B187" t="s">
        <v>282</v>
      </c>
      <c r="C187" t="s">
        <v>286</v>
      </c>
      <c r="D187" t="s">
        <v>413</v>
      </c>
      <c r="E187">
        <v>2036</v>
      </c>
      <c r="F187" s="223">
        <v>49803</v>
      </c>
      <c r="H187" t="s">
        <v>423</v>
      </c>
      <c r="I187" t="s">
        <v>422</v>
      </c>
    </row>
    <row r="188" spans="2:9">
      <c r="B188" t="s">
        <v>282</v>
      </c>
      <c r="C188" t="s">
        <v>286</v>
      </c>
      <c r="D188" t="s">
        <v>413</v>
      </c>
      <c r="E188">
        <v>2036</v>
      </c>
      <c r="F188" s="223">
        <v>49817</v>
      </c>
      <c r="H188" t="s">
        <v>423</v>
      </c>
      <c r="I188" t="s">
        <v>424</v>
      </c>
    </row>
    <row r="189" spans="2:9">
      <c r="B189" t="s">
        <v>282</v>
      </c>
      <c r="C189" t="s">
        <v>286</v>
      </c>
      <c r="D189" t="s">
        <v>413</v>
      </c>
      <c r="E189">
        <v>2036</v>
      </c>
      <c r="F189" s="223">
        <v>49828</v>
      </c>
      <c r="H189" t="s">
        <v>418</v>
      </c>
      <c r="I189" t="s">
        <v>425</v>
      </c>
    </row>
    <row r="190" spans="2:9">
      <c r="B190" t="s">
        <v>282</v>
      </c>
      <c r="C190" t="s">
        <v>286</v>
      </c>
      <c r="D190" t="s">
        <v>413</v>
      </c>
      <c r="E190">
        <v>2036</v>
      </c>
      <c r="F190" s="223">
        <v>49870</v>
      </c>
      <c r="H190" t="s">
        <v>418</v>
      </c>
      <c r="I190" t="s">
        <v>426</v>
      </c>
    </row>
    <row r="191" spans="2:9">
      <c r="B191" t="s">
        <v>282</v>
      </c>
      <c r="C191" t="s">
        <v>286</v>
      </c>
      <c r="D191" t="s">
        <v>413</v>
      </c>
      <c r="E191">
        <v>2036</v>
      </c>
      <c r="F191" s="223">
        <v>49902</v>
      </c>
      <c r="H191" t="s">
        <v>416</v>
      </c>
      <c r="I191" t="s">
        <v>427</v>
      </c>
    </row>
    <row r="192" spans="2:9">
      <c r="B192" t="s">
        <v>282</v>
      </c>
      <c r="C192" t="s">
        <v>286</v>
      </c>
      <c r="D192" t="s">
        <v>413</v>
      </c>
      <c r="E192">
        <v>2036</v>
      </c>
      <c r="F192" s="223">
        <v>49980</v>
      </c>
      <c r="H192" t="s">
        <v>414</v>
      </c>
      <c r="I192" t="s">
        <v>429</v>
      </c>
    </row>
    <row r="193" spans="2:9">
      <c r="B193" t="s">
        <v>282</v>
      </c>
      <c r="C193" t="s">
        <v>286</v>
      </c>
      <c r="D193" t="s">
        <v>413</v>
      </c>
      <c r="E193">
        <v>2036</v>
      </c>
      <c r="F193" s="223">
        <v>49990</v>
      </c>
      <c r="H193" t="s">
        <v>428</v>
      </c>
      <c r="I193" t="s">
        <v>430</v>
      </c>
    </row>
    <row r="194" spans="2:9">
      <c r="B194" t="s">
        <v>282</v>
      </c>
      <c r="C194" t="s">
        <v>286</v>
      </c>
      <c r="D194" t="s">
        <v>413</v>
      </c>
      <c r="E194">
        <v>2036</v>
      </c>
      <c r="F194" s="223">
        <v>50034</v>
      </c>
      <c r="H194" t="s">
        <v>423</v>
      </c>
      <c r="I194" t="s">
        <v>431</v>
      </c>
    </row>
    <row r="195" spans="2:9">
      <c r="B195" t="s">
        <v>282</v>
      </c>
      <c r="C195" t="s">
        <v>286</v>
      </c>
      <c r="D195" t="s">
        <v>413</v>
      </c>
      <c r="E195">
        <v>2036</v>
      </c>
      <c r="F195" s="223">
        <v>50035</v>
      </c>
      <c r="H195" t="s">
        <v>416</v>
      </c>
      <c r="I195" t="s">
        <v>432</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5"/>
  <sheetViews>
    <sheetView workbookViewId="0">
      <selection activeCell="E13" sqref="E13"/>
    </sheetView>
  </sheetViews>
  <sheetFormatPr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5" customFormat="1" ht="12.5">
      <c r="A1" s="198" t="s">
        <v>251</v>
      </c>
      <c r="B1" s="198" t="s">
        <v>252</v>
      </c>
      <c r="C1" s="198" t="s">
        <v>253</v>
      </c>
      <c r="D1" s="198" t="s">
        <v>254</v>
      </c>
      <c r="E1" s="199" t="s">
        <v>255</v>
      </c>
      <c r="F1" s="198" t="s">
        <v>256</v>
      </c>
      <c r="G1" s="198" t="s">
        <v>257</v>
      </c>
      <c r="H1" s="198" t="s">
        <v>258</v>
      </c>
      <c r="I1" s="200" t="s">
        <v>259</v>
      </c>
      <c r="J1" s="200" t="s">
        <v>260</v>
      </c>
      <c r="K1" s="201" t="s">
        <v>261</v>
      </c>
      <c r="L1" s="202" t="s">
        <v>262</v>
      </c>
      <c r="M1" s="202" t="s">
        <v>263</v>
      </c>
      <c r="N1" s="202" t="s">
        <v>264</v>
      </c>
      <c r="O1" s="202" t="s">
        <v>265</v>
      </c>
      <c r="P1" s="203" t="s">
        <v>266</v>
      </c>
      <c r="Q1" s="203" t="s">
        <v>267</v>
      </c>
      <c r="R1" s="203" t="s">
        <v>268</v>
      </c>
      <c r="S1" s="203" t="s">
        <v>269</v>
      </c>
      <c r="T1" s="203" t="s">
        <v>270</v>
      </c>
      <c r="U1" s="200" t="s">
        <v>271</v>
      </c>
      <c r="V1" s="200" t="s">
        <v>272</v>
      </c>
      <c r="W1" s="200" t="s">
        <v>273</v>
      </c>
      <c r="X1" s="200" t="s">
        <v>274</v>
      </c>
      <c r="Y1" s="204" t="s">
        <v>275</v>
      </c>
      <c r="Z1" s="204" t="s">
        <v>276</v>
      </c>
      <c r="AA1" s="204" t="s">
        <v>277</v>
      </c>
      <c r="AB1" s="204" t="s">
        <v>278</v>
      </c>
      <c r="AC1" s="204" t="s">
        <v>279</v>
      </c>
    </row>
    <row r="2" spans="1:29" s="205" customFormat="1" ht="12.5">
      <c r="A2" s="206" t="str">
        <f>ROW()-1&amp;"_"&amp;TEXT(J2,"JJMMAA")</f>
        <v>1_200126</v>
      </c>
      <c r="B2" s="206" t="s">
        <v>508</v>
      </c>
      <c r="C2" s="206" t="s">
        <v>280</v>
      </c>
      <c r="D2" s="207" t="s">
        <v>281</v>
      </c>
      <c r="E2" s="633">
        <f>+'08 - Notes Follow up'!F16</f>
        <v>13056950</v>
      </c>
      <c r="F2" s="208" t="s">
        <v>282</v>
      </c>
      <c r="G2" s="209" t="s">
        <v>295</v>
      </c>
      <c r="H2" s="209" t="str">
        <f>G2</f>
        <v>Class A redemption</v>
      </c>
      <c r="I2" s="210">
        <f>+'00 - Cover'!E14</f>
        <v>46042</v>
      </c>
      <c r="J2" s="210">
        <f>+I2</f>
        <v>46042</v>
      </c>
      <c r="K2" s="211" t="s">
        <v>283</v>
      </c>
      <c r="L2" s="206" t="s">
        <v>508</v>
      </c>
      <c r="M2" s="206" t="s">
        <v>637</v>
      </c>
      <c r="N2" s="206" t="s">
        <v>297</v>
      </c>
      <c r="O2" s="212" t="s">
        <v>594</v>
      </c>
      <c r="P2" s="222" t="s">
        <v>299</v>
      </c>
      <c r="Q2" s="206"/>
      <c r="R2" s="213"/>
      <c r="S2" s="207"/>
      <c r="T2" s="207"/>
      <c r="U2" s="214" t="s">
        <v>491</v>
      </c>
      <c r="V2" s="216" t="s">
        <v>300</v>
      </c>
      <c r="W2" s="652" t="s">
        <v>598</v>
      </c>
      <c r="X2" s="653" t="s">
        <v>596</v>
      </c>
      <c r="Y2" s="206" t="s">
        <v>284</v>
      </c>
      <c r="Z2" s="206" t="s">
        <v>285</v>
      </c>
      <c r="AA2" s="206" t="s">
        <v>286</v>
      </c>
      <c r="AB2" s="206" t="s">
        <v>287</v>
      </c>
      <c r="AC2" s="206" t="s">
        <v>288</v>
      </c>
    </row>
    <row r="3" spans="1:29" s="205" customFormat="1" ht="12.5">
      <c r="A3" s="206" t="str">
        <f t="shared" ref="A3:A10" si="0">ROW()-1&amp;"_"&amp;TEXT(J3,"JJMMAA")</f>
        <v>2_200126</v>
      </c>
      <c r="B3" s="206" t="s">
        <v>508</v>
      </c>
      <c r="C3" s="206" t="s">
        <v>280</v>
      </c>
      <c r="D3" s="207" t="s">
        <v>281</v>
      </c>
      <c r="E3" s="633">
        <f>+'08 - Notes Follow up'!N16</f>
        <v>0</v>
      </c>
      <c r="F3" s="208" t="s">
        <v>282</v>
      </c>
      <c r="G3" s="209" t="s">
        <v>296</v>
      </c>
      <c r="H3" s="209" t="str">
        <f t="shared" ref="H3:H10" si="1">G3</f>
        <v>Class B redemption</v>
      </c>
      <c r="I3" s="210">
        <f t="shared" ref="I3:J14" si="2">+I2</f>
        <v>46042</v>
      </c>
      <c r="J3" s="210">
        <f t="shared" si="2"/>
        <v>46042</v>
      </c>
      <c r="K3" s="211" t="s">
        <v>283</v>
      </c>
      <c r="L3" s="206" t="s">
        <v>508</v>
      </c>
      <c r="M3" s="206" t="s">
        <v>637</v>
      </c>
      <c r="N3" s="206" t="s">
        <v>297</v>
      </c>
      <c r="O3" s="212" t="s">
        <v>594</v>
      </c>
      <c r="P3" s="222" t="s">
        <v>299</v>
      </c>
      <c r="Q3" s="206"/>
      <c r="R3" s="213"/>
      <c r="S3" s="207"/>
      <c r="T3" s="207"/>
      <c r="U3" s="214" t="s">
        <v>491</v>
      </c>
      <c r="V3" s="216" t="s">
        <v>300</v>
      </c>
      <c r="W3" s="652" t="s">
        <v>598</v>
      </c>
      <c r="X3" s="653" t="s">
        <v>596</v>
      </c>
      <c r="Y3" s="206" t="s">
        <v>284</v>
      </c>
      <c r="Z3" s="206" t="s">
        <v>285</v>
      </c>
      <c r="AA3" s="206" t="s">
        <v>286</v>
      </c>
      <c r="AB3" s="206" t="s">
        <v>287</v>
      </c>
      <c r="AC3" s="206" t="s">
        <v>288</v>
      </c>
    </row>
    <row r="4" spans="1:29" s="205" customFormat="1" ht="12.5">
      <c r="A4" s="206" t="str">
        <f t="shared" ref="A4" si="3">ROW()-1&amp;"_"&amp;TEXT(J4,"JJMMAA")</f>
        <v>3_200126</v>
      </c>
      <c r="B4" s="206" t="s">
        <v>508</v>
      </c>
      <c r="C4" s="206" t="s">
        <v>280</v>
      </c>
      <c r="D4" s="207" t="s">
        <v>281</v>
      </c>
      <c r="E4" s="633">
        <f>+'08 - Notes Follow up'!V16</f>
        <v>0</v>
      </c>
      <c r="F4" s="208" t="s">
        <v>282</v>
      </c>
      <c r="G4" s="209" t="s">
        <v>584</v>
      </c>
      <c r="H4" s="209" t="str">
        <f t="shared" ref="H4" si="4">G4</f>
        <v>Class C redemption</v>
      </c>
      <c r="I4" s="210">
        <f t="shared" si="2"/>
        <v>46042</v>
      </c>
      <c r="J4" s="210">
        <f t="shared" si="2"/>
        <v>46042</v>
      </c>
      <c r="K4" s="211" t="s">
        <v>283</v>
      </c>
      <c r="L4" s="206" t="s">
        <v>508</v>
      </c>
      <c r="M4" s="206" t="s">
        <v>637</v>
      </c>
      <c r="N4" s="206" t="s">
        <v>297</v>
      </c>
      <c r="O4" s="212" t="s">
        <v>594</v>
      </c>
      <c r="P4" s="222" t="s">
        <v>299</v>
      </c>
      <c r="Q4" s="206"/>
      <c r="R4" s="213"/>
      <c r="S4" s="207"/>
      <c r="T4" s="207"/>
      <c r="U4" s="214" t="s">
        <v>491</v>
      </c>
      <c r="V4" s="216" t="s">
        <v>300</v>
      </c>
      <c r="W4" s="652" t="s">
        <v>598</v>
      </c>
      <c r="X4" s="653" t="s">
        <v>596</v>
      </c>
      <c r="Y4" s="206" t="s">
        <v>284</v>
      </c>
      <c r="Z4" s="206" t="s">
        <v>285</v>
      </c>
      <c r="AA4" s="206" t="s">
        <v>286</v>
      </c>
      <c r="AB4" s="206" t="s">
        <v>287</v>
      </c>
      <c r="AC4" s="206" t="s">
        <v>288</v>
      </c>
    </row>
    <row r="5" spans="1:29" s="205" customFormat="1" ht="12.5">
      <c r="A5" s="206" t="str">
        <f t="shared" si="0"/>
        <v>4_200126</v>
      </c>
      <c r="B5" s="206" t="s">
        <v>508</v>
      </c>
      <c r="C5" s="206" t="s">
        <v>280</v>
      </c>
      <c r="D5" s="207" t="s">
        <v>281</v>
      </c>
      <c r="E5" s="634">
        <f>+'13 - Priority of Payments'!I18</f>
        <v>897700</v>
      </c>
      <c r="F5" s="208" t="s">
        <v>282</v>
      </c>
      <c r="G5" s="219" t="str">
        <f>+'09 - Interest'!K10</f>
        <v>Class A Notes interest amount</v>
      </c>
      <c r="H5" s="209" t="str">
        <f t="shared" si="1"/>
        <v>Class A Notes interest amount</v>
      </c>
      <c r="I5" s="210">
        <f>+I3</f>
        <v>46042</v>
      </c>
      <c r="J5" s="210">
        <f>+J3</f>
        <v>46042</v>
      </c>
      <c r="K5" s="211" t="s">
        <v>283</v>
      </c>
      <c r="L5" s="206" t="s">
        <v>508</v>
      </c>
      <c r="M5" s="206" t="s">
        <v>637</v>
      </c>
      <c r="N5" s="206" t="s">
        <v>297</v>
      </c>
      <c r="O5" s="212" t="s">
        <v>594</v>
      </c>
      <c r="P5" s="222" t="s">
        <v>299</v>
      </c>
      <c r="Q5" s="206"/>
      <c r="R5" s="213"/>
      <c r="S5" s="207"/>
      <c r="T5" s="214"/>
      <c r="U5" s="214" t="s">
        <v>491</v>
      </c>
      <c r="V5" s="216" t="s">
        <v>300</v>
      </c>
      <c r="W5" s="652" t="s">
        <v>598</v>
      </c>
      <c r="X5" s="653" t="s">
        <v>596</v>
      </c>
      <c r="Y5" s="206" t="s">
        <v>284</v>
      </c>
      <c r="Z5" s="206" t="s">
        <v>285</v>
      </c>
      <c r="AA5" s="206" t="s">
        <v>286</v>
      </c>
      <c r="AB5" s="206" t="s">
        <v>287</v>
      </c>
      <c r="AC5" s="206" t="s">
        <v>288</v>
      </c>
    </row>
    <row r="6" spans="1:29" s="205" customFormat="1" ht="12.5">
      <c r="A6" s="206" t="str">
        <f>ROW()-1&amp;"_"&amp;TEXT(J6,"JJMMAA")</f>
        <v>5_200126</v>
      </c>
      <c r="B6" s="206" t="s">
        <v>508</v>
      </c>
      <c r="C6" s="206" t="s">
        <v>280</v>
      </c>
      <c r="D6" s="207" t="s">
        <v>281</v>
      </c>
      <c r="E6" s="634">
        <f>+'13 - Priority of Payments'!I19</f>
        <v>57414.369999999995</v>
      </c>
      <c r="F6" s="208" t="s">
        <v>282</v>
      </c>
      <c r="G6" s="219" t="str">
        <f>+'09 - Interest'!Q10</f>
        <v>Class B Notes interest amount</v>
      </c>
      <c r="H6" s="209" t="str">
        <f>G6</f>
        <v>Class B Notes interest amount</v>
      </c>
      <c r="I6" s="210">
        <f t="shared" si="2"/>
        <v>46042</v>
      </c>
      <c r="J6" s="210">
        <f t="shared" si="2"/>
        <v>46042</v>
      </c>
      <c r="K6" s="211" t="s">
        <v>283</v>
      </c>
      <c r="L6" s="206" t="s">
        <v>508</v>
      </c>
      <c r="M6" s="206" t="s">
        <v>637</v>
      </c>
      <c r="N6" s="206" t="s">
        <v>297</v>
      </c>
      <c r="O6" s="212" t="s">
        <v>594</v>
      </c>
      <c r="P6" s="222" t="s">
        <v>299</v>
      </c>
      <c r="Q6" s="206"/>
      <c r="R6" s="213"/>
      <c r="S6" s="207"/>
      <c r="T6" s="214"/>
      <c r="U6" s="214" t="s">
        <v>491</v>
      </c>
      <c r="V6" s="216" t="s">
        <v>300</v>
      </c>
      <c r="W6" s="652" t="s">
        <v>598</v>
      </c>
      <c r="X6" s="653" t="s">
        <v>596</v>
      </c>
      <c r="Y6" s="206" t="s">
        <v>284</v>
      </c>
      <c r="Z6" s="206" t="s">
        <v>285</v>
      </c>
      <c r="AA6" s="206" t="s">
        <v>286</v>
      </c>
      <c r="AB6" s="206" t="s">
        <v>287</v>
      </c>
      <c r="AC6" s="206" t="s">
        <v>288</v>
      </c>
    </row>
    <row r="7" spans="1:29" s="205" customFormat="1" ht="12.5">
      <c r="A7" s="206" t="str">
        <f>ROW()-1&amp;"_"&amp;TEXT(J7,"JJMMAA")</f>
        <v>6_200126</v>
      </c>
      <c r="B7" s="206" t="s">
        <v>508</v>
      </c>
      <c r="C7" s="206" t="s">
        <v>280</v>
      </c>
      <c r="D7" s="207" t="s">
        <v>281</v>
      </c>
      <c r="E7" s="634">
        <f>+'13 - Priority of Payments'!I20</f>
        <v>93000</v>
      </c>
      <c r="F7" s="208" t="s">
        <v>282</v>
      </c>
      <c r="G7" s="219" t="s">
        <v>545</v>
      </c>
      <c r="H7" s="209" t="str">
        <f>G7</f>
        <v>Class C Notes interest amount</v>
      </c>
      <c r="I7" s="210">
        <f t="shared" si="2"/>
        <v>46042</v>
      </c>
      <c r="J7" s="210">
        <f t="shared" si="2"/>
        <v>46042</v>
      </c>
      <c r="K7" s="211" t="s">
        <v>283</v>
      </c>
      <c r="L7" s="206" t="s">
        <v>508</v>
      </c>
      <c r="M7" s="206" t="s">
        <v>637</v>
      </c>
      <c r="N7" s="206" t="s">
        <v>297</v>
      </c>
      <c r="O7" s="212" t="s">
        <v>594</v>
      </c>
      <c r="P7" s="222" t="s">
        <v>299</v>
      </c>
      <c r="Q7" s="206"/>
      <c r="R7" s="213"/>
      <c r="S7" s="207"/>
      <c r="T7" s="214"/>
      <c r="U7" s="214" t="s">
        <v>491</v>
      </c>
      <c r="V7" s="216" t="s">
        <v>300</v>
      </c>
      <c r="W7" s="652" t="s">
        <v>598</v>
      </c>
      <c r="X7" s="653" t="s">
        <v>596</v>
      </c>
      <c r="Y7" s="206" t="s">
        <v>284</v>
      </c>
      <c r="Z7" s="206" t="s">
        <v>285</v>
      </c>
      <c r="AA7" s="206" t="s">
        <v>286</v>
      </c>
      <c r="AB7" s="206" t="s">
        <v>287</v>
      </c>
      <c r="AC7" s="206" t="s">
        <v>288</v>
      </c>
    </row>
    <row r="8" spans="1:29" s="205" customFormat="1" ht="12.5">
      <c r="A8" s="206" t="str">
        <f>ROW()-1&amp;"_"&amp;TEXT(J8,"JJMMAA")</f>
        <v>7_200126</v>
      </c>
      <c r="B8" s="206" t="s">
        <v>508</v>
      </c>
      <c r="C8" s="206" t="s">
        <v>280</v>
      </c>
      <c r="D8" s="207" t="s">
        <v>293</v>
      </c>
      <c r="E8" s="634">
        <f>+'12 - Third party expenses'!I11+'12 - Third party expenses'!I15+'12 - Third party expenses'!I23</f>
        <v>4166.67</v>
      </c>
      <c r="F8" s="208" t="s">
        <v>282</v>
      </c>
      <c r="G8" s="220" t="str">
        <f>+'12 - Third party expenses'!C11</f>
        <v>IQ EQ Management</v>
      </c>
      <c r="H8" s="209" t="str">
        <f>G8</f>
        <v>IQ EQ Management</v>
      </c>
      <c r="I8" s="210">
        <f>+I15</f>
        <v>46042</v>
      </c>
      <c r="J8" s="210">
        <f>+J15</f>
        <v>46042</v>
      </c>
      <c r="K8" s="211" t="s">
        <v>283</v>
      </c>
      <c r="L8" s="206" t="s">
        <v>508</v>
      </c>
      <c r="M8" s="206" t="s">
        <v>637</v>
      </c>
      <c r="N8" s="206" t="s">
        <v>297</v>
      </c>
      <c r="O8" s="212" t="s">
        <v>594</v>
      </c>
      <c r="P8" s="222" t="s">
        <v>299</v>
      </c>
      <c r="Q8" s="206"/>
      <c r="R8" s="213"/>
      <c r="S8" s="207"/>
      <c r="T8" s="214"/>
      <c r="U8" s="216" t="s">
        <v>289</v>
      </c>
      <c r="V8" s="216" t="s">
        <v>290</v>
      </c>
      <c r="W8" s="216" t="s">
        <v>291</v>
      </c>
      <c r="X8" s="216" t="s">
        <v>292</v>
      </c>
      <c r="Y8" s="206" t="s">
        <v>284</v>
      </c>
      <c r="Z8" s="206" t="s">
        <v>285</v>
      </c>
      <c r="AA8" s="206" t="s">
        <v>286</v>
      </c>
      <c r="AB8" s="206" t="s">
        <v>287</v>
      </c>
      <c r="AC8" s="206" t="s">
        <v>288</v>
      </c>
    </row>
    <row r="9" spans="1:29" s="205" customFormat="1" ht="12.5">
      <c r="A9" s="206" t="str">
        <f>ROW()-1&amp;"_"&amp;TEXT(J9,"JJMMAA")</f>
        <v>8_200126</v>
      </c>
      <c r="B9" s="206" t="s">
        <v>508</v>
      </c>
      <c r="C9" s="206" t="s">
        <v>280</v>
      </c>
      <c r="D9" s="207" t="s">
        <v>293</v>
      </c>
      <c r="E9" s="634">
        <f>+'12 - Third party expenses'!I26</f>
        <v>3870.7</v>
      </c>
      <c r="F9" s="208" t="s">
        <v>282</v>
      </c>
      <c r="G9" s="221" t="s">
        <v>589</v>
      </c>
      <c r="H9" s="209" t="str">
        <f>G9</f>
        <v>BNP Custodian</v>
      </c>
      <c r="I9" s="210">
        <f t="shared" ref="I9:I14" si="5">+I8</f>
        <v>46042</v>
      </c>
      <c r="J9" s="210">
        <f t="shared" si="2"/>
        <v>46042</v>
      </c>
      <c r="K9" s="211" t="s">
        <v>283</v>
      </c>
      <c r="L9" s="206" t="s">
        <v>508</v>
      </c>
      <c r="M9" s="206" t="s">
        <v>637</v>
      </c>
      <c r="N9" s="206" t="s">
        <v>297</v>
      </c>
      <c r="O9" s="212" t="s">
        <v>594</v>
      </c>
      <c r="P9" s="222" t="s">
        <v>299</v>
      </c>
      <c r="Q9" s="206"/>
      <c r="R9" s="213"/>
      <c r="S9" s="207"/>
      <c r="T9" s="214"/>
      <c r="U9" s="222" t="s">
        <v>299</v>
      </c>
      <c r="V9" s="222" t="s">
        <v>299</v>
      </c>
      <c r="W9" s="654" t="s">
        <v>297</v>
      </c>
      <c r="X9" s="216" t="s">
        <v>597</v>
      </c>
      <c r="Y9" s="206" t="s">
        <v>284</v>
      </c>
      <c r="Z9" s="206" t="s">
        <v>285</v>
      </c>
      <c r="AA9" s="206" t="s">
        <v>286</v>
      </c>
      <c r="AB9" s="206" t="s">
        <v>287</v>
      </c>
      <c r="AC9" s="206" t="s">
        <v>288</v>
      </c>
    </row>
    <row r="10" spans="1:29" s="205" customFormat="1" ht="12.5">
      <c r="A10" s="206" t="str">
        <f t="shared" si="0"/>
        <v>9_200126</v>
      </c>
      <c r="B10" s="206" t="s">
        <v>508</v>
      </c>
      <c r="C10" s="206" t="s">
        <v>280</v>
      </c>
      <c r="D10" s="207" t="s">
        <v>281</v>
      </c>
      <c r="E10" s="634">
        <f>+'12 - Third party expenses'!I39</f>
        <v>335</v>
      </c>
      <c r="F10" s="208" t="s">
        <v>282</v>
      </c>
      <c r="G10" s="220" t="s">
        <v>590</v>
      </c>
      <c r="H10" s="209" t="str">
        <f t="shared" si="1"/>
        <v>BNP paying agent</v>
      </c>
      <c r="I10" s="210">
        <f t="shared" si="5"/>
        <v>46042</v>
      </c>
      <c r="J10" s="210">
        <f t="shared" si="2"/>
        <v>46042</v>
      </c>
      <c r="K10" s="211" t="s">
        <v>283</v>
      </c>
      <c r="L10" s="206" t="s">
        <v>508</v>
      </c>
      <c r="M10" s="206" t="s">
        <v>637</v>
      </c>
      <c r="N10" s="206" t="s">
        <v>297</v>
      </c>
      <c r="O10" s="212" t="s">
        <v>594</v>
      </c>
      <c r="P10" s="222" t="s">
        <v>299</v>
      </c>
      <c r="Q10" s="206"/>
      <c r="R10" s="213"/>
      <c r="S10" s="207"/>
      <c r="T10" s="214"/>
      <c r="U10" s="214" t="s">
        <v>491</v>
      </c>
      <c r="V10" s="216" t="s">
        <v>300</v>
      </c>
      <c r="W10" s="652" t="s">
        <v>297</v>
      </c>
      <c r="X10" s="653" t="s">
        <v>298</v>
      </c>
      <c r="Y10" s="206" t="s">
        <v>284</v>
      </c>
      <c r="Z10" s="206" t="s">
        <v>285</v>
      </c>
      <c r="AA10" s="206" t="s">
        <v>286</v>
      </c>
      <c r="AB10" s="206" t="s">
        <v>287</v>
      </c>
      <c r="AC10" s="206" t="s">
        <v>288</v>
      </c>
    </row>
    <row r="11" spans="1:29" s="205" customFormat="1" ht="12.5">
      <c r="A11" s="206" t="str">
        <f t="shared" ref="A11:A16" si="6">ROW()-1&amp;"_"&amp;TEXT(J11,"JJMMAA")</f>
        <v>10_200126</v>
      </c>
      <c r="B11" s="206" t="s">
        <v>508</v>
      </c>
      <c r="C11" s="206" t="s">
        <v>280</v>
      </c>
      <c r="D11" s="207" t="s">
        <v>294</v>
      </c>
      <c r="E11" s="634">
        <f>+'12 - Third party expenses'!I35</f>
        <v>100</v>
      </c>
      <c r="F11" s="208" t="s">
        <v>282</v>
      </c>
      <c r="G11" s="220" t="s">
        <v>591</v>
      </c>
      <c r="H11" s="209" t="str">
        <f t="shared" ref="H11:H16" si="7">G11</f>
        <v>BNP Data custody</v>
      </c>
      <c r="I11" s="210">
        <f t="shared" si="5"/>
        <v>46042</v>
      </c>
      <c r="J11" s="210">
        <f t="shared" si="2"/>
        <v>46042</v>
      </c>
      <c r="K11" s="211" t="s">
        <v>283</v>
      </c>
      <c r="L11" s="206" t="s">
        <v>508</v>
      </c>
      <c r="M11" s="206" t="s">
        <v>637</v>
      </c>
      <c r="N11" s="206" t="s">
        <v>297</v>
      </c>
      <c r="O11" s="212" t="s">
        <v>594</v>
      </c>
      <c r="P11" s="222" t="s">
        <v>299</v>
      </c>
      <c r="Q11" s="206"/>
      <c r="R11" s="213"/>
      <c r="S11" s="207"/>
      <c r="T11" s="214"/>
      <c r="U11" s="214" t="s">
        <v>491</v>
      </c>
      <c r="V11" s="216" t="s">
        <v>300</v>
      </c>
      <c r="W11" s="652" t="s">
        <v>297</v>
      </c>
      <c r="X11" s="653" t="s">
        <v>298</v>
      </c>
      <c r="Y11" s="206" t="s">
        <v>284</v>
      </c>
      <c r="Z11" s="206" t="s">
        <v>285</v>
      </c>
      <c r="AA11" s="206" t="s">
        <v>286</v>
      </c>
      <c r="AB11" s="206" t="s">
        <v>287</v>
      </c>
      <c r="AC11" s="206" t="s">
        <v>288</v>
      </c>
    </row>
    <row r="12" spans="1:29" s="205" customFormat="1" ht="12.5">
      <c r="A12" s="206" t="str">
        <f t="shared" si="6"/>
        <v>11_200126</v>
      </c>
      <c r="B12" s="206" t="s">
        <v>508</v>
      </c>
      <c r="C12" s="206" t="s">
        <v>280</v>
      </c>
      <c r="D12" s="207" t="s">
        <v>281</v>
      </c>
      <c r="E12" s="634">
        <f>+'12 - Third party expenses'!I45</f>
        <v>0</v>
      </c>
      <c r="F12" s="208" t="s">
        <v>282</v>
      </c>
      <c r="G12" s="220" t="s">
        <v>592</v>
      </c>
      <c r="H12" s="209" t="str">
        <f t="shared" si="7"/>
        <v>BNP Listing</v>
      </c>
      <c r="I12" s="210">
        <f t="shared" si="5"/>
        <v>46042</v>
      </c>
      <c r="J12" s="210">
        <f t="shared" si="2"/>
        <v>46042</v>
      </c>
      <c r="K12" s="211" t="s">
        <v>283</v>
      </c>
      <c r="L12" s="206" t="s">
        <v>508</v>
      </c>
      <c r="M12" s="206" t="s">
        <v>637</v>
      </c>
      <c r="N12" s="206" t="s">
        <v>297</v>
      </c>
      <c r="O12" s="212" t="s">
        <v>594</v>
      </c>
      <c r="P12" s="222" t="s">
        <v>299</v>
      </c>
      <c r="Q12" s="206"/>
      <c r="R12" s="213"/>
      <c r="S12" s="207"/>
      <c r="T12" s="214"/>
      <c r="U12" s="214" t="s">
        <v>491</v>
      </c>
      <c r="V12" s="216" t="s">
        <v>300</v>
      </c>
      <c r="W12" s="652" t="s">
        <v>297</v>
      </c>
      <c r="X12" s="653" t="s">
        <v>298</v>
      </c>
      <c r="Y12" s="206" t="s">
        <v>284</v>
      </c>
      <c r="Z12" s="206" t="s">
        <v>285</v>
      </c>
      <c r="AA12" s="206" t="s">
        <v>286</v>
      </c>
      <c r="AB12" s="206" t="s">
        <v>287</v>
      </c>
      <c r="AC12" s="206" t="s">
        <v>288</v>
      </c>
    </row>
    <row r="13" spans="1:29" s="205" customFormat="1" ht="12.5">
      <c r="A13" s="206" t="str">
        <f t="shared" si="6"/>
        <v>12_200126</v>
      </c>
      <c r="B13" s="206" t="s">
        <v>508</v>
      </c>
      <c r="C13" s="206" t="s">
        <v>280</v>
      </c>
      <c r="D13" s="207" t="s">
        <v>281</v>
      </c>
      <c r="E13" s="634">
        <f>+'12 - Third party expenses'!I47</f>
        <v>200</v>
      </c>
      <c r="F13" s="208" t="s">
        <v>282</v>
      </c>
      <c r="G13" s="215" t="s">
        <v>593</v>
      </c>
      <c r="H13" s="209" t="str">
        <f t="shared" si="7"/>
        <v>BNp Issuer acount</v>
      </c>
      <c r="I13" s="210">
        <f t="shared" si="5"/>
        <v>46042</v>
      </c>
      <c r="J13" s="210">
        <f t="shared" si="2"/>
        <v>46042</v>
      </c>
      <c r="K13" s="211" t="s">
        <v>283</v>
      </c>
      <c r="L13" s="206" t="s">
        <v>508</v>
      </c>
      <c r="M13" s="206" t="s">
        <v>637</v>
      </c>
      <c r="N13" s="206" t="s">
        <v>297</v>
      </c>
      <c r="O13" s="212" t="s">
        <v>594</v>
      </c>
      <c r="P13" s="222" t="s">
        <v>299</v>
      </c>
      <c r="Q13" s="206"/>
      <c r="R13" s="213"/>
      <c r="S13" s="207"/>
      <c r="T13" s="214"/>
      <c r="U13" s="214" t="s">
        <v>491</v>
      </c>
      <c r="V13" s="216" t="s">
        <v>300</v>
      </c>
      <c r="W13" s="652" t="s">
        <v>297</v>
      </c>
      <c r="X13" s="653" t="s">
        <v>298</v>
      </c>
      <c r="Y13" s="206" t="s">
        <v>284</v>
      </c>
      <c r="Z13" s="206" t="s">
        <v>285</v>
      </c>
      <c r="AA13" s="206" t="s">
        <v>286</v>
      </c>
      <c r="AB13" s="206" t="s">
        <v>287</v>
      </c>
      <c r="AC13" s="206" t="s">
        <v>288</v>
      </c>
    </row>
    <row r="14" spans="1:29" s="205" customFormat="1" ht="12.5">
      <c r="A14" s="206" t="str">
        <f t="shared" si="6"/>
        <v>13_200126</v>
      </c>
      <c r="B14" s="206" t="s">
        <v>508</v>
      </c>
      <c r="C14" s="206" t="s">
        <v>280</v>
      </c>
      <c r="D14" s="207" t="s">
        <v>281</v>
      </c>
      <c r="E14" s="634">
        <f>'12 - Third party expenses'!I52</f>
        <v>0</v>
      </c>
      <c r="F14" s="208" t="s">
        <v>282</v>
      </c>
      <c r="G14" s="215" t="s">
        <v>629</v>
      </c>
      <c r="H14" s="209" t="str">
        <f t="shared" si="7"/>
        <v>CSSF</v>
      </c>
      <c r="I14" s="210">
        <f t="shared" si="5"/>
        <v>46042</v>
      </c>
      <c r="J14" s="210">
        <f t="shared" si="2"/>
        <v>46042</v>
      </c>
      <c r="K14" s="211" t="s">
        <v>283</v>
      </c>
      <c r="L14" s="206" t="s">
        <v>508</v>
      </c>
      <c r="M14" s="206" t="s">
        <v>637</v>
      </c>
      <c r="N14" s="206" t="s">
        <v>297</v>
      </c>
      <c r="O14" s="212" t="s">
        <v>594</v>
      </c>
      <c r="P14" s="222" t="s">
        <v>299</v>
      </c>
      <c r="Q14" s="206"/>
      <c r="R14" s="213"/>
      <c r="S14" s="207"/>
      <c r="T14" s="214"/>
      <c r="U14" s="214" t="s">
        <v>630</v>
      </c>
      <c r="V14" s="214" t="s">
        <v>636</v>
      </c>
      <c r="W14" s="652" t="s">
        <v>627</v>
      </c>
      <c r="X14" s="653" t="s">
        <v>631</v>
      </c>
      <c r="Y14" s="206" t="s">
        <v>284</v>
      </c>
      <c r="Z14" s="206" t="s">
        <v>285</v>
      </c>
      <c r="AA14" s="206" t="s">
        <v>286</v>
      </c>
      <c r="AB14" s="206" t="s">
        <v>287</v>
      </c>
      <c r="AC14" s="206" t="s">
        <v>288</v>
      </c>
    </row>
    <row r="15" spans="1:29" s="650" customFormat="1">
      <c r="A15" s="638" t="str">
        <f t="shared" si="6"/>
        <v>14_200126</v>
      </c>
      <c r="B15" s="638" t="s">
        <v>508</v>
      </c>
      <c r="C15" s="638" t="s">
        <v>280</v>
      </c>
      <c r="D15" s="639" t="s">
        <v>281</v>
      </c>
      <c r="E15" s="640">
        <f>+'13 - Priority of Payments'!I17</f>
        <v>0</v>
      </c>
      <c r="F15" s="641" t="s">
        <v>282</v>
      </c>
      <c r="G15" s="642" t="str">
        <f>+'11 - Swap'!P11</f>
        <v xml:space="preserve">Netting of swap in favor of Swap Counterparty </v>
      </c>
      <c r="H15" s="643" t="str">
        <f t="shared" si="7"/>
        <v xml:space="preserve">Netting of swap in favor of Swap Counterparty </v>
      </c>
      <c r="I15" s="644">
        <f>+I6</f>
        <v>46042</v>
      </c>
      <c r="J15" s="644">
        <f>+J6</f>
        <v>46042</v>
      </c>
      <c r="K15" s="644" t="s">
        <v>283</v>
      </c>
      <c r="L15" s="638" t="s">
        <v>508</v>
      </c>
      <c r="M15" s="638" t="s">
        <v>637</v>
      </c>
      <c r="N15" s="638" t="s">
        <v>297</v>
      </c>
      <c r="O15" s="645" t="s">
        <v>594</v>
      </c>
      <c r="P15" s="646" t="s">
        <v>299</v>
      </c>
      <c r="Q15" s="638"/>
      <c r="R15" s="647"/>
      <c r="S15" s="639"/>
      <c r="T15" s="648"/>
      <c r="U15" t="s">
        <v>632</v>
      </c>
      <c r="V15" t="s">
        <v>633</v>
      </c>
      <c r="W15" t="s">
        <v>634</v>
      </c>
      <c r="X15" t="s">
        <v>635</v>
      </c>
      <c r="Y15" s="638" t="s">
        <v>284</v>
      </c>
      <c r="Z15" s="638" t="s">
        <v>285</v>
      </c>
      <c r="AA15" s="638" t="s">
        <v>286</v>
      </c>
      <c r="AB15" s="638" t="s">
        <v>287</v>
      </c>
      <c r="AC15" s="638" t="s">
        <v>288</v>
      </c>
    </row>
    <row r="16" spans="1:29" s="650" customFormat="1" ht="12.5">
      <c r="A16" s="638" t="str">
        <f t="shared" si="6"/>
        <v>15_200126</v>
      </c>
      <c r="B16" s="638" t="s">
        <v>508</v>
      </c>
      <c r="C16" s="638" t="s">
        <v>280</v>
      </c>
      <c r="D16" s="639" t="s">
        <v>281</v>
      </c>
      <c r="E16" s="640">
        <f>'12 - Third party expenses'!I55</f>
        <v>0</v>
      </c>
      <c r="F16" s="641" t="s">
        <v>282</v>
      </c>
      <c r="G16" s="642" t="s">
        <v>624</v>
      </c>
      <c r="H16" s="643" t="str">
        <f t="shared" si="7"/>
        <v>LSE</v>
      </c>
      <c r="I16" s="644">
        <f>+I7</f>
        <v>46042</v>
      </c>
      <c r="J16" s="644">
        <f>+J7</f>
        <v>46042</v>
      </c>
      <c r="K16" s="644" t="s">
        <v>283</v>
      </c>
      <c r="L16" s="638" t="s">
        <v>508</v>
      </c>
      <c r="M16" s="638" t="s">
        <v>637</v>
      </c>
      <c r="N16" s="638" t="s">
        <v>297</v>
      </c>
      <c r="O16" s="645" t="s">
        <v>594</v>
      </c>
      <c r="P16" s="646" t="s">
        <v>299</v>
      </c>
      <c r="Q16" s="638"/>
      <c r="R16" s="647"/>
      <c r="S16" s="639"/>
      <c r="T16" s="648"/>
      <c r="U16" s="649" t="s">
        <v>625</v>
      </c>
      <c r="V16" s="649" t="s">
        <v>626</v>
      </c>
      <c r="W16" s="649" t="s">
        <v>627</v>
      </c>
      <c r="X16" s="649" t="s">
        <v>628</v>
      </c>
      <c r="Y16" s="638" t="s">
        <v>284</v>
      </c>
      <c r="Z16" s="638" t="s">
        <v>285</v>
      </c>
      <c r="AA16" s="638" t="s">
        <v>286</v>
      </c>
      <c r="AB16" s="638" t="s">
        <v>287</v>
      </c>
      <c r="AC16" s="638" t="s">
        <v>288</v>
      </c>
    </row>
    <row r="17" spans="3:6" s="205" customFormat="1" ht="13">
      <c r="C17" s="217"/>
      <c r="E17" s="218"/>
    </row>
    <row r="21" spans="3:6">
      <c r="E21" s="154"/>
    </row>
    <row r="22" spans="3:6">
      <c r="E22" s="154"/>
    </row>
    <row r="23" spans="3:6">
      <c r="E23" s="154"/>
    </row>
    <row r="24" spans="3:6">
      <c r="F24" s="154"/>
    </row>
    <row r="25" spans="3:6">
      <c r="F25" s="154"/>
    </row>
  </sheetData>
  <phoneticPr fontId="11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16" sqref="A16:XFD16"/>
    </sheetView>
  </sheetViews>
  <sheetFormatPr defaultColWidth="9.1796875" defaultRowHeight="12.5"/>
  <cols>
    <col min="1" max="1" width="8.26953125" style="540" bestFit="1" customWidth="1"/>
    <col min="2" max="2" width="6.453125" style="540" bestFit="1" customWidth="1"/>
    <col min="3" max="3" width="13.26953125" style="540" bestFit="1" customWidth="1"/>
    <col min="4" max="4" width="18" style="540" bestFit="1" customWidth="1"/>
    <col min="5" max="6" width="43" style="540" bestFit="1" customWidth="1"/>
    <col min="7" max="7" width="24.1796875" style="540" bestFit="1" customWidth="1"/>
    <col min="8" max="8" width="30.54296875" style="540" bestFit="1" customWidth="1"/>
    <col min="9" max="9" width="27.81640625" style="540" customWidth="1"/>
    <col min="10" max="11" width="3.7265625" style="540" customWidth="1"/>
    <col min="12" max="12" width="36.453125" style="540" bestFit="1" customWidth="1"/>
    <col min="13" max="13" width="10.1796875" style="540" bestFit="1" customWidth="1"/>
    <col min="14" max="14" width="21" style="540" bestFit="1" customWidth="1"/>
    <col min="15" max="15" width="30.54296875" style="540" bestFit="1" customWidth="1"/>
    <col min="16" max="16" width="30.26953125" style="540" bestFit="1" customWidth="1"/>
    <col min="17" max="17" width="23.26953125" style="540" bestFit="1" customWidth="1"/>
    <col min="18" max="18" width="6" style="540" bestFit="1" customWidth="1"/>
    <col min="19" max="19" width="5.26953125" style="540" bestFit="1" customWidth="1"/>
    <col min="20" max="20" width="11.26953125" style="540" bestFit="1" customWidth="1"/>
    <col min="21" max="21" width="33" style="540" bestFit="1" customWidth="1"/>
    <col min="22" max="22" width="20.81640625" style="540" bestFit="1" customWidth="1"/>
    <col min="23" max="23" width="7.453125" style="540" hidden="1" customWidth="1"/>
    <col min="24" max="24" width="11.26953125" style="540" hidden="1" customWidth="1"/>
    <col min="25" max="25" width="35" style="540" bestFit="1" customWidth="1"/>
    <col min="26" max="26" width="44.7265625" style="540" bestFit="1" customWidth="1"/>
    <col min="27" max="27" width="17.26953125" style="540" bestFit="1" customWidth="1"/>
    <col min="28" max="16384" width="9.1796875" style="540"/>
  </cols>
  <sheetData>
    <row r="1" spans="1:27" ht="20">
      <c r="A1" s="864" t="s">
        <v>454</v>
      </c>
      <c r="B1" s="864"/>
      <c r="C1" s="864"/>
      <c r="D1" s="864"/>
      <c r="E1" s="864"/>
      <c r="F1" s="864"/>
      <c r="G1" s="864"/>
      <c r="H1" s="864"/>
      <c r="I1" s="864"/>
      <c r="J1" s="864"/>
      <c r="K1" s="864"/>
      <c r="L1" s="864"/>
      <c r="M1" s="864"/>
      <c r="N1" s="539"/>
    </row>
    <row r="2" spans="1:27" ht="13">
      <c r="A2" s="541">
        <v>1</v>
      </c>
      <c r="B2" s="541">
        <v>2</v>
      </c>
      <c r="C2" s="541">
        <v>3</v>
      </c>
      <c r="D2" s="541">
        <v>4</v>
      </c>
      <c r="E2" s="541">
        <v>5</v>
      </c>
      <c r="F2" s="541">
        <v>6</v>
      </c>
      <c r="G2" s="541">
        <v>7</v>
      </c>
      <c r="H2" s="541">
        <v>8</v>
      </c>
      <c r="I2" s="541">
        <v>9</v>
      </c>
      <c r="J2" s="541">
        <v>10</v>
      </c>
      <c r="K2" s="541">
        <v>11</v>
      </c>
      <c r="L2" s="541">
        <v>12</v>
      </c>
      <c r="M2" s="541">
        <v>13</v>
      </c>
      <c r="N2" s="541">
        <v>14</v>
      </c>
      <c r="O2" s="541">
        <v>15</v>
      </c>
      <c r="P2" s="541">
        <v>16</v>
      </c>
      <c r="Q2" s="541">
        <v>17</v>
      </c>
      <c r="R2" s="541">
        <v>18</v>
      </c>
      <c r="S2" s="541">
        <v>19</v>
      </c>
      <c r="T2" s="541">
        <v>20</v>
      </c>
      <c r="U2" s="541">
        <v>21</v>
      </c>
      <c r="V2" s="541">
        <v>22</v>
      </c>
      <c r="W2" s="541">
        <v>23</v>
      </c>
      <c r="X2" s="541">
        <v>24</v>
      </c>
      <c r="Y2" s="541">
        <v>25</v>
      </c>
      <c r="Z2" s="541">
        <v>26</v>
      </c>
      <c r="AA2" s="541">
        <v>27</v>
      </c>
    </row>
    <row r="3" spans="1:27">
      <c r="A3" s="542" t="s">
        <v>455</v>
      </c>
      <c r="B3" s="542" t="s">
        <v>456</v>
      </c>
      <c r="C3" s="543" t="s">
        <v>457</v>
      </c>
      <c r="D3" s="544" t="s">
        <v>458</v>
      </c>
      <c r="E3" s="542" t="s">
        <v>459</v>
      </c>
      <c r="F3" s="542" t="s">
        <v>460</v>
      </c>
      <c r="G3" s="542" t="s">
        <v>461</v>
      </c>
      <c r="H3" s="542" t="s">
        <v>462</v>
      </c>
      <c r="I3" s="543" t="s">
        <v>463</v>
      </c>
      <c r="J3" s="542"/>
      <c r="K3" s="543"/>
      <c r="L3" s="542" t="s">
        <v>464</v>
      </c>
      <c r="M3" s="543" t="s">
        <v>465</v>
      </c>
      <c r="N3" s="543" t="s">
        <v>466</v>
      </c>
      <c r="O3" s="545" t="s">
        <v>467</v>
      </c>
      <c r="P3" s="546" t="s">
        <v>468</v>
      </c>
      <c r="Q3" s="546" t="s">
        <v>469</v>
      </c>
      <c r="R3" s="546" t="s">
        <v>470</v>
      </c>
      <c r="S3" s="546" t="s">
        <v>471</v>
      </c>
      <c r="T3" s="546" t="s">
        <v>472</v>
      </c>
      <c r="U3" s="545" t="s">
        <v>473</v>
      </c>
      <c r="V3" s="546" t="s">
        <v>474</v>
      </c>
      <c r="W3" s="546" t="s">
        <v>475</v>
      </c>
      <c r="X3" s="546" t="s">
        <v>472</v>
      </c>
      <c r="Y3" s="546" t="s">
        <v>476</v>
      </c>
      <c r="Z3" s="546" t="s">
        <v>477</v>
      </c>
      <c r="AA3" s="546" t="s">
        <v>478</v>
      </c>
    </row>
    <row r="4" spans="1:27">
      <c r="A4" s="542" t="s">
        <v>479</v>
      </c>
      <c r="B4" s="542" t="s">
        <v>282</v>
      </c>
      <c r="C4" s="547">
        <f>Instructions!J2</f>
        <v>46042</v>
      </c>
      <c r="D4" s="651">
        <f>Instructions!E2</f>
        <v>13056950</v>
      </c>
      <c r="E4" s="542" t="str">
        <f>Instructions!V2</f>
        <v xml:space="preserve">BNP Paribas S.A. </v>
      </c>
      <c r="F4" s="542" t="str">
        <f t="shared" ref="F4:F14" si="0">E4</f>
        <v xml:space="preserve">BNP Paribas S.A. </v>
      </c>
      <c r="G4" s="542" t="str">
        <f>Instructions!W2</f>
        <v>PARBLULLXXX</v>
      </c>
      <c r="H4" s="548" t="s">
        <v>595</v>
      </c>
      <c r="I4" s="543" t="s">
        <v>480</v>
      </c>
      <c r="J4" s="542"/>
      <c r="K4" s="543"/>
      <c r="L4" s="542" t="str">
        <f>Instructions!L2</f>
        <v>Bavarian Sky French Auto Leases 5</v>
      </c>
      <c r="M4" s="547">
        <f t="shared" ref="M4:M18" ca="1" si="1">TODAY()</f>
        <v>46038</v>
      </c>
      <c r="N4" s="543" t="s">
        <v>481</v>
      </c>
      <c r="O4" s="545" t="str">
        <f t="shared" ref="O4:O14" si="2">H4</f>
        <v>41329000010000486707M</v>
      </c>
      <c r="P4" s="546" t="str">
        <f t="shared" ref="P4:P14" si="3">A4</f>
        <v>PARBFR</v>
      </c>
      <c r="Q4" s="546" t="s">
        <v>483</v>
      </c>
      <c r="R4" s="546" t="s">
        <v>484</v>
      </c>
      <c r="S4" s="546" t="s">
        <v>413</v>
      </c>
      <c r="T4" s="546" t="s">
        <v>485</v>
      </c>
      <c r="U4" s="545" t="str">
        <f>Instructions!X2</f>
        <v>FR9441329000010000047475N27</v>
      </c>
      <c r="V4" s="546" t="str">
        <f>Instructions!W2</f>
        <v>PARBLULLXXX</v>
      </c>
      <c r="W4" s="546"/>
      <c r="X4" s="546"/>
      <c r="Y4" s="546" t="str">
        <f>Instructions!G2</f>
        <v>Class A redemption</v>
      </c>
      <c r="Z4" s="546" t="s">
        <v>508</v>
      </c>
      <c r="AA4" s="546" t="s">
        <v>482</v>
      </c>
    </row>
    <row r="5" spans="1:27">
      <c r="A5" s="542" t="s">
        <v>479</v>
      </c>
      <c r="B5" s="542" t="s">
        <v>282</v>
      </c>
      <c r="C5" s="547">
        <f>Instructions!J3</f>
        <v>46042</v>
      </c>
      <c r="D5" s="651">
        <f>Instructions!E3</f>
        <v>0</v>
      </c>
      <c r="E5" s="542" t="str">
        <f>Instructions!V3</f>
        <v xml:space="preserve">BNP Paribas S.A. </v>
      </c>
      <c r="F5" s="542" t="str">
        <f t="shared" si="0"/>
        <v xml:space="preserve">BNP Paribas S.A. </v>
      </c>
      <c r="G5" s="542" t="str">
        <f>Instructions!W3</f>
        <v>PARBLULLXXX</v>
      </c>
      <c r="H5" s="548" t="s">
        <v>595</v>
      </c>
      <c r="I5" s="543" t="s">
        <v>480</v>
      </c>
      <c r="J5" s="542"/>
      <c r="K5" s="543"/>
      <c r="L5" s="542" t="str">
        <f>Instructions!L3</f>
        <v>Bavarian Sky French Auto Leases 5</v>
      </c>
      <c r="M5" s="547">
        <f t="shared" ca="1" si="1"/>
        <v>46038</v>
      </c>
      <c r="N5" s="543" t="s">
        <v>481</v>
      </c>
      <c r="O5" s="545" t="str">
        <f t="shared" si="2"/>
        <v>41329000010000486707M</v>
      </c>
      <c r="P5" s="546" t="str">
        <f t="shared" si="3"/>
        <v>PARBFR</v>
      </c>
      <c r="Q5" s="546" t="s">
        <v>483</v>
      </c>
      <c r="R5" s="546" t="s">
        <v>484</v>
      </c>
      <c r="S5" s="546" t="s">
        <v>413</v>
      </c>
      <c r="T5" s="546" t="s">
        <v>485</v>
      </c>
      <c r="U5" s="545" t="str">
        <f>Instructions!X3</f>
        <v>FR9441329000010000047475N27</v>
      </c>
      <c r="V5" s="546" t="str">
        <f>Instructions!W3</f>
        <v>PARBLULLXXX</v>
      </c>
      <c r="W5" s="546"/>
      <c r="X5" s="546"/>
      <c r="Y5" s="546" t="str">
        <f>Instructions!G3</f>
        <v>Class B redemption</v>
      </c>
      <c r="Z5" s="546" t="s">
        <v>508</v>
      </c>
      <c r="AA5" s="546" t="s">
        <v>482</v>
      </c>
    </row>
    <row r="6" spans="1:27">
      <c r="A6" s="542" t="s">
        <v>479</v>
      </c>
      <c r="B6" s="542" t="s">
        <v>282</v>
      </c>
      <c r="C6" s="547">
        <f>Instructions!J4</f>
        <v>46042</v>
      </c>
      <c r="D6" s="651">
        <f>Instructions!E4</f>
        <v>0</v>
      </c>
      <c r="E6" s="542" t="str">
        <f>Instructions!V4</f>
        <v xml:space="preserve">BNP Paribas S.A. </v>
      </c>
      <c r="F6" s="542" t="str">
        <f t="shared" ref="F6" si="4">E6</f>
        <v xml:space="preserve">BNP Paribas S.A. </v>
      </c>
      <c r="G6" s="542" t="str">
        <f>Instructions!W4</f>
        <v>PARBLULLXXX</v>
      </c>
      <c r="H6" s="548" t="s">
        <v>595</v>
      </c>
      <c r="I6" s="543" t="s">
        <v>480</v>
      </c>
      <c r="J6" s="542"/>
      <c r="K6" s="543"/>
      <c r="L6" s="542" t="str">
        <f>Instructions!L4</f>
        <v>Bavarian Sky French Auto Leases 5</v>
      </c>
      <c r="M6" s="547">
        <f t="shared" ca="1" si="1"/>
        <v>46038</v>
      </c>
      <c r="N6" s="543" t="s">
        <v>481</v>
      </c>
      <c r="O6" s="545" t="str">
        <f t="shared" ref="O6" si="5">H6</f>
        <v>41329000010000486707M</v>
      </c>
      <c r="P6" s="546" t="str">
        <f t="shared" ref="P6" si="6">A6</f>
        <v>PARBFR</v>
      </c>
      <c r="Q6" s="546" t="s">
        <v>483</v>
      </c>
      <c r="R6" s="546" t="s">
        <v>484</v>
      </c>
      <c r="S6" s="546" t="s">
        <v>413</v>
      </c>
      <c r="T6" s="546" t="s">
        <v>485</v>
      </c>
      <c r="U6" s="545" t="str">
        <f>Instructions!X4</f>
        <v>FR9441329000010000047475N27</v>
      </c>
      <c r="V6" s="546" t="str">
        <f>Instructions!W4</f>
        <v>PARBLULLXXX</v>
      </c>
      <c r="W6" s="546"/>
      <c r="X6" s="546"/>
      <c r="Y6" s="546" t="str">
        <f>Instructions!G4</f>
        <v>Class C redemption</v>
      </c>
      <c r="Z6" s="546" t="s">
        <v>508</v>
      </c>
      <c r="AA6" s="546" t="s">
        <v>482</v>
      </c>
    </row>
    <row r="7" spans="1:27">
      <c r="A7" s="542" t="s">
        <v>479</v>
      </c>
      <c r="B7" s="542" t="s">
        <v>282</v>
      </c>
      <c r="C7" s="547">
        <f>Instructions!J5</f>
        <v>46042</v>
      </c>
      <c r="D7" s="651">
        <f>Instructions!E5</f>
        <v>897700</v>
      </c>
      <c r="E7" s="542" t="str">
        <f>Instructions!V5</f>
        <v xml:space="preserve">BNP Paribas S.A. </v>
      </c>
      <c r="F7" s="542" t="str">
        <f t="shared" si="0"/>
        <v xml:space="preserve">BNP Paribas S.A. </v>
      </c>
      <c r="G7" s="542" t="str">
        <f>Instructions!W5</f>
        <v>PARBLULLXXX</v>
      </c>
      <c r="H7" s="548" t="s">
        <v>595</v>
      </c>
      <c r="I7" s="543" t="s">
        <v>480</v>
      </c>
      <c r="J7" s="542"/>
      <c r="K7" s="543"/>
      <c r="L7" s="542" t="str">
        <f>Instructions!L5</f>
        <v>Bavarian Sky French Auto Leases 5</v>
      </c>
      <c r="M7" s="547">
        <f t="shared" ca="1" si="1"/>
        <v>46038</v>
      </c>
      <c r="N7" s="543" t="s">
        <v>481</v>
      </c>
      <c r="O7" s="545" t="str">
        <f t="shared" si="2"/>
        <v>41329000010000486707M</v>
      </c>
      <c r="P7" s="546" t="str">
        <f t="shared" si="3"/>
        <v>PARBFR</v>
      </c>
      <c r="Q7" s="546" t="s">
        <v>483</v>
      </c>
      <c r="R7" s="546" t="s">
        <v>484</v>
      </c>
      <c r="S7" s="546" t="s">
        <v>413</v>
      </c>
      <c r="T7" s="546" t="s">
        <v>485</v>
      </c>
      <c r="U7" s="545" t="str">
        <f>Instructions!X5</f>
        <v>FR9441329000010000047475N27</v>
      </c>
      <c r="V7" s="546" t="str">
        <f>Instructions!W5</f>
        <v>PARBLULLXXX</v>
      </c>
      <c r="W7" s="546"/>
      <c r="X7" s="546"/>
      <c r="Y7" s="549" t="str">
        <f>Instructions!G5</f>
        <v>Class A Notes interest amount</v>
      </c>
      <c r="Z7" s="546" t="s">
        <v>508</v>
      </c>
      <c r="AA7" s="546" t="s">
        <v>482</v>
      </c>
    </row>
    <row r="8" spans="1:27">
      <c r="A8" s="542" t="s">
        <v>479</v>
      </c>
      <c r="B8" s="542" t="s">
        <v>282</v>
      </c>
      <c r="C8" s="547">
        <f>Instructions!J6</f>
        <v>46042</v>
      </c>
      <c r="D8" s="651">
        <f>Instructions!E6</f>
        <v>57414.369999999995</v>
      </c>
      <c r="E8" s="542" t="str">
        <f>Instructions!V6</f>
        <v xml:space="preserve">BNP Paribas S.A. </v>
      </c>
      <c r="F8" s="542" t="str">
        <f t="shared" si="0"/>
        <v xml:space="preserve">BNP Paribas S.A. </v>
      </c>
      <c r="G8" s="542" t="str">
        <f>Instructions!W6</f>
        <v>PARBLULLXXX</v>
      </c>
      <c r="H8" s="548" t="s">
        <v>595</v>
      </c>
      <c r="I8" s="543" t="s">
        <v>480</v>
      </c>
      <c r="J8" s="542"/>
      <c r="K8" s="543"/>
      <c r="L8" s="542" t="str">
        <f>Instructions!L6</f>
        <v>Bavarian Sky French Auto Leases 5</v>
      </c>
      <c r="M8" s="547">
        <f t="shared" ca="1" si="1"/>
        <v>46038</v>
      </c>
      <c r="N8" s="543" t="s">
        <v>481</v>
      </c>
      <c r="O8" s="545" t="str">
        <f t="shared" si="2"/>
        <v>41329000010000486707M</v>
      </c>
      <c r="P8" s="546" t="str">
        <f t="shared" si="3"/>
        <v>PARBFR</v>
      </c>
      <c r="Q8" s="546" t="s">
        <v>483</v>
      </c>
      <c r="R8" s="546" t="s">
        <v>484</v>
      </c>
      <c r="S8" s="546" t="s">
        <v>413</v>
      </c>
      <c r="T8" s="546" t="s">
        <v>485</v>
      </c>
      <c r="U8" s="545" t="str">
        <f>Instructions!X6</f>
        <v>FR9441329000010000047475N27</v>
      </c>
      <c r="V8" s="546" t="str">
        <f>Instructions!W6</f>
        <v>PARBLULLXXX</v>
      </c>
      <c r="W8" s="546"/>
      <c r="X8" s="546"/>
      <c r="Y8" s="549" t="str">
        <f>Instructions!G6</f>
        <v>Class B Notes interest amount</v>
      </c>
      <c r="Z8" s="546" t="s">
        <v>508</v>
      </c>
      <c r="AA8" s="546" t="s">
        <v>482</v>
      </c>
    </row>
    <row r="9" spans="1:27">
      <c r="A9" s="542" t="s">
        <v>479</v>
      </c>
      <c r="B9" s="542" t="s">
        <v>282</v>
      </c>
      <c r="C9" s="547">
        <f>Instructions!J7</f>
        <v>46042</v>
      </c>
      <c r="D9" s="651">
        <f>Instructions!E7</f>
        <v>93000</v>
      </c>
      <c r="E9" s="542" t="str">
        <f>Instructions!V7</f>
        <v xml:space="preserve">BNP Paribas S.A. </v>
      </c>
      <c r="F9" s="542" t="str">
        <f t="shared" ref="F9" si="7">E9</f>
        <v xml:space="preserve">BNP Paribas S.A. </v>
      </c>
      <c r="G9" s="542" t="str">
        <f>Instructions!W7</f>
        <v>PARBLULLXXX</v>
      </c>
      <c r="H9" s="548" t="s">
        <v>595</v>
      </c>
      <c r="I9" s="543" t="s">
        <v>480</v>
      </c>
      <c r="J9" s="542"/>
      <c r="K9" s="543"/>
      <c r="L9" s="542" t="str">
        <f>Instructions!L7</f>
        <v>Bavarian Sky French Auto Leases 5</v>
      </c>
      <c r="M9" s="547">
        <f t="shared" ca="1" si="1"/>
        <v>46038</v>
      </c>
      <c r="N9" s="543" t="s">
        <v>481</v>
      </c>
      <c r="O9" s="545" t="str">
        <f t="shared" ref="O9" si="8">H9</f>
        <v>41329000010000486707M</v>
      </c>
      <c r="P9" s="546" t="str">
        <f t="shared" ref="P9" si="9">A9</f>
        <v>PARBFR</v>
      </c>
      <c r="Q9" s="546" t="s">
        <v>483</v>
      </c>
      <c r="R9" s="546" t="s">
        <v>484</v>
      </c>
      <c r="S9" s="546" t="s">
        <v>413</v>
      </c>
      <c r="T9" s="546" t="s">
        <v>485</v>
      </c>
      <c r="U9" s="545" t="str">
        <f>Instructions!X7</f>
        <v>FR9441329000010000047475N27</v>
      </c>
      <c r="V9" s="546" t="str">
        <f>Instructions!W7</f>
        <v>PARBLULLXXX</v>
      </c>
      <c r="W9" s="546"/>
      <c r="X9" s="546"/>
      <c r="Y9" s="549" t="str">
        <f>Instructions!G7</f>
        <v>Class C Notes interest amount</v>
      </c>
      <c r="Z9" s="546" t="s">
        <v>508</v>
      </c>
      <c r="AA9" s="546" t="s">
        <v>482</v>
      </c>
    </row>
    <row r="10" spans="1:27">
      <c r="A10" s="542" t="s">
        <v>479</v>
      </c>
      <c r="B10" s="542" t="s">
        <v>282</v>
      </c>
      <c r="C10" s="547">
        <f>Instructions!J8</f>
        <v>46042</v>
      </c>
      <c r="D10" s="651">
        <f>Instructions!E8</f>
        <v>4166.67</v>
      </c>
      <c r="E10" s="542" t="str">
        <f>Instructions!V8</f>
        <v>HSBC</v>
      </c>
      <c r="F10" s="542" t="str">
        <f t="shared" si="0"/>
        <v>HSBC</v>
      </c>
      <c r="G10" s="542" t="str">
        <f>Instructions!W8</f>
        <v>CCFRFRPPXXX</v>
      </c>
      <c r="H10" s="548" t="s">
        <v>595</v>
      </c>
      <c r="I10" s="543" t="s">
        <v>480</v>
      </c>
      <c r="J10" s="542"/>
      <c r="K10" s="543"/>
      <c r="L10" s="542" t="str">
        <f>Instructions!L8</f>
        <v>Bavarian Sky French Auto Leases 5</v>
      </c>
      <c r="M10" s="547">
        <f t="shared" ca="1" si="1"/>
        <v>46038</v>
      </c>
      <c r="N10" s="543" t="s">
        <v>481</v>
      </c>
      <c r="O10" s="545" t="str">
        <f t="shared" si="2"/>
        <v>41329000010000486707M</v>
      </c>
      <c r="P10" s="546" t="str">
        <f t="shared" si="3"/>
        <v>PARBFR</v>
      </c>
      <c r="Q10" s="546" t="s">
        <v>483</v>
      </c>
      <c r="R10" s="546" t="s">
        <v>484</v>
      </c>
      <c r="S10" s="546" t="s">
        <v>413</v>
      </c>
      <c r="T10" s="546" t="s">
        <v>485</v>
      </c>
      <c r="U10" s="545" t="str">
        <f>Instructions!X8</f>
        <v>FR76 3005 6000 5000 5000 7046 525</v>
      </c>
      <c r="V10" s="546" t="str">
        <f>Instructions!W8</f>
        <v>CCFRFRPPXXX</v>
      </c>
      <c r="W10" s="546"/>
      <c r="X10" s="546"/>
      <c r="Y10" s="550" t="str">
        <f>Instructions!G8</f>
        <v>IQ EQ Management</v>
      </c>
      <c r="Z10" s="546" t="s">
        <v>508</v>
      </c>
      <c r="AA10" s="546" t="s">
        <v>482</v>
      </c>
    </row>
    <row r="11" spans="1:27">
      <c r="A11" s="542" t="s">
        <v>479</v>
      </c>
      <c r="B11" s="542" t="s">
        <v>282</v>
      </c>
      <c r="C11" s="547">
        <f>Instructions!J9</f>
        <v>46042</v>
      </c>
      <c r="D11" s="651">
        <f>Instructions!E9</f>
        <v>3870.7</v>
      </c>
      <c r="E11" s="548" t="str">
        <f>Instructions!V9</f>
        <v>BNPP</v>
      </c>
      <c r="F11" s="542" t="str">
        <f t="shared" si="0"/>
        <v>BNPP</v>
      </c>
      <c r="G11" s="542" t="str">
        <f>Instructions!W9</f>
        <v>PARBFRPP</v>
      </c>
      <c r="H11" s="548" t="s">
        <v>595</v>
      </c>
      <c r="I11" s="543" t="s">
        <v>480</v>
      </c>
      <c r="J11" s="542"/>
      <c r="K11" s="543"/>
      <c r="L11" s="542" t="str">
        <f>Instructions!L9</f>
        <v>Bavarian Sky French Auto Leases 5</v>
      </c>
      <c r="M11" s="547">
        <f t="shared" ca="1" si="1"/>
        <v>46038</v>
      </c>
      <c r="N11" s="543" t="s">
        <v>481</v>
      </c>
      <c r="O11" s="545" t="str">
        <f t="shared" si="2"/>
        <v>41329000010000486707M</v>
      </c>
      <c r="P11" s="546" t="str">
        <f t="shared" si="3"/>
        <v>PARBFR</v>
      </c>
      <c r="Q11" s="546" t="s">
        <v>483</v>
      </c>
      <c r="R11" s="546" t="s">
        <v>484</v>
      </c>
      <c r="S11" s="546" t="s">
        <v>413</v>
      </c>
      <c r="T11" s="546" t="s">
        <v>485</v>
      </c>
      <c r="U11" s="545" t="str">
        <f>Instructions!X9</f>
        <v xml:space="preserve">FR77 4132 9000 0100 0008 4086 X22 </v>
      </c>
      <c r="V11" s="546" t="str">
        <f>Instructions!W9</f>
        <v>PARBFRPP</v>
      </c>
      <c r="W11" s="546"/>
      <c r="X11" s="546"/>
      <c r="Y11" s="550" t="str">
        <f>Instructions!G9</f>
        <v>BNP Custodian</v>
      </c>
      <c r="Z11" s="546" t="s">
        <v>508</v>
      </c>
      <c r="AA11" s="546" t="s">
        <v>482</v>
      </c>
    </row>
    <row r="12" spans="1:27">
      <c r="A12" s="542" t="s">
        <v>479</v>
      </c>
      <c r="B12" s="542" t="s">
        <v>282</v>
      </c>
      <c r="C12" s="547">
        <f>Instructions!J10</f>
        <v>46042</v>
      </c>
      <c r="D12" s="651">
        <f>Instructions!E10</f>
        <v>335</v>
      </c>
      <c r="E12" s="548" t="str">
        <f>Instructions!V10</f>
        <v xml:space="preserve">BNP Paribas S.A. </v>
      </c>
      <c r="F12" s="542" t="str">
        <f t="shared" si="0"/>
        <v xml:space="preserve">BNP Paribas S.A. </v>
      </c>
      <c r="G12" s="542" t="str">
        <f>Instructions!W10</f>
        <v>PARBFRPP</v>
      </c>
      <c r="H12" s="548" t="s">
        <v>595</v>
      </c>
      <c r="I12" s="543" t="s">
        <v>480</v>
      </c>
      <c r="J12" s="542"/>
      <c r="K12" s="543"/>
      <c r="L12" s="542" t="str">
        <f>Instructions!L10</f>
        <v>Bavarian Sky French Auto Leases 5</v>
      </c>
      <c r="M12" s="547">
        <f t="shared" ca="1" si="1"/>
        <v>46038</v>
      </c>
      <c r="N12" s="543" t="s">
        <v>481</v>
      </c>
      <c r="O12" s="545" t="str">
        <f t="shared" si="2"/>
        <v>41329000010000486707M</v>
      </c>
      <c r="P12" s="546" t="str">
        <f t="shared" si="3"/>
        <v>PARBFR</v>
      </c>
      <c r="Q12" s="546" t="s">
        <v>483</v>
      </c>
      <c r="R12" s="546" t="s">
        <v>484</v>
      </c>
      <c r="S12" s="546" t="s">
        <v>413</v>
      </c>
      <c r="T12" s="546" t="s">
        <v>485</v>
      </c>
      <c r="U12" s="545" t="str">
        <f>Instructions!X10</f>
        <v>FR14 4132 9000 0100 0008 4182 E58</v>
      </c>
      <c r="V12" s="546" t="str">
        <f>Instructions!W10</f>
        <v>PARBFRPP</v>
      </c>
      <c r="W12" s="546"/>
      <c r="X12" s="546"/>
      <c r="Y12" s="550" t="str">
        <f>Instructions!G10</f>
        <v>BNP paying agent</v>
      </c>
      <c r="Z12" s="546" t="s">
        <v>508</v>
      </c>
      <c r="AA12" s="546" t="s">
        <v>482</v>
      </c>
    </row>
    <row r="13" spans="1:27">
      <c r="A13" s="542" t="s">
        <v>479</v>
      </c>
      <c r="B13" s="542" t="s">
        <v>282</v>
      </c>
      <c r="C13" s="547">
        <f>Instructions!J11</f>
        <v>46042</v>
      </c>
      <c r="D13" s="651">
        <f>Instructions!E11</f>
        <v>100</v>
      </c>
      <c r="E13" s="542" t="str">
        <f>Instructions!V11</f>
        <v xml:space="preserve">BNP Paribas S.A. </v>
      </c>
      <c r="F13" s="542" t="str">
        <f t="shared" si="0"/>
        <v xml:space="preserve">BNP Paribas S.A. </v>
      </c>
      <c r="G13" s="542" t="str">
        <f>Instructions!W11</f>
        <v>PARBFRPP</v>
      </c>
      <c r="H13" s="548" t="s">
        <v>595</v>
      </c>
      <c r="I13" s="543" t="s">
        <v>480</v>
      </c>
      <c r="J13" s="542"/>
      <c r="K13" s="543"/>
      <c r="L13" s="542" t="str">
        <f>Instructions!L11</f>
        <v>Bavarian Sky French Auto Leases 5</v>
      </c>
      <c r="M13" s="547">
        <f t="shared" ca="1" si="1"/>
        <v>46038</v>
      </c>
      <c r="N13" s="543" t="s">
        <v>481</v>
      </c>
      <c r="O13" s="545" t="str">
        <f t="shared" si="2"/>
        <v>41329000010000486707M</v>
      </c>
      <c r="P13" s="546" t="str">
        <f t="shared" si="3"/>
        <v>PARBFR</v>
      </c>
      <c r="Q13" s="546" t="s">
        <v>483</v>
      </c>
      <c r="R13" s="546" t="s">
        <v>484</v>
      </c>
      <c r="S13" s="546" t="s">
        <v>413</v>
      </c>
      <c r="T13" s="546" t="s">
        <v>485</v>
      </c>
      <c r="U13" s="545" t="str">
        <f>Instructions!X11</f>
        <v>FR14 4132 9000 0100 0008 4182 E58</v>
      </c>
      <c r="V13" s="546" t="str">
        <f>Instructions!W11</f>
        <v>PARBFRPP</v>
      </c>
      <c r="W13" s="546"/>
      <c r="X13" s="546"/>
      <c r="Y13" s="550" t="str">
        <f>Instructions!G11</f>
        <v>BNP Data custody</v>
      </c>
      <c r="Z13" s="546" t="s">
        <v>508</v>
      </c>
      <c r="AA13" s="546" t="s">
        <v>482</v>
      </c>
    </row>
    <row r="14" spans="1:27">
      <c r="A14" s="542" t="s">
        <v>479</v>
      </c>
      <c r="B14" s="542" t="s">
        <v>282</v>
      </c>
      <c r="C14" s="547">
        <f>Instructions!J12</f>
        <v>46042</v>
      </c>
      <c r="D14" s="651">
        <f>Instructions!E12</f>
        <v>0</v>
      </c>
      <c r="E14" s="542" t="str">
        <f>Instructions!V12</f>
        <v xml:space="preserve">BNP Paribas S.A. </v>
      </c>
      <c r="F14" s="542" t="str">
        <f t="shared" si="0"/>
        <v xml:space="preserve">BNP Paribas S.A. </v>
      </c>
      <c r="G14" s="542" t="str">
        <f>Instructions!W12</f>
        <v>PARBFRPP</v>
      </c>
      <c r="H14" s="548" t="s">
        <v>595</v>
      </c>
      <c r="I14" s="543" t="s">
        <v>480</v>
      </c>
      <c r="J14" s="542"/>
      <c r="K14" s="543"/>
      <c r="L14" s="542" t="str">
        <f>Instructions!L12</f>
        <v>Bavarian Sky French Auto Leases 5</v>
      </c>
      <c r="M14" s="547">
        <f t="shared" ca="1" si="1"/>
        <v>46038</v>
      </c>
      <c r="N14" s="543" t="s">
        <v>481</v>
      </c>
      <c r="O14" s="545" t="str">
        <f t="shared" si="2"/>
        <v>41329000010000486707M</v>
      </c>
      <c r="P14" s="546" t="str">
        <f t="shared" si="3"/>
        <v>PARBFR</v>
      </c>
      <c r="Q14" s="546" t="s">
        <v>483</v>
      </c>
      <c r="R14" s="546" t="s">
        <v>484</v>
      </c>
      <c r="S14" s="546" t="s">
        <v>413</v>
      </c>
      <c r="T14" s="546" t="s">
        <v>485</v>
      </c>
      <c r="U14" s="545" t="str">
        <f>Instructions!X12</f>
        <v>FR14 4132 9000 0100 0008 4182 E58</v>
      </c>
      <c r="V14" s="546" t="str">
        <f>Instructions!W12</f>
        <v>PARBFRPP</v>
      </c>
      <c r="W14" s="546"/>
      <c r="X14" s="546"/>
      <c r="Y14" s="550" t="str">
        <f>Instructions!G12</f>
        <v>BNP Listing</v>
      </c>
      <c r="Z14" s="546" t="s">
        <v>508</v>
      </c>
      <c r="AA14" s="546" t="s">
        <v>482</v>
      </c>
    </row>
    <row r="15" spans="1:27">
      <c r="A15" s="542" t="s">
        <v>479</v>
      </c>
      <c r="B15" s="542" t="s">
        <v>282</v>
      </c>
      <c r="C15" s="547">
        <f>Instructions!J13</f>
        <v>46042</v>
      </c>
      <c r="D15" s="651">
        <f>Instructions!E13</f>
        <v>200</v>
      </c>
      <c r="E15" s="542" t="str">
        <f>Instructions!V13</f>
        <v xml:space="preserve">BNP Paribas S.A. </v>
      </c>
      <c r="F15" s="542" t="str">
        <f t="shared" ref="F15" si="10">E15</f>
        <v xml:space="preserve">BNP Paribas S.A. </v>
      </c>
      <c r="G15" s="542" t="str">
        <f>Instructions!W13</f>
        <v>PARBFRPP</v>
      </c>
      <c r="H15" s="548" t="s">
        <v>595</v>
      </c>
      <c r="I15" s="543" t="s">
        <v>480</v>
      </c>
      <c r="J15" s="542"/>
      <c r="K15" s="543"/>
      <c r="L15" s="542" t="str">
        <f>Instructions!L13</f>
        <v>Bavarian Sky French Auto Leases 5</v>
      </c>
      <c r="M15" s="547">
        <f t="shared" ca="1" si="1"/>
        <v>46038</v>
      </c>
      <c r="N15" s="543" t="s">
        <v>481</v>
      </c>
      <c r="O15" s="545" t="str">
        <f t="shared" ref="O15" si="11">H15</f>
        <v>41329000010000486707M</v>
      </c>
      <c r="P15" s="546" t="str">
        <f t="shared" ref="P15" si="12">A15</f>
        <v>PARBFR</v>
      </c>
      <c r="Q15" s="546" t="s">
        <v>483</v>
      </c>
      <c r="R15" s="546" t="s">
        <v>484</v>
      </c>
      <c r="S15" s="546" t="s">
        <v>413</v>
      </c>
      <c r="T15" s="546" t="s">
        <v>485</v>
      </c>
      <c r="U15" s="545" t="str">
        <f>Instructions!X13</f>
        <v>FR14 4132 9000 0100 0008 4182 E58</v>
      </c>
      <c r="V15" s="546" t="str">
        <f>Instructions!W13</f>
        <v>PARBFRPP</v>
      </c>
      <c r="W15" s="546"/>
      <c r="X15" s="546"/>
      <c r="Y15" s="550" t="str">
        <f>Instructions!G13</f>
        <v>BNp Issuer acount</v>
      </c>
      <c r="Z15" s="546" t="s">
        <v>508</v>
      </c>
      <c r="AA15" s="546" t="s">
        <v>482</v>
      </c>
    </row>
    <row r="16" spans="1:27">
      <c r="A16" s="542" t="s">
        <v>479</v>
      </c>
      <c r="B16" s="542" t="s">
        <v>282</v>
      </c>
      <c r="C16" s="547">
        <f>Instructions!J14</f>
        <v>46042</v>
      </c>
      <c r="D16" s="651">
        <f>Instructions!E14</f>
        <v>0</v>
      </c>
      <c r="E16" s="542" t="str">
        <f>Instructions!V14</f>
        <v>Banque et Caisse d Epargne de l Etat</v>
      </c>
      <c r="F16" s="542" t="str">
        <f t="shared" ref="F16" si="13">E16</f>
        <v>Banque et Caisse d Epargne de l Etat</v>
      </c>
      <c r="G16" s="542" t="str">
        <f>Instructions!W14</f>
        <v>BCEELULL</v>
      </c>
      <c r="H16" s="548" t="s">
        <v>595</v>
      </c>
      <c r="I16" s="543" t="s">
        <v>480</v>
      </c>
      <c r="J16" s="542"/>
      <c r="K16" s="543"/>
      <c r="L16" s="542" t="str">
        <f>Instructions!L14</f>
        <v>Bavarian Sky French Auto Leases 5</v>
      </c>
      <c r="M16" s="547">
        <f t="shared" ca="1" si="1"/>
        <v>46038</v>
      </c>
      <c r="N16" s="543" t="s">
        <v>481</v>
      </c>
      <c r="O16" s="545" t="str">
        <f t="shared" ref="O16" si="14">H16</f>
        <v>41329000010000486707M</v>
      </c>
      <c r="P16" s="546" t="str">
        <f t="shared" ref="P16" si="15">A16</f>
        <v>PARBFR</v>
      </c>
      <c r="Q16" s="546" t="s">
        <v>638</v>
      </c>
      <c r="R16" s="546" t="s">
        <v>639</v>
      </c>
      <c r="S16" s="546" t="s">
        <v>413</v>
      </c>
      <c r="T16" s="546" t="s">
        <v>485</v>
      </c>
      <c r="U16" s="545" t="str">
        <f>Instructions!X14</f>
        <v>LU29 0019 2055 6017 3000</v>
      </c>
      <c r="V16" s="546" t="str">
        <f>Instructions!W14</f>
        <v>BCEELULL</v>
      </c>
      <c r="W16" s="546"/>
      <c r="X16" s="546"/>
      <c r="Y16" s="550" t="str">
        <f>Instructions!G14</f>
        <v>CSSF</v>
      </c>
      <c r="Z16" s="546" t="s">
        <v>640</v>
      </c>
      <c r="AA16" s="546" t="s">
        <v>482</v>
      </c>
    </row>
    <row r="17" spans="1:27">
      <c r="A17" s="542" t="s">
        <v>479</v>
      </c>
      <c r="B17" s="542" t="s">
        <v>282</v>
      </c>
      <c r="C17" s="547">
        <f>Instructions!J15</f>
        <v>46042</v>
      </c>
      <c r="D17" s="651">
        <f>Instructions!E15</f>
        <v>0</v>
      </c>
      <c r="E17" s="542" t="str">
        <f>Instructions!V15</f>
        <v>SEB / STOCKHOLM</v>
      </c>
      <c r="F17" s="542" t="str">
        <f t="shared" ref="F17:F18" si="16">E17</f>
        <v>SEB / STOCKHOLM</v>
      </c>
      <c r="G17" s="542" t="str">
        <f>Instructions!W15</f>
        <v>ESSESESS</v>
      </c>
      <c r="H17" s="548" t="s">
        <v>595</v>
      </c>
      <c r="I17" s="543" t="s">
        <v>480</v>
      </c>
      <c r="J17" s="542"/>
      <c r="K17" s="543"/>
      <c r="L17" s="542" t="str">
        <f>Instructions!L15</f>
        <v>Bavarian Sky French Auto Leases 5</v>
      </c>
      <c r="M17" s="547">
        <f t="shared" ca="1" si="1"/>
        <v>46038</v>
      </c>
      <c r="N17" s="543" t="s">
        <v>481</v>
      </c>
      <c r="O17" s="545" t="str">
        <f t="shared" ref="O17:O18" si="17">H17</f>
        <v>41329000010000486707M</v>
      </c>
      <c r="P17" s="546" t="str">
        <f t="shared" ref="P17:P18" si="18">A17</f>
        <v>PARBFR</v>
      </c>
      <c r="Q17" s="546" t="s">
        <v>483</v>
      </c>
      <c r="R17" s="546" t="s">
        <v>484</v>
      </c>
      <c r="S17" s="546" t="s">
        <v>413</v>
      </c>
      <c r="T17" s="546" t="s">
        <v>485</v>
      </c>
      <c r="U17" s="545" t="str">
        <f>Instructions!X15</f>
        <v>SE2750000000055538310566</v>
      </c>
      <c r="V17" s="546" t="str">
        <f>Instructions!W15</f>
        <v>ESSESESS</v>
      </c>
      <c r="W17" s="546"/>
      <c r="X17" s="546"/>
      <c r="Y17" s="550" t="str">
        <f>Instructions!G15</f>
        <v xml:space="preserve">Netting of swap in favor of Swap Counterparty </v>
      </c>
      <c r="Z17" s="546" t="s">
        <v>508</v>
      </c>
      <c r="AA17" s="546" t="s">
        <v>482</v>
      </c>
    </row>
    <row r="18" spans="1:27">
      <c r="A18" s="542" t="s">
        <v>479</v>
      </c>
      <c r="B18" s="542" t="s">
        <v>282</v>
      </c>
      <c r="C18" s="547">
        <f>Instructions!J16</f>
        <v>46042</v>
      </c>
      <c r="D18" s="651">
        <f>Instructions!E16</f>
        <v>0</v>
      </c>
      <c r="E18" s="542" t="str">
        <f>Instructions!V16</f>
        <v>BCEE</v>
      </c>
      <c r="F18" s="542" t="str">
        <f t="shared" si="16"/>
        <v>BCEE</v>
      </c>
      <c r="G18" s="542" t="str">
        <f>Instructions!W16</f>
        <v>BCEELULL</v>
      </c>
      <c r="H18" s="548" t="s">
        <v>595</v>
      </c>
      <c r="I18" s="543" t="s">
        <v>480</v>
      </c>
      <c r="J18" s="542"/>
      <c r="K18" s="543"/>
      <c r="L18" s="542" t="str">
        <f>Instructions!L16</f>
        <v>Bavarian Sky French Auto Leases 5</v>
      </c>
      <c r="M18" s="547">
        <f t="shared" ca="1" si="1"/>
        <v>46038</v>
      </c>
      <c r="N18" s="543" t="s">
        <v>481</v>
      </c>
      <c r="O18" s="545" t="str">
        <f t="shared" si="17"/>
        <v>41329000010000486707M</v>
      </c>
      <c r="P18" s="546" t="str">
        <f t="shared" si="18"/>
        <v>PARBFR</v>
      </c>
      <c r="Q18" s="546" t="s">
        <v>483</v>
      </c>
      <c r="R18" s="546" t="s">
        <v>484</v>
      </c>
      <c r="S18" s="546" t="s">
        <v>413</v>
      </c>
      <c r="T18" s="546" t="s">
        <v>485</v>
      </c>
      <c r="U18" s="545" t="str">
        <f>Instructions!X16</f>
        <v>LU76 0019 1000 0984 7000</v>
      </c>
      <c r="V18" s="546" t="str">
        <f>Instructions!W16</f>
        <v>BCEELULL</v>
      </c>
      <c r="W18" s="546"/>
      <c r="X18" s="546"/>
      <c r="Y18" s="550" t="str">
        <f>Instructions!G16</f>
        <v>LSE</v>
      </c>
      <c r="Z18" s="546" t="s">
        <v>508</v>
      </c>
      <c r="AA18" s="546" t="s">
        <v>482</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8"/>
  <sheetViews>
    <sheetView topLeftCell="R1" workbookViewId="0">
      <selection activeCell="V6" sqref="V6"/>
    </sheetView>
  </sheetViews>
  <sheetFormatPr defaultColWidth="9.1796875" defaultRowHeight="14.5"/>
  <cols>
    <col min="1" max="1" width="16.453125" style="292" bestFit="1" customWidth="1"/>
    <col min="2" max="2" width="12.7265625" style="292" bestFit="1" customWidth="1"/>
    <col min="3" max="3" width="12.7265625" style="292" customWidth="1"/>
    <col min="4" max="4" width="26.54296875" style="293" bestFit="1" customWidth="1"/>
    <col min="5" max="5" width="20.26953125" style="293" customWidth="1"/>
    <col min="6" max="6" width="15" style="293" bestFit="1" customWidth="1"/>
    <col min="7" max="7" width="26.453125" style="293" bestFit="1" customWidth="1"/>
    <col min="8" max="8" width="14.453125" style="293" bestFit="1" customWidth="1"/>
    <col min="9" max="9" width="31.54296875" style="293" bestFit="1" customWidth="1"/>
    <col min="10" max="10" width="26.54296875" style="293" bestFit="1" customWidth="1"/>
    <col min="11" max="11" width="20.453125" style="293" customWidth="1"/>
    <col min="12" max="12" width="8.453125" style="293" bestFit="1" customWidth="1"/>
    <col min="13" max="13" width="26.453125" style="293" bestFit="1" customWidth="1"/>
    <col min="14" max="14" width="14.26953125" style="293" bestFit="1" customWidth="1"/>
    <col min="15" max="15" width="26.453125" style="293" bestFit="1" customWidth="1"/>
    <col min="16" max="16" width="26.54296875" style="293" bestFit="1" customWidth="1"/>
    <col min="17" max="17" width="20.453125" style="293" customWidth="1"/>
    <col min="18" max="18" width="12.1796875" style="293" customWidth="1"/>
    <col min="19" max="19" width="26.453125" style="293" bestFit="1" customWidth="1"/>
    <col min="20" max="20" width="14.26953125" style="293" bestFit="1" customWidth="1"/>
    <col min="21" max="21" width="26.453125" style="293" bestFit="1" customWidth="1"/>
    <col min="22" max="22" width="27.1796875" style="293" bestFit="1" customWidth="1"/>
    <col min="23" max="24" width="14.54296875" style="293" bestFit="1" customWidth="1"/>
    <col min="25" max="25" width="31.1796875" style="293" bestFit="1" customWidth="1"/>
    <col min="26" max="26" width="23" style="293" bestFit="1" customWidth="1"/>
    <col min="27" max="27" width="31.54296875" style="293" bestFit="1" customWidth="1"/>
    <col min="28" max="28" width="14.453125" style="293" bestFit="1" customWidth="1"/>
    <col min="29" max="29" width="23.26953125" style="293" bestFit="1" customWidth="1"/>
    <col min="30" max="30" width="28.453125" style="293" bestFit="1" customWidth="1"/>
    <col min="31" max="31" width="15.81640625" style="292" customWidth="1"/>
    <col min="32" max="32" width="15.26953125" style="292" customWidth="1"/>
    <col min="33" max="33" width="8.7265625" style="293" bestFit="1" customWidth="1"/>
    <col min="34" max="34" width="9" style="294" bestFit="1" customWidth="1"/>
    <col min="35" max="35" width="7.54296875" style="295" bestFit="1" customWidth="1"/>
    <col min="36" max="36" width="13.1796875" style="295" bestFit="1" customWidth="1"/>
    <col min="37" max="37" width="16.453125" style="293" bestFit="1" customWidth="1"/>
    <col min="38" max="38" width="14.26953125" style="293" bestFit="1" customWidth="1"/>
    <col min="39" max="39" width="28.1796875" style="293" bestFit="1" customWidth="1"/>
    <col min="40" max="40" width="23.1796875" style="293" bestFit="1" customWidth="1"/>
    <col min="41" max="41" width="13.1796875" style="302" bestFit="1" customWidth="1"/>
    <col min="42" max="42" width="16.453125" style="293" bestFit="1" customWidth="1"/>
    <col min="43" max="43" width="14.26953125" style="293" bestFit="1" customWidth="1"/>
    <col min="44" max="44" width="28.1796875" style="293" bestFit="1" customWidth="1"/>
    <col min="45" max="45" width="23.1796875" style="293" bestFit="1" customWidth="1"/>
    <col min="46" max="46" width="13.1796875" style="302" bestFit="1" customWidth="1"/>
    <col min="47" max="47" width="16.453125" style="293" bestFit="1" customWidth="1"/>
    <col min="48" max="48" width="24.54296875" style="293" bestFit="1" customWidth="1"/>
    <col min="49" max="49" width="10.81640625" style="293" bestFit="1" customWidth="1"/>
    <col min="50" max="50" width="24.54296875" style="293" bestFit="1" customWidth="1"/>
    <col min="51" max="51" width="7.453125" style="295" bestFit="1" customWidth="1"/>
    <col min="52" max="52" width="16.453125" style="293" bestFit="1" customWidth="1"/>
    <col min="53" max="53" width="11.453125" style="293" bestFit="1" customWidth="1"/>
    <col min="54" max="54" width="255.54296875" style="293" bestFit="1" customWidth="1"/>
    <col min="55" max="55" width="50" style="293" bestFit="1" customWidth="1"/>
    <col min="56" max="56" width="73.54296875" style="293" bestFit="1" customWidth="1"/>
    <col min="57" max="57" width="96.26953125" style="293" bestFit="1" customWidth="1"/>
    <col min="58" max="58" width="102.54296875" style="293" bestFit="1" customWidth="1"/>
    <col min="59" max="59" width="83" style="293" bestFit="1" customWidth="1"/>
    <col min="60" max="60" width="114.54296875" style="293" bestFit="1" customWidth="1"/>
    <col min="61" max="61" width="135.81640625" style="293" bestFit="1" customWidth="1"/>
    <col min="62" max="62" width="177.26953125" style="293" bestFit="1" customWidth="1"/>
    <col min="63" max="63" width="176.54296875" style="293" bestFit="1" customWidth="1"/>
    <col min="64" max="65" width="18.1796875" style="293" customWidth="1"/>
    <col min="66" max="66" width="20.453125" style="293" bestFit="1" customWidth="1"/>
    <col min="67" max="67" width="18.81640625" style="293" customWidth="1"/>
    <col min="68" max="68" width="21" style="295" bestFit="1" customWidth="1"/>
    <col min="69" max="69" width="9.54296875" style="295" bestFit="1" customWidth="1"/>
    <col min="70" max="70" width="25.1796875" style="293" bestFit="1" customWidth="1"/>
    <col min="71" max="71" width="20.7265625" style="293" customWidth="1"/>
    <col min="72" max="72" width="21" style="294" bestFit="1" customWidth="1"/>
    <col min="73" max="73" width="9.453125" style="295" bestFit="1" customWidth="1"/>
    <col min="74" max="74" width="20" style="293" bestFit="1" customWidth="1"/>
    <col min="75" max="75" width="23.81640625" style="293" bestFit="1" customWidth="1"/>
    <col min="76" max="76" width="18.453125" style="293" bestFit="1" customWidth="1"/>
    <col min="77" max="77" width="22.453125" style="293"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70" customFormat="1" ht="15.75" customHeight="1">
      <c r="A1" s="866" t="s">
        <v>324</v>
      </c>
      <c r="B1" s="867"/>
      <c r="C1" s="868"/>
      <c r="D1" s="865" t="s">
        <v>325</v>
      </c>
      <c r="E1" s="865"/>
      <c r="F1" s="865"/>
      <c r="G1" s="865"/>
      <c r="H1" s="865"/>
      <c r="I1" s="865"/>
      <c r="J1" s="865"/>
      <c r="K1" s="865"/>
      <c r="L1" s="865"/>
      <c r="M1" s="865"/>
      <c r="N1" s="865"/>
      <c r="O1" s="865"/>
      <c r="P1" s="865"/>
      <c r="Q1" s="865"/>
      <c r="R1" s="865"/>
      <c r="S1" s="865"/>
      <c r="T1" s="865"/>
      <c r="U1" s="865"/>
      <c r="V1" s="865"/>
      <c r="W1" s="865"/>
      <c r="X1" s="865"/>
      <c r="Y1" s="865"/>
      <c r="Z1" s="865"/>
      <c r="AA1" s="865"/>
      <c r="AB1" s="865" t="s">
        <v>332</v>
      </c>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72" t="s">
        <v>129</v>
      </c>
      <c r="BC1" s="872"/>
      <c r="BD1" s="872"/>
      <c r="BE1" s="872"/>
      <c r="BF1" s="872"/>
      <c r="BG1" s="872"/>
      <c r="BH1" s="872"/>
      <c r="BI1" s="872"/>
      <c r="BJ1" s="872"/>
      <c r="BK1" s="872"/>
      <c r="BL1" s="872"/>
      <c r="BM1" s="872"/>
      <c r="BN1" s="872"/>
      <c r="BO1" s="873" t="s">
        <v>51</v>
      </c>
      <c r="BP1" s="873"/>
      <c r="BQ1" s="873"/>
      <c r="BR1" s="873"/>
      <c r="BS1" s="873"/>
      <c r="BT1" s="873"/>
      <c r="BU1" s="873"/>
      <c r="BV1" s="873"/>
      <c r="BW1" s="873"/>
      <c r="BX1" s="873"/>
      <c r="BY1" s="325" t="s">
        <v>374</v>
      </c>
      <c r="BZ1" s="869" t="s">
        <v>373</v>
      </c>
      <c r="CA1" s="870"/>
      <c r="CB1" s="870"/>
      <c r="CC1" s="870"/>
      <c r="CD1" s="870"/>
      <c r="CE1" s="870"/>
      <c r="CF1" s="870"/>
      <c r="CG1" s="870"/>
      <c r="CH1" s="870"/>
      <c r="CI1" s="870"/>
      <c r="CJ1" s="870"/>
      <c r="CK1" s="870"/>
      <c r="CL1" s="870"/>
      <c r="CM1" s="870"/>
      <c r="CN1" s="871"/>
      <c r="CO1" s="869" t="s">
        <v>389</v>
      </c>
      <c r="CP1" s="870"/>
      <c r="CQ1" s="870"/>
      <c r="CR1" s="870"/>
      <c r="CS1" s="870"/>
      <c r="CT1" s="870"/>
      <c r="CU1" s="870"/>
      <c r="CV1" s="870"/>
      <c r="CW1" s="870"/>
      <c r="CX1" s="870"/>
      <c r="CY1" s="870"/>
      <c r="CZ1" s="288" t="s">
        <v>489</v>
      </c>
    </row>
    <row r="2" spans="1:104" s="270" customFormat="1" ht="30.75" customHeight="1">
      <c r="A2" s="280" t="s">
        <v>364</v>
      </c>
      <c r="B2" s="279" t="s">
        <v>47</v>
      </c>
      <c r="C2" s="279" t="s">
        <v>486</v>
      </c>
      <c r="D2" s="281" t="s">
        <v>162</v>
      </c>
      <c r="E2" s="281" t="s">
        <v>163</v>
      </c>
      <c r="F2" s="281" t="s">
        <v>37</v>
      </c>
      <c r="G2" s="281" t="s">
        <v>164</v>
      </c>
      <c r="H2" s="281" t="s">
        <v>157</v>
      </c>
      <c r="I2" s="281" t="s">
        <v>165</v>
      </c>
      <c r="J2" s="281" t="s">
        <v>160</v>
      </c>
      <c r="K2" s="281" t="s">
        <v>159</v>
      </c>
      <c r="L2" s="281" t="s">
        <v>37</v>
      </c>
      <c r="M2" s="281" t="s">
        <v>161</v>
      </c>
      <c r="N2" s="281" t="s">
        <v>158</v>
      </c>
      <c r="O2" s="281" t="s">
        <v>161</v>
      </c>
      <c r="P2" s="281" t="s">
        <v>599</v>
      </c>
      <c r="Q2" s="281" t="s">
        <v>600</v>
      </c>
      <c r="R2" s="281" t="s">
        <v>37</v>
      </c>
      <c r="S2" s="281" t="s">
        <v>601</v>
      </c>
      <c r="T2" s="281" t="s">
        <v>533</v>
      </c>
      <c r="U2" s="281" t="s">
        <v>601</v>
      </c>
      <c r="V2" s="281" t="s">
        <v>326</v>
      </c>
      <c r="W2" s="281" t="s">
        <v>327</v>
      </c>
      <c r="X2" s="281" t="s">
        <v>328</v>
      </c>
      <c r="Y2" s="281" t="s">
        <v>329</v>
      </c>
      <c r="Z2" s="281" t="s">
        <v>330</v>
      </c>
      <c r="AA2" s="281" t="s">
        <v>331</v>
      </c>
      <c r="AB2" s="281" t="s">
        <v>157</v>
      </c>
      <c r="AC2" s="281" t="s">
        <v>172</v>
      </c>
      <c r="AD2" s="281" t="s">
        <v>174</v>
      </c>
      <c r="AE2" s="282" t="s">
        <v>12</v>
      </c>
      <c r="AF2" s="282" t="s">
        <v>13</v>
      </c>
      <c r="AG2" s="283" t="s">
        <v>14</v>
      </c>
      <c r="AH2" s="284" t="s">
        <v>168</v>
      </c>
      <c r="AI2" s="296" t="s">
        <v>169</v>
      </c>
      <c r="AJ2" s="296" t="s">
        <v>170</v>
      </c>
      <c r="AK2" s="281" t="s">
        <v>201</v>
      </c>
      <c r="AL2" s="281" t="s">
        <v>158</v>
      </c>
      <c r="AM2" s="281" t="s">
        <v>175</v>
      </c>
      <c r="AN2" s="281" t="s">
        <v>173</v>
      </c>
      <c r="AO2" s="297" t="s">
        <v>170</v>
      </c>
      <c r="AP2" s="281" t="s">
        <v>202</v>
      </c>
      <c r="AQ2" s="281" t="s">
        <v>533</v>
      </c>
      <c r="AR2" s="281" t="s">
        <v>602</v>
      </c>
      <c r="AS2" s="281" t="s">
        <v>544</v>
      </c>
      <c r="AT2" s="297" t="s">
        <v>170</v>
      </c>
      <c r="AU2" s="281" t="s">
        <v>545</v>
      </c>
      <c r="AV2" s="281" t="s">
        <v>314</v>
      </c>
      <c r="AW2" s="281" t="s">
        <v>243</v>
      </c>
      <c r="AX2" s="281" t="s">
        <v>315</v>
      </c>
      <c r="AY2" s="285" t="s">
        <v>244</v>
      </c>
      <c r="AZ2" s="286" t="s">
        <v>245</v>
      </c>
      <c r="BA2" s="281" t="s">
        <v>246</v>
      </c>
      <c r="BB2" s="287" t="s">
        <v>359</v>
      </c>
      <c r="BC2" s="288" t="s">
        <v>360</v>
      </c>
      <c r="BD2" s="288" t="s">
        <v>361</v>
      </c>
      <c r="BE2" s="288" t="s">
        <v>148</v>
      </c>
      <c r="BF2" s="288" t="s">
        <v>149</v>
      </c>
      <c r="BG2" s="288" t="s">
        <v>150</v>
      </c>
      <c r="BH2" s="288" t="s">
        <v>151</v>
      </c>
      <c r="BI2" s="288" t="s">
        <v>152</v>
      </c>
      <c r="BJ2" s="288" t="s">
        <v>153</v>
      </c>
      <c r="BK2" s="288" t="s">
        <v>154</v>
      </c>
      <c r="BL2" s="288" t="s">
        <v>222</v>
      </c>
      <c r="BM2" s="288" t="s">
        <v>543</v>
      </c>
      <c r="BN2" s="287" t="s">
        <v>129</v>
      </c>
      <c r="BO2" s="289" t="s">
        <v>64</v>
      </c>
      <c r="BP2" s="290" t="s">
        <v>65</v>
      </c>
      <c r="BQ2" s="290" t="s">
        <v>73</v>
      </c>
      <c r="BR2" s="289" t="s">
        <v>66</v>
      </c>
      <c r="BS2" s="289" t="s">
        <v>67</v>
      </c>
      <c r="BT2" s="291" t="s">
        <v>68</v>
      </c>
      <c r="BU2" s="290" t="s">
        <v>69</v>
      </c>
      <c r="BV2" s="289" t="s">
        <v>70</v>
      </c>
      <c r="BW2" s="289" t="s">
        <v>71</v>
      </c>
      <c r="BX2" s="289" t="s">
        <v>72</v>
      </c>
      <c r="BY2" s="288" t="s">
        <v>333</v>
      </c>
      <c r="BZ2" s="288" t="s">
        <v>224</v>
      </c>
      <c r="CA2" s="288" t="s">
        <v>225</v>
      </c>
      <c r="CB2" s="288" t="s">
        <v>226</v>
      </c>
      <c r="CC2" s="288" t="s">
        <v>227</v>
      </c>
      <c r="CD2" s="288" t="s">
        <v>228</v>
      </c>
      <c r="CE2" s="288" t="s">
        <v>229</v>
      </c>
      <c r="CF2" s="288" t="s">
        <v>230</v>
      </c>
      <c r="CG2" s="288" t="s">
        <v>436</v>
      </c>
      <c r="CH2" s="288" t="s">
        <v>232</v>
      </c>
      <c r="CI2" s="288" t="s">
        <v>367</v>
      </c>
      <c r="CJ2" s="288" t="s">
        <v>233</v>
      </c>
      <c r="CK2" s="288" t="s">
        <v>234</v>
      </c>
      <c r="CL2" s="288" t="s">
        <v>235</v>
      </c>
      <c r="CM2" s="288" t="s">
        <v>236</v>
      </c>
      <c r="CN2" s="288" t="s">
        <v>237</v>
      </c>
      <c r="CO2" s="288" t="s">
        <v>376</v>
      </c>
      <c r="CP2" s="288" t="s">
        <v>377</v>
      </c>
      <c r="CQ2" s="288" t="s">
        <v>366</v>
      </c>
      <c r="CR2" s="288" t="s">
        <v>378</v>
      </c>
      <c r="CS2" s="288" t="s">
        <v>379</v>
      </c>
      <c r="CT2" s="288" t="s">
        <v>380</v>
      </c>
      <c r="CU2" s="288" t="s">
        <v>381</v>
      </c>
      <c r="CV2" s="288" t="s">
        <v>382</v>
      </c>
      <c r="CW2" s="288" t="s">
        <v>316</v>
      </c>
      <c r="CX2" s="288" t="s">
        <v>388</v>
      </c>
      <c r="CY2" s="288" t="s">
        <v>176</v>
      </c>
      <c r="CZ2" s="288" t="s">
        <v>490</v>
      </c>
    </row>
    <row r="3" spans="1:104" s="271" customFormat="1">
      <c r="A3" s="257">
        <f>'00 - Cover'!E17</f>
        <v>46013</v>
      </c>
      <c r="B3" s="257">
        <f>'00 - Cover'!E14</f>
        <v>46042</v>
      </c>
      <c r="C3" s="257">
        <f>'00 - Cover'!E10</f>
        <v>46022</v>
      </c>
      <c r="D3" s="258">
        <f>'08 - Notes Follow up'!D16</f>
        <v>442063650</v>
      </c>
      <c r="E3" s="258">
        <f>'08 - Notes Follow up'!E16</f>
        <v>0</v>
      </c>
      <c r="F3" s="258">
        <f>'08 - Notes Follow up'!F16</f>
        <v>13056950</v>
      </c>
      <c r="G3" s="258">
        <f>'08 - Notes Follow up'!H16</f>
        <v>429006700</v>
      </c>
      <c r="H3" s="258">
        <f>'08 - Notes Follow up'!I16</f>
        <v>5000</v>
      </c>
      <c r="I3" s="258">
        <f>'08 - Notes Follow up'!J16</f>
        <v>85801.34</v>
      </c>
      <c r="J3" s="258">
        <f>'08 - Notes Follow up'!L16</f>
        <v>68900000</v>
      </c>
      <c r="K3" s="258">
        <v>0</v>
      </c>
      <c r="L3" s="258">
        <f>'08 - Notes Follow up'!N16</f>
        <v>0</v>
      </c>
      <c r="M3" s="258">
        <f>'08 - Notes Follow up'!P16</f>
        <v>68900000</v>
      </c>
      <c r="N3" s="258">
        <f>'08 - Notes Follow up'!Q16</f>
        <v>689</v>
      </c>
      <c r="O3" s="258">
        <f>'08 - Notes Follow up'!R16</f>
        <v>100000</v>
      </c>
      <c r="P3" s="258">
        <f>'08 - Notes Follow up'!T16</f>
        <v>74400000</v>
      </c>
      <c r="Q3" s="258">
        <f>'08 - Notes Follow up'!U16</f>
        <v>0</v>
      </c>
      <c r="R3" s="258">
        <f>'08 - Notes Follow up'!V16</f>
        <v>0</v>
      </c>
      <c r="S3" s="258">
        <f>'08 - Notes Follow up'!X16</f>
        <v>74400000</v>
      </c>
      <c r="T3" s="258">
        <f>'08 - Notes Follow up'!Y16</f>
        <v>744</v>
      </c>
      <c r="U3" s="258">
        <f>'08 - Notes Follow up'!Z16</f>
        <v>100000</v>
      </c>
      <c r="V3" s="258">
        <f>'08 - Notes Follow up'!AB16</f>
        <v>300</v>
      </c>
      <c r="W3" s="258">
        <f>'08 - Notes Follow up'!AC16</f>
        <v>0</v>
      </c>
      <c r="X3" s="258">
        <f>'08 - Notes Follow up'!AD16</f>
        <v>0</v>
      </c>
      <c r="Y3" s="258">
        <f>'08 - Notes Follow up'!AE16</f>
        <v>300</v>
      </c>
      <c r="Z3" s="258">
        <f>'08 - Notes Follow up'!AF16</f>
        <v>2</v>
      </c>
      <c r="AA3" s="258">
        <f>'08 - Notes Follow up'!AG16</f>
        <v>150</v>
      </c>
      <c r="AB3" s="259">
        <f>'09 - Interest'!C12</f>
        <v>5000</v>
      </c>
      <c r="AC3" s="259">
        <f>'09 - Interest'!D12</f>
        <v>442063650</v>
      </c>
      <c r="AD3" s="259">
        <f>'09 - Interest'!D12</f>
        <v>442063650</v>
      </c>
      <c r="AE3" s="257">
        <f>'09 - Interest'!E12</f>
        <v>46013</v>
      </c>
      <c r="AF3" s="257">
        <f>'09 - Interest'!F12</f>
        <v>46042</v>
      </c>
      <c r="AG3" s="259">
        <f>'09 - Interest'!G12</f>
        <v>29</v>
      </c>
      <c r="AH3" s="260">
        <f>'09 - Interest'!H12</f>
        <v>1.9210000000000001E-2</v>
      </c>
      <c r="AI3" s="275">
        <f>'09 - Interest'!I12</f>
        <v>6.0000000000000001E-3</v>
      </c>
      <c r="AJ3" s="275">
        <f>'09 - Interest'!J12</f>
        <v>2.5210000000000003E-2</v>
      </c>
      <c r="AK3" s="259">
        <f>'09 - Interest'!K12</f>
        <v>897700</v>
      </c>
      <c r="AL3" s="259">
        <f>'09 - Interest'!N12</f>
        <v>689</v>
      </c>
      <c r="AM3" s="259">
        <f>'09 - Interest'!O12</f>
        <v>68900000</v>
      </c>
      <c r="AN3" s="259">
        <f>'09 - Interest'!O12</f>
        <v>68900000</v>
      </c>
      <c r="AO3" s="298">
        <f>'09 - Interest'!P12</f>
        <v>0.01</v>
      </c>
      <c r="AP3" s="259">
        <f>'09 - Interest'!Q12</f>
        <v>57414.369999999995</v>
      </c>
      <c r="AQ3" s="259">
        <f>'09 - Interest'!T12</f>
        <v>744</v>
      </c>
      <c r="AR3" s="259">
        <f>'09 - Interest'!U12</f>
        <v>74400000</v>
      </c>
      <c r="AS3" s="259">
        <f>'09 - Interest'!U12</f>
        <v>74400000</v>
      </c>
      <c r="AT3" s="298">
        <f>'09 - Interest'!V12</f>
        <v>1.4999999999999999E-2</v>
      </c>
      <c r="AU3" s="259">
        <f>'09 - Interest'!W12</f>
        <v>93000</v>
      </c>
      <c r="AV3" s="259">
        <f>'09 - Interest'!AA12</f>
        <v>5150000</v>
      </c>
      <c r="AW3" s="259">
        <f>'09 - Interest'!AB12</f>
        <v>0</v>
      </c>
      <c r="AX3" s="259">
        <f>'09 - Interest'!AC12</f>
        <v>5150000</v>
      </c>
      <c r="AY3" s="275">
        <f>'09 - Interest'!AD12</f>
        <v>1.4999999999999999E-2</v>
      </c>
      <c r="AZ3" s="259">
        <f>'09 - Interest'!AE12</f>
        <v>6222.916666666667</v>
      </c>
      <c r="BA3" s="259">
        <f>'09 - Interest'!AF12</f>
        <v>39268.749999999993</v>
      </c>
      <c r="BB3" s="259">
        <f>'10 - Available Distribution'!C9</f>
        <v>5150000</v>
      </c>
      <c r="BC3" s="259">
        <f>'10 - Available Distribution'!D9</f>
        <v>13826346.82</v>
      </c>
      <c r="BD3" s="259">
        <f>'10 - Available Distribution'!E9</f>
        <v>11039.31</v>
      </c>
      <c r="BE3" s="259">
        <f>'10 - Available Distribution'!F9</f>
        <v>0</v>
      </c>
      <c r="BF3" s="259">
        <f>'10 - Available Distribution'!G9</f>
        <v>9247.93</v>
      </c>
      <c r="BG3" s="259">
        <f>'10 - Available Distribution'!H9</f>
        <v>0</v>
      </c>
      <c r="BH3" s="259">
        <f>'10 - Available Distribution'!I9</f>
        <v>0</v>
      </c>
      <c r="BI3" s="259">
        <f>'10 - Available Distribution'!J9</f>
        <v>0</v>
      </c>
      <c r="BJ3" s="259">
        <f>'10 - Available Distribution'!K9</f>
        <v>0</v>
      </c>
      <c r="BK3" s="259">
        <f>'10 - Available Distribution'!L9</f>
        <v>0</v>
      </c>
      <c r="BL3" s="259">
        <f>'10 - Available Distribution'!M9</f>
        <v>230287.74</v>
      </c>
      <c r="BM3" s="259">
        <f>'10 - Available Distribution'!N9</f>
        <v>36837.57</v>
      </c>
      <c r="BN3" s="259">
        <f>'10 - Available Distribution'!O9</f>
        <v>19263784.969999999</v>
      </c>
      <c r="BO3" s="259">
        <f>'11 - Swap'!F12</f>
        <v>442063650</v>
      </c>
      <c r="BP3" s="275">
        <f>'11 - Swap'!G12</f>
        <v>8.0555555555555561E-2</v>
      </c>
      <c r="BQ3" s="275">
        <f>'11 - Swap'!H12</f>
        <v>1.9210000000000001E-2</v>
      </c>
      <c r="BR3" s="259">
        <f>'11 - Swap'!I12</f>
        <v>684081.22</v>
      </c>
      <c r="BS3" s="259">
        <f>'11 - Swap'!K12</f>
        <v>442063650</v>
      </c>
      <c r="BT3" s="259">
        <f>'11 - Swap'!L12</f>
        <v>8.3333333333333329E-2</v>
      </c>
      <c r="BU3" s="275">
        <f>'11 - Swap'!M12</f>
        <v>1.8270000000000002E-2</v>
      </c>
      <c r="BV3" s="259">
        <f>'11 - Swap'!N12</f>
        <v>673041.91</v>
      </c>
      <c r="BW3" s="259">
        <f>'11 - Swap'!P12</f>
        <v>0</v>
      </c>
      <c r="BX3" s="259">
        <f>'11 - Swap'!Q12</f>
        <v>11039.309999999939</v>
      </c>
      <c r="BY3" s="259">
        <f>'12 - Third party expenses'!I56</f>
        <v>8672.369999999999</v>
      </c>
      <c r="BZ3" s="259">
        <f>'05 - Asset Follow-up'!C11</f>
        <v>595848599.28000009</v>
      </c>
      <c r="CA3" s="259">
        <f>'05 - Asset Follow-up'!D11</f>
        <v>9448059.9600000009</v>
      </c>
      <c r="CB3" s="259">
        <f>'05 - Asset Follow-up'!E11</f>
        <v>1292811.6299999999</v>
      </c>
      <c r="CC3" s="259">
        <f>'05 - Asset Follow-up'!F11</f>
        <v>9708.94</v>
      </c>
      <c r="CD3" s="259">
        <f>'05 - Asset Follow-up'!G11</f>
        <v>679.17</v>
      </c>
      <c r="CE3" s="259">
        <v>0</v>
      </c>
      <c r="CF3" s="259">
        <f>'05 - Asset Follow-up'!H11</f>
        <v>36837.57</v>
      </c>
      <c r="CG3" s="259">
        <f>'05 - Asset Follow-up'!I11</f>
        <v>0.23</v>
      </c>
      <c r="CH3" s="259">
        <f>'05 - Asset Follow-up'!J11</f>
        <v>243096.11</v>
      </c>
      <c r="CI3" s="259">
        <f>'05 - Asset Follow-up'!K11</f>
        <v>0</v>
      </c>
      <c r="CJ3" s="259">
        <f>'05 - Asset Follow-up'!L11</f>
        <v>230287.74</v>
      </c>
      <c r="CK3" s="259">
        <v>0</v>
      </c>
      <c r="CL3" s="259">
        <f>'05 - Asset Follow-up'!M11</f>
        <v>584606535.81000006</v>
      </c>
      <c r="CM3" s="259">
        <f>'05 - Asset Follow-up'!O11</f>
        <v>8</v>
      </c>
      <c r="CN3" s="259">
        <f>'05 - Asset Follow-up'!P11</f>
        <v>3085475.23</v>
      </c>
      <c r="CO3" s="259">
        <f>INPUT_BMW!B4</f>
        <v>10740871.59</v>
      </c>
      <c r="CP3" s="259">
        <f>INPUT_BMW!C4</f>
        <v>3085475.23</v>
      </c>
      <c r="CQ3" s="259">
        <f>INPUT_BMW!D4</f>
        <v>0</v>
      </c>
      <c r="CR3" s="259">
        <f>INPUT_BMW!E4</f>
        <v>230287.74</v>
      </c>
      <c r="CS3" s="259">
        <f>INPUT_BMW!F4</f>
        <v>5150000</v>
      </c>
      <c r="CT3" s="259">
        <f>INPUT_BMW!G4</f>
        <v>36837.57</v>
      </c>
      <c r="CU3" s="259">
        <v>0</v>
      </c>
      <c r="CV3" s="259">
        <f>INPUT_BMW!H4</f>
        <v>11039.31</v>
      </c>
      <c r="CW3" s="259">
        <f>INPUT_BMW!I4</f>
        <v>25.6</v>
      </c>
      <c r="CX3" s="259">
        <f>INPUT_BMW!J4</f>
        <v>19263784.969999999</v>
      </c>
      <c r="CY3" s="259">
        <f>INPUT_BMW!K4</f>
        <v>9247.93</v>
      </c>
      <c r="CZ3" s="259">
        <f>'13 - Priority of Payments'!K30</f>
        <v>48.229999996721745</v>
      </c>
    </row>
    <row r="4" spans="1:104">
      <c r="A4" s="261">
        <v>45981</v>
      </c>
      <c r="B4" s="261">
        <v>46013</v>
      </c>
      <c r="C4" s="261">
        <v>45991</v>
      </c>
      <c r="D4" s="262">
        <v>453701250</v>
      </c>
      <c r="E4" s="262">
        <v>0</v>
      </c>
      <c r="F4" s="262">
        <v>11637600</v>
      </c>
      <c r="G4" s="262">
        <v>442063650</v>
      </c>
      <c r="H4" s="262">
        <v>5000</v>
      </c>
      <c r="I4" s="262">
        <v>88412.73</v>
      </c>
      <c r="J4" s="262">
        <v>68900000</v>
      </c>
      <c r="K4" s="262">
        <v>0</v>
      </c>
      <c r="L4" s="262">
        <v>0</v>
      </c>
      <c r="M4" s="262">
        <v>68900000</v>
      </c>
      <c r="N4" s="262">
        <v>689</v>
      </c>
      <c r="O4" s="262">
        <v>100000</v>
      </c>
      <c r="P4" s="262">
        <v>74400000</v>
      </c>
      <c r="Q4" s="262">
        <v>0</v>
      </c>
      <c r="R4" s="262">
        <v>0</v>
      </c>
      <c r="S4" s="262">
        <v>74400000</v>
      </c>
      <c r="T4" s="262">
        <v>744</v>
      </c>
      <c r="U4" s="262">
        <v>100000</v>
      </c>
      <c r="V4" s="262">
        <v>300</v>
      </c>
      <c r="W4" s="262">
        <v>0</v>
      </c>
      <c r="X4" s="262">
        <v>0</v>
      </c>
      <c r="Y4" s="262">
        <v>300</v>
      </c>
      <c r="Z4" s="262">
        <v>2</v>
      </c>
      <c r="AA4" s="262">
        <v>150</v>
      </c>
      <c r="AB4" s="262">
        <v>5000</v>
      </c>
      <c r="AC4" s="262">
        <v>453701250</v>
      </c>
      <c r="AD4" s="262">
        <v>453701250</v>
      </c>
      <c r="AE4" s="261">
        <v>45981</v>
      </c>
      <c r="AF4" s="261">
        <v>46013</v>
      </c>
      <c r="AG4" s="262">
        <v>32</v>
      </c>
      <c r="AH4" s="263">
        <v>1.899E-2</v>
      </c>
      <c r="AI4" s="276">
        <v>6.0000000000000001E-3</v>
      </c>
      <c r="AJ4" s="276">
        <v>2.4989999999999998E-2</v>
      </c>
      <c r="AK4" s="262">
        <v>1007800</v>
      </c>
      <c r="AL4" s="262">
        <v>689</v>
      </c>
      <c r="AM4" s="262">
        <v>68900000</v>
      </c>
      <c r="AN4" s="262">
        <v>68900000</v>
      </c>
      <c r="AO4" s="299">
        <v>0.01</v>
      </c>
      <c r="AP4" s="262">
        <v>57414.369999999995</v>
      </c>
      <c r="AQ4" s="262">
        <v>744</v>
      </c>
      <c r="AR4" s="262">
        <v>74400000</v>
      </c>
      <c r="AS4" s="262">
        <v>74400000</v>
      </c>
      <c r="AT4" s="299">
        <v>1.4999999999999999E-2</v>
      </c>
      <c r="AU4" s="262">
        <v>93000</v>
      </c>
      <c r="AV4" s="262">
        <v>5150000</v>
      </c>
      <c r="AW4" s="262">
        <v>0</v>
      </c>
      <c r="AX4" s="262">
        <v>5150000</v>
      </c>
      <c r="AY4" s="276">
        <v>1.4999999999999999E-2</v>
      </c>
      <c r="AZ4" s="262">
        <v>6866.666666666667</v>
      </c>
      <c r="BA4" s="262">
        <v>33045.833333333328</v>
      </c>
      <c r="BB4" s="262">
        <v>5150000</v>
      </c>
      <c r="BC4" s="262">
        <v>11931043.84</v>
      </c>
      <c r="BD4" s="262">
        <v>75087.56</v>
      </c>
      <c r="BE4" s="262">
        <v>0</v>
      </c>
      <c r="BF4" s="262">
        <v>7880.4</v>
      </c>
      <c r="BG4" s="262">
        <v>0</v>
      </c>
      <c r="BH4" s="262">
        <v>0</v>
      </c>
      <c r="BI4" s="262">
        <v>0</v>
      </c>
      <c r="BJ4" s="262">
        <v>0</v>
      </c>
      <c r="BK4" s="262">
        <v>0</v>
      </c>
      <c r="BL4" s="262">
        <v>723255.1</v>
      </c>
      <c r="BM4" s="262">
        <v>67267.850000000006</v>
      </c>
      <c r="BN4" s="262">
        <v>17954535.640000001</v>
      </c>
      <c r="BO4" s="262">
        <v>453701250</v>
      </c>
      <c r="BP4" s="276">
        <v>8.8888888888888892E-2</v>
      </c>
      <c r="BQ4" s="276">
        <v>1.899E-2</v>
      </c>
      <c r="BR4" s="262">
        <v>765847.71</v>
      </c>
      <c r="BS4" s="262">
        <v>453701250</v>
      </c>
      <c r="BT4" s="263">
        <v>8.3333333333333329E-2</v>
      </c>
      <c r="BU4" s="276">
        <v>1.8270000000000002E-2</v>
      </c>
      <c r="BV4" s="262">
        <v>690760.15</v>
      </c>
      <c r="BW4" s="262">
        <v>0</v>
      </c>
      <c r="BX4" s="262">
        <v>75087.559999999939</v>
      </c>
      <c r="BY4" s="272">
        <v>8695.67</v>
      </c>
      <c r="BZ4" s="273">
        <v>605483406.11000001</v>
      </c>
      <c r="CA4" s="273">
        <v>8048546.9199999999</v>
      </c>
      <c r="CB4" s="273">
        <v>744281.26</v>
      </c>
      <c r="CC4" s="273">
        <v>11571.21</v>
      </c>
      <c r="CD4" s="273">
        <v>3339.15</v>
      </c>
      <c r="CE4" s="273">
        <v>0</v>
      </c>
      <c r="CF4" s="273">
        <v>67267.850000000006</v>
      </c>
      <c r="CG4" s="273">
        <v>-2716.14</v>
      </c>
      <c r="CH4" s="273">
        <v>62403.9</v>
      </c>
      <c r="CI4" s="273">
        <v>0</v>
      </c>
      <c r="CJ4" s="273">
        <v>723255.1</v>
      </c>
      <c r="CK4" s="273">
        <v>0</v>
      </c>
      <c r="CL4" s="273">
        <v>595848599.28000009</v>
      </c>
      <c r="CM4" s="273">
        <v>22</v>
      </c>
      <c r="CN4" s="273">
        <v>3138215.66</v>
      </c>
      <c r="CO4" s="273">
        <v>8792828.1799999997</v>
      </c>
      <c r="CP4" s="273">
        <v>3138215.66</v>
      </c>
      <c r="CQ4" s="273">
        <v>0</v>
      </c>
      <c r="CR4" s="273">
        <v>723255.1</v>
      </c>
      <c r="CS4" s="273">
        <v>5150000</v>
      </c>
      <c r="CT4" s="273">
        <v>67267.850000000006</v>
      </c>
      <c r="CU4" s="273">
        <v>0</v>
      </c>
      <c r="CV4" s="273">
        <v>75087.56</v>
      </c>
      <c r="CW4" s="273">
        <v>0.89</v>
      </c>
      <c r="CX4" s="273">
        <v>17954535.640000001</v>
      </c>
      <c r="CY4" s="273">
        <v>7880.4</v>
      </c>
      <c r="CZ4" s="273">
        <v>25.599999997764826</v>
      </c>
    </row>
    <row r="5" spans="1:104">
      <c r="A5" s="264">
        <v>45950</v>
      </c>
      <c r="B5" s="264">
        <v>45981</v>
      </c>
      <c r="C5" s="264">
        <v>45961</v>
      </c>
      <c r="D5" s="265">
        <v>466067400</v>
      </c>
      <c r="E5" s="265">
        <v>0</v>
      </c>
      <c r="F5" s="265">
        <v>12366150</v>
      </c>
      <c r="G5" s="265">
        <v>453701250</v>
      </c>
      <c r="H5" s="265">
        <v>5000</v>
      </c>
      <c r="I5" s="265">
        <v>90740.25</v>
      </c>
      <c r="J5" s="265">
        <v>68900000</v>
      </c>
      <c r="K5" s="265">
        <v>0</v>
      </c>
      <c r="L5" s="265">
        <v>0</v>
      </c>
      <c r="M5" s="265">
        <v>68900000</v>
      </c>
      <c r="N5" s="265">
        <v>689</v>
      </c>
      <c r="O5" s="265">
        <v>100000</v>
      </c>
      <c r="P5" s="265">
        <v>74400000</v>
      </c>
      <c r="Q5" s="265">
        <v>0</v>
      </c>
      <c r="R5" s="265">
        <v>0</v>
      </c>
      <c r="S5" s="265">
        <v>74400000</v>
      </c>
      <c r="T5" s="265">
        <v>744</v>
      </c>
      <c r="U5" s="265">
        <v>100000</v>
      </c>
      <c r="V5" s="265">
        <v>300</v>
      </c>
      <c r="W5" s="265">
        <v>0</v>
      </c>
      <c r="X5" s="265">
        <v>0</v>
      </c>
      <c r="Y5" s="265">
        <v>300</v>
      </c>
      <c r="Z5" s="265">
        <v>2</v>
      </c>
      <c r="AA5" s="265">
        <v>150</v>
      </c>
      <c r="AB5" s="265">
        <v>5000</v>
      </c>
      <c r="AC5" s="265">
        <v>466067400</v>
      </c>
      <c r="AD5" s="265">
        <v>466067400</v>
      </c>
      <c r="AE5" s="264">
        <v>45950</v>
      </c>
      <c r="AF5" s="264">
        <v>45981</v>
      </c>
      <c r="AG5" s="265">
        <v>31</v>
      </c>
      <c r="AH5" s="266">
        <v>1.9220000000000001E-2</v>
      </c>
      <c r="AI5" s="277">
        <v>6.0000000000000001E-3</v>
      </c>
      <c r="AJ5" s="277">
        <v>2.5219999999999999E-2</v>
      </c>
      <c r="AK5" s="265">
        <v>1012150</v>
      </c>
      <c r="AL5" s="265">
        <v>689</v>
      </c>
      <c r="AM5" s="265">
        <v>68900000</v>
      </c>
      <c r="AN5" s="265">
        <v>68900000</v>
      </c>
      <c r="AO5" s="300">
        <v>0.01</v>
      </c>
      <c r="AP5" s="265">
        <v>57414.369999999995</v>
      </c>
      <c r="AQ5" s="265">
        <v>744</v>
      </c>
      <c r="AR5" s="265">
        <v>74400000</v>
      </c>
      <c r="AS5" s="265">
        <v>74400000</v>
      </c>
      <c r="AT5" s="300">
        <v>1.4999999999999999E-2</v>
      </c>
      <c r="AU5" s="265">
        <v>93000</v>
      </c>
      <c r="AV5" s="265">
        <v>5150000</v>
      </c>
      <c r="AW5" s="265">
        <v>0</v>
      </c>
      <c r="AX5" s="265">
        <v>5150000</v>
      </c>
      <c r="AY5" s="277">
        <v>1.4999999999999999E-2</v>
      </c>
      <c r="AZ5" s="265">
        <v>6652.083333333333</v>
      </c>
      <c r="BA5" s="265">
        <v>26179.166666666664</v>
      </c>
      <c r="BB5" s="265">
        <v>5150000</v>
      </c>
      <c r="BC5" s="265">
        <v>12976239.360000001</v>
      </c>
      <c r="BD5" s="265">
        <v>61779.82</v>
      </c>
      <c r="BE5" s="265">
        <v>0</v>
      </c>
      <c r="BF5" s="265">
        <v>9174.36</v>
      </c>
      <c r="BG5" s="265">
        <v>0</v>
      </c>
      <c r="BH5" s="265">
        <v>0</v>
      </c>
      <c r="BI5" s="265">
        <v>0</v>
      </c>
      <c r="BJ5" s="265">
        <v>0</v>
      </c>
      <c r="BK5" s="265">
        <v>0</v>
      </c>
      <c r="BL5" s="265">
        <v>440643.37</v>
      </c>
      <c r="BM5" s="265">
        <v>48687.97</v>
      </c>
      <c r="BN5" s="265">
        <v>18686560.629999999</v>
      </c>
      <c r="BO5" s="265">
        <v>466067400</v>
      </c>
      <c r="BP5" s="277">
        <v>8.611111111111111E-2</v>
      </c>
      <c r="BQ5" s="277">
        <v>1.9220000000000001E-2</v>
      </c>
      <c r="BR5" s="265">
        <v>771367.44</v>
      </c>
      <c r="BS5" s="265">
        <v>466067400</v>
      </c>
      <c r="BT5" s="266">
        <v>8.3333333333333329E-2</v>
      </c>
      <c r="BU5" s="277">
        <v>1.8270000000000002E-2</v>
      </c>
      <c r="BV5" s="265">
        <v>709587.62</v>
      </c>
      <c r="BW5" s="265">
        <v>0</v>
      </c>
      <c r="BX5" s="265">
        <v>61779.819999999949</v>
      </c>
      <c r="BY5" s="273">
        <v>7845.37</v>
      </c>
      <c r="BZ5" s="273">
        <v>615773298.3599999</v>
      </c>
      <c r="CA5" s="273">
        <v>8675535.3800000008</v>
      </c>
      <c r="CB5" s="273">
        <v>1104975.29</v>
      </c>
      <c r="CC5" s="273">
        <v>13131.95</v>
      </c>
      <c r="CD5" s="273">
        <v>512.16999999999996</v>
      </c>
      <c r="CE5" s="273">
        <v>0</v>
      </c>
      <c r="CF5" s="273">
        <v>48687.97</v>
      </c>
      <c r="CG5" s="273">
        <v>-32819.47</v>
      </c>
      <c r="CH5" s="273">
        <v>64897.229999999996</v>
      </c>
      <c r="CI5" s="273">
        <v>592.26</v>
      </c>
      <c r="CJ5" s="273">
        <v>440643.37</v>
      </c>
      <c r="CK5" s="273">
        <v>0</v>
      </c>
      <c r="CL5" s="273">
        <v>605483406.11000001</v>
      </c>
      <c r="CM5" s="273">
        <v>15</v>
      </c>
      <c r="CN5" s="273">
        <v>3195728.69</v>
      </c>
      <c r="CO5" s="273">
        <v>9780510.6700000018</v>
      </c>
      <c r="CP5" s="273">
        <v>3195728.69</v>
      </c>
      <c r="CQ5" s="273">
        <v>0</v>
      </c>
      <c r="CR5" s="273">
        <v>440643.37</v>
      </c>
      <c r="CS5" s="273">
        <v>5150000</v>
      </c>
      <c r="CT5" s="273">
        <v>48687.97</v>
      </c>
      <c r="CU5" s="273">
        <v>0</v>
      </c>
      <c r="CV5" s="273">
        <v>61779.82</v>
      </c>
      <c r="CW5" s="273">
        <v>35.75</v>
      </c>
      <c r="CX5" s="273">
        <v>18686560.629999999</v>
      </c>
      <c r="CY5" s="273">
        <v>9174.36</v>
      </c>
      <c r="CZ5" s="273">
        <v>0.88999999687075615</v>
      </c>
    </row>
    <row r="6" spans="1:104">
      <c r="A6" s="264">
        <v>45922</v>
      </c>
      <c r="B6" s="264">
        <v>45950</v>
      </c>
      <c r="C6" s="264">
        <v>45930</v>
      </c>
      <c r="D6" s="265">
        <v>477345050</v>
      </c>
      <c r="E6" s="265">
        <v>0</v>
      </c>
      <c r="F6" s="265">
        <v>11277650.000000002</v>
      </c>
      <c r="G6" s="265">
        <v>466067400</v>
      </c>
      <c r="H6" s="265">
        <v>5000</v>
      </c>
      <c r="I6" s="265">
        <v>93213.48</v>
      </c>
      <c r="J6" s="265">
        <v>68900000</v>
      </c>
      <c r="K6" s="265">
        <v>0</v>
      </c>
      <c r="L6" s="265">
        <v>0</v>
      </c>
      <c r="M6" s="265">
        <v>68900000</v>
      </c>
      <c r="N6" s="265">
        <v>689</v>
      </c>
      <c r="O6" s="265">
        <v>100000</v>
      </c>
      <c r="P6" s="265">
        <v>74400000</v>
      </c>
      <c r="Q6" s="265">
        <v>0</v>
      </c>
      <c r="R6" s="265">
        <v>0</v>
      </c>
      <c r="S6" s="265">
        <v>74400000</v>
      </c>
      <c r="T6" s="265">
        <v>744</v>
      </c>
      <c r="U6" s="265">
        <v>100000</v>
      </c>
      <c r="V6" s="265">
        <v>300</v>
      </c>
      <c r="W6" s="265">
        <v>0</v>
      </c>
      <c r="X6" s="265">
        <v>0</v>
      </c>
      <c r="Y6" s="265">
        <v>300</v>
      </c>
      <c r="Z6" s="265">
        <v>2</v>
      </c>
      <c r="AA6" s="265">
        <v>150</v>
      </c>
      <c r="AB6" s="265">
        <v>5000</v>
      </c>
      <c r="AC6" s="265">
        <v>477345050</v>
      </c>
      <c r="AD6" s="265">
        <v>477345050</v>
      </c>
      <c r="AE6" s="264">
        <v>45922</v>
      </c>
      <c r="AF6" s="264">
        <v>45950</v>
      </c>
      <c r="AG6" s="265">
        <v>28</v>
      </c>
      <c r="AH6" s="266">
        <v>1.9300000000000001E-2</v>
      </c>
      <c r="AI6" s="277">
        <v>6.0000000000000001E-3</v>
      </c>
      <c r="AJ6" s="277">
        <v>2.5300000000000003E-2</v>
      </c>
      <c r="AK6" s="265">
        <v>939300.00000000012</v>
      </c>
      <c r="AL6" s="265">
        <v>689</v>
      </c>
      <c r="AM6" s="265">
        <v>68900000</v>
      </c>
      <c r="AN6" s="265">
        <v>68900000</v>
      </c>
      <c r="AO6" s="300">
        <v>0.01</v>
      </c>
      <c r="AP6" s="265">
        <v>57414.369999999995</v>
      </c>
      <c r="AQ6" s="265">
        <v>744</v>
      </c>
      <c r="AR6" s="265">
        <v>74400000</v>
      </c>
      <c r="AS6" s="265">
        <v>74400000</v>
      </c>
      <c r="AT6" s="300">
        <v>1.4999999999999999E-2</v>
      </c>
      <c r="AU6" s="265">
        <v>93000</v>
      </c>
      <c r="AV6" s="265">
        <v>5150000</v>
      </c>
      <c r="AW6" s="265">
        <v>0</v>
      </c>
      <c r="AX6" s="265">
        <v>5150000</v>
      </c>
      <c r="AY6" s="277">
        <v>1.4999999999999999E-2</v>
      </c>
      <c r="AZ6" s="265">
        <v>6008.333333333333</v>
      </c>
      <c r="BA6" s="265">
        <v>12445.833333333332</v>
      </c>
      <c r="BB6" s="265">
        <v>5150000</v>
      </c>
      <c r="BC6" s="265">
        <v>12111953.189999999</v>
      </c>
      <c r="BD6" s="265">
        <v>0</v>
      </c>
      <c r="BE6" s="265">
        <v>0</v>
      </c>
      <c r="BF6" s="265">
        <v>8770.7899999999991</v>
      </c>
      <c r="BG6" s="265">
        <v>0</v>
      </c>
      <c r="BH6" s="265">
        <v>0</v>
      </c>
      <c r="BI6" s="265">
        <v>0</v>
      </c>
      <c r="BJ6" s="265">
        <v>0</v>
      </c>
      <c r="BK6" s="265">
        <v>0</v>
      </c>
      <c r="BL6" s="265">
        <v>240499.34</v>
      </c>
      <c r="BM6" s="265">
        <v>27123.33</v>
      </c>
      <c r="BN6" s="265">
        <v>17538352.969999995</v>
      </c>
      <c r="BO6" s="265">
        <v>477345050</v>
      </c>
      <c r="BP6" s="277">
        <v>7.7777777777777779E-2</v>
      </c>
      <c r="BQ6" s="277">
        <v>1.9300000000000001E-2</v>
      </c>
      <c r="BR6" s="265">
        <v>716547.96</v>
      </c>
      <c r="BS6" s="265">
        <v>477345050</v>
      </c>
      <c r="BT6" s="266">
        <v>8.3333333333333329E-2</v>
      </c>
      <c r="BU6" s="277">
        <v>1.8270000000000002E-2</v>
      </c>
      <c r="BV6" s="265">
        <v>726757.84</v>
      </c>
      <c r="BW6" s="265">
        <v>10209.880000000005</v>
      </c>
      <c r="BX6" s="265">
        <v>0</v>
      </c>
      <c r="BY6" s="273">
        <v>10742.970000000001</v>
      </c>
      <c r="BZ6" s="273">
        <v>624899978.45000005</v>
      </c>
      <c r="CA6" s="273">
        <v>8167712.2199999997</v>
      </c>
      <c r="CB6" s="273">
        <v>690356.89</v>
      </c>
      <c r="CC6" s="273">
        <v>8981.2800000000007</v>
      </c>
      <c r="CD6" s="273">
        <v>320.45</v>
      </c>
      <c r="CE6" s="273">
        <v>0</v>
      </c>
      <c r="CF6" s="273">
        <v>27123.33</v>
      </c>
      <c r="CG6" s="273">
        <v>-0.74</v>
      </c>
      <c r="CH6" s="273">
        <v>9649.8799999999992</v>
      </c>
      <c r="CI6" s="273">
        <v>0</v>
      </c>
      <c r="CJ6" s="273">
        <v>240499.34</v>
      </c>
      <c r="CK6" s="273">
        <v>0</v>
      </c>
      <c r="CL6" s="273">
        <v>615773298.3599999</v>
      </c>
      <c r="CM6" s="273">
        <v>8</v>
      </c>
      <c r="CN6" s="273">
        <v>3253884.08</v>
      </c>
      <c r="CO6" s="273">
        <v>8858069.1099999994</v>
      </c>
      <c r="CP6" s="273">
        <v>3253884.08</v>
      </c>
      <c r="CQ6" s="273">
        <v>0</v>
      </c>
      <c r="CR6" s="273">
        <v>240499.34</v>
      </c>
      <c r="CS6" s="273">
        <v>5150000</v>
      </c>
      <c r="CT6" s="273">
        <v>27123.33</v>
      </c>
      <c r="CU6" s="273">
        <v>0</v>
      </c>
      <c r="CV6" s="273">
        <v>0</v>
      </c>
      <c r="CW6" s="273">
        <v>6.32</v>
      </c>
      <c r="CX6" s="273">
        <v>17538352.969999999</v>
      </c>
      <c r="CY6" s="273">
        <v>8770.7899999999991</v>
      </c>
      <c r="CZ6" s="273">
        <v>35.74999999627471</v>
      </c>
    </row>
    <row r="7" spans="1:104">
      <c r="A7" s="267">
        <v>45889</v>
      </c>
      <c r="B7" s="267">
        <v>45922</v>
      </c>
      <c r="C7" s="267">
        <v>45900</v>
      </c>
      <c r="D7" s="268">
        <v>487412350</v>
      </c>
      <c r="E7" s="268">
        <v>0</v>
      </c>
      <c r="F7" s="268">
        <v>10067300</v>
      </c>
      <c r="G7" s="268">
        <v>477345050</v>
      </c>
      <c r="H7" s="268">
        <v>5000</v>
      </c>
      <c r="I7" s="268">
        <v>95469.01</v>
      </c>
      <c r="J7" s="268">
        <v>68900000</v>
      </c>
      <c r="K7" s="268">
        <v>0</v>
      </c>
      <c r="L7" s="268">
        <v>0</v>
      </c>
      <c r="M7" s="268">
        <v>68900000</v>
      </c>
      <c r="N7" s="268">
        <v>689</v>
      </c>
      <c r="O7" s="268">
        <v>100000</v>
      </c>
      <c r="P7" s="268">
        <v>74400000</v>
      </c>
      <c r="Q7" s="268">
        <v>0</v>
      </c>
      <c r="R7" s="268">
        <v>0</v>
      </c>
      <c r="S7" s="268">
        <v>74400000</v>
      </c>
      <c r="T7" s="268">
        <v>744</v>
      </c>
      <c r="U7" s="268">
        <v>100000</v>
      </c>
      <c r="V7" s="268">
        <v>300</v>
      </c>
      <c r="W7" s="268">
        <v>0</v>
      </c>
      <c r="X7" s="268">
        <v>0</v>
      </c>
      <c r="Y7" s="268">
        <v>300</v>
      </c>
      <c r="Z7" s="268">
        <v>2</v>
      </c>
      <c r="AA7" s="268">
        <v>150</v>
      </c>
      <c r="AB7" s="268">
        <v>5000</v>
      </c>
      <c r="AC7" s="268">
        <v>487412350</v>
      </c>
      <c r="AD7" s="268">
        <v>487412350</v>
      </c>
      <c r="AE7" s="267">
        <v>45889</v>
      </c>
      <c r="AF7" s="267">
        <v>45922</v>
      </c>
      <c r="AG7" s="268">
        <v>33</v>
      </c>
      <c r="AH7" s="269">
        <v>1.9210000000000001E-2</v>
      </c>
      <c r="AI7" s="278">
        <v>6.0000000000000001E-3</v>
      </c>
      <c r="AJ7" s="278">
        <v>2.5210000000000003E-2</v>
      </c>
      <c r="AK7" s="268">
        <v>1126350</v>
      </c>
      <c r="AL7" s="268">
        <v>689</v>
      </c>
      <c r="AM7" s="268">
        <v>68900000</v>
      </c>
      <c r="AN7" s="268">
        <v>68900000</v>
      </c>
      <c r="AO7" s="301">
        <v>0.01</v>
      </c>
      <c r="AP7" s="268">
        <v>57414.369999999995</v>
      </c>
      <c r="AQ7" s="268">
        <v>744</v>
      </c>
      <c r="AR7" s="268">
        <v>74400000</v>
      </c>
      <c r="AS7" s="268">
        <v>74400000</v>
      </c>
      <c r="AT7" s="301">
        <v>1.4999999999999999E-2</v>
      </c>
      <c r="AU7" s="268">
        <v>93000</v>
      </c>
      <c r="AV7" s="268">
        <v>5150000</v>
      </c>
      <c r="AW7" s="268">
        <v>0</v>
      </c>
      <c r="AX7" s="268">
        <v>5150000</v>
      </c>
      <c r="AY7" s="278">
        <v>1.4999999999999999E-2</v>
      </c>
      <c r="AZ7" s="268">
        <v>7081.25</v>
      </c>
      <c r="BA7" s="268">
        <v>7081.25</v>
      </c>
      <c r="BB7" s="268">
        <v>5150000</v>
      </c>
      <c r="BC7" s="268">
        <v>11098592.66</v>
      </c>
      <c r="BD7" s="268">
        <v>116207.23</v>
      </c>
      <c r="BE7" s="268">
        <v>0</v>
      </c>
      <c r="BF7" s="268">
        <v>13909.52</v>
      </c>
      <c r="BG7" s="268">
        <v>0</v>
      </c>
      <c r="BH7" s="268">
        <v>0</v>
      </c>
      <c r="BI7" s="268">
        <v>0</v>
      </c>
      <c r="BJ7" s="268">
        <v>0</v>
      </c>
      <c r="BK7" s="268">
        <v>0</v>
      </c>
      <c r="BL7" s="268">
        <v>113771.96</v>
      </c>
      <c r="BM7" s="268">
        <v>35430</v>
      </c>
      <c r="BN7" s="268">
        <v>16527933.760000002</v>
      </c>
      <c r="BO7" s="268">
        <v>487412350</v>
      </c>
      <c r="BP7" s="278">
        <v>9.166666666666666E-2</v>
      </c>
      <c r="BQ7" s="278">
        <v>1.9210000000000001E-2</v>
      </c>
      <c r="BR7" s="268">
        <v>858292.53</v>
      </c>
      <c r="BS7" s="268">
        <v>487412350</v>
      </c>
      <c r="BT7" s="269">
        <v>8.3333333333333329E-2</v>
      </c>
      <c r="BU7" s="278">
        <v>1.8270000000000002E-2</v>
      </c>
      <c r="BV7" s="268">
        <v>742085.3</v>
      </c>
      <c r="BW7" s="268">
        <v>0</v>
      </c>
      <c r="BX7" s="268">
        <v>116207.22999999998</v>
      </c>
      <c r="BY7" s="274">
        <v>33863.07</v>
      </c>
      <c r="BZ7" s="273">
        <v>632854361.04000008</v>
      </c>
      <c r="CA7" s="273">
        <v>7399831.4500000002</v>
      </c>
      <c r="CB7" s="273">
        <v>397641.81</v>
      </c>
      <c r="CC7" s="273">
        <v>6552.6</v>
      </c>
      <c r="CD7" s="273">
        <v>2997.09</v>
      </c>
      <c r="CE7" s="273">
        <v>0</v>
      </c>
      <c r="CF7" s="273">
        <v>35430</v>
      </c>
      <c r="CG7" s="273">
        <v>-2788.96</v>
      </c>
      <c r="CH7" s="273">
        <v>14051.84</v>
      </c>
      <c r="CI7" s="273">
        <v>0</v>
      </c>
      <c r="CJ7" s="273">
        <v>113771.96</v>
      </c>
      <c r="CK7" s="273">
        <v>0</v>
      </c>
      <c r="CL7" s="273">
        <v>624899978.45000005</v>
      </c>
      <c r="CM7" s="273">
        <v>4</v>
      </c>
      <c r="CN7" s="273">
        <v>3301119.4</v>
      </c>
      <c r="CO7" s="273">
        <v>7797473.2599999998</v>
      </c>
      <c r="CP7" s="273">
        <v>3301119.4</v>
      </c>
      <c r="CQ7" s="273">
        <v>0</v>
      </c>
      <c r="CR7" s="273">
        <v>113771.96</v>
      </c>
      <c r="CS7" s="273">
        <v>5150000</v>
      </c>
      <c r="CT7" s="273">
        <v>35430</v>
      </c>
      <c r="CU7" s="273">
        <v>0</v>
      </c>
      <c r="CV7" s="273">
        <v>116207.23</v>
      </c>
      <c r="CW7" s="273">
        <v>22.39</v>
      </c>
      <c r="CX7" s="273">
        <v>16527933.76</v>
      </c>
      <c r="CY7" s="273">
        <v>13909.52</v>
      </c>
      <c r="CZ7" s="273">
        <v>6.3200000021606684</v>
      </c>
    </row>
    <row r="8" spans="1:104">
      <c r="A8" s="292">
        <v>45859</v>
      </c>
      <c r="B8" s="292">
        <v>45889</v>
      </c>
      <c r="C8" s="292">
        <v>45869</v>
      </c>
      <c r="D8" s="293">
        <v>0</v>
      </c>
      <c r="E8" s="293">
        <v>500000000</v>
      </c>
      <c r="F8" s="293">
        <v>12587650.000000002</v>
      </c>
      <c r="G8" s="293">
        <v>487412350</v>
      </c>
      <c r="H8" s="293">
        <v>5000</v>
      </c>
      <c r="I8" s="293">
        <v>97482.47</v>
      </c>
      <c r="J8" s="293">
        <v>0</v>
      </c>
      <c r="K8" s="293">
        <v>68900000</v>
      </c>
      <c r="L8" s="293">
        <v>0</v>
      </c>
      <c r="M8" s="293">
        <v>68900000</v>
      </c>
      <c r="N8" s="293">
        <v>689</v>
      </c>
      <c r="O8" s="293">
        <v>100000</v>
      </c>
      <c r="P8" s="293">
        <v>0</v>
      </c>
      <c r="Q8" s="293">
        <v>74400000</v>
      </c>
      <c r="R8" s="293">
        <v>0</v>
      </c>
      <c r="S8" s="293">
        <v>74400000</v>
      </c>
      <c r="T8" s="293">
        <v>744</v>
      </c>
      <c r="U8" s="293">
        <v>100000</v>
      </c>
      <c r="V8" s="293">
        <v>0</v>
      </c>
      <c r="W8" s="293">
        <v>300</v>
      </c>
      <c r="X8" s="293">
        <v>0</v>
      </c>
      <c r="Y8" s="293">
        <v>300</v>
      </c>
      <c r="Z8" s="293">
        <v>2</v>
      </c>
      <c r="AA8" s="293">
        <v>150</v>
      </c>
      <c r="AB8" s="293">
        <v>5000</v>
      </c>
      <c r="AC8" s="293">
        <v>500000000</v>
      </c>
      <c r="AD8" s="293">
        <v>500000000</v>
      </c>
      <c r="AE8" s="292">
        <v>45859</v>
      </c>
      <c r="AF8" s="292">
        <v>45889</v>
      </c>
      <c r="AG8" s="293">
        <v>30</v>
      </c>
      <c r="AH8" s="294">
        <v>1.8950000000000002E-2</v>
      </c>
      <c r="AI8" s="295">
        <v>6.0000000000000001E-3</v>
      </c>
      <c r="AJ8" s="295">
        <v>2.495E-2</v>
      </c>
      <c r="AK8" s="293">
        <v>1039550</v>
      </c>
      <c r="AL8" s="293">
        <v>689</v>
      </c>
      <c r="AM8" s="293">
        <v>68900000</v>
      </c>
      <c r="AN8" s="293">
        <v>68900000</v>
      </c>
      <c r="AO8" s="302">
        <v>0.01</v>
      </c>
      <c r="AP8" s="293">
        <v>57414.369999999995</v>
      </c>
      <c r="AQ8" s="293">
        <v>744</v>
      </c>
      <c r="AR8" s="293">
        <v>74400000</v>
      </c>
      <c r="AS8" s="293">
        <v>74400000</v>
      </c>
      <c r="AT8" s="302">
        <v>1.4999999999999999E-2</v>
      </c>
      <c r="AU8" s="293">
        <v>93000</v>
      </c>
      <c r="AV8" s="293">
        <v>5150000</v>
      </c>
      <c r="AW8" s="293">
        <v>0</v>
      </c>
      <c r="AX8" s="293">
        <v>5150000</v>
      </c>
      <c r="AY8" s="295">
        <v>1.4999999999999999E-2</v>
      </c>
      <c r="AZ8" s="293">
        <v>6437.5</v>
      </c>
      <c r="BA8" s="293">
        <v>6437.5</v>
      </c>
      <c r="BB8" s="293">
        <v>5150000</v>
      </c>
      <c r="BC8" s="293">
        <v>12417437.83</v>
      </c>
      <c r="BD8" s="293">
        <v>53708.329999999958</v>
      </c>
      <c r="BE8" s="293">
        <v>0</v>
      </c>
      <c r="BF8" s="293">
        <v>0</v>
      </c>
      <c r="BG8" s="293">
        <v>0</v>
      </c>
      <c r="BH8" s="293">
        <v>0</v>
      </c>
      <c r="BI8" s="293">
        <v>0</v>
      </c>
      <c r="BJ8" s="293">
        <v>0</v>
      </c>
      <c r="BK8" s="293">
        <v>0</v>
      </c>
      <c r="BL8" s="293">
        <v>1355524.83</v>
      </c>
      <c r="BM8" s="293">
        <v>29155</v>
      </c>
      <c r="BN8" s="293">
        <v>19005825.989999995</v>
      </c>
      <c r="BO8" s="293">
        <v>500000000</v>
      </c>
      <c r="BP8" s="295">
        <v>8.3333333333333329E-2</v>
      </c>
      <c r="BQ8" s="295">
        <v>1.8950000000000002E-2</v>
      </c>
      <c r="BR8" s="293">
        <v>789583.33</v>
      </c>
      <c r="BS8" s="293">
        <v>500000000</v>
      </c>
      <c r="BT8" s="294">
        <v>8.0555555555555561E-2</v>
      </c>
      <c r="BU8" s="295">
        <v>1.8270000000000002E-2</v>
      </c>
      <c r="BV8" s="293">
        <v>735875</v>
      </c>
      <c r="BW8" s="293">
        <v>0</v>
      </c>
      <c r="BX8" s="293">
        <v>53708.329999999958</v>
      </c>
      <c r="BY8" s="293">
        <v>78358.26999999999</v>
      </c>
      <c r="BZ8" s="16">
        <v>643299830.96000004</v>
      </c>
      <c r="CA8" s="16">
        <v>8228625.6100000003</v>
      </c>
      <c r="CB8" s="16">
        <v>827973.63</v>
      </c>
      <c r="CC8" s="16">
        <v>6212.69</v>
      </c>
      <c r="CD8" s="16">
        <v>121.15</v>
      </c>
      <c r="CE8" s="16">
        <v>0</v>
      </c>
      <c r="CF8" s="16">
        <v>29155</v>
      </c>
      <c r="CG8" s="16">
        <v>1.05</v>
      </c>
      <c r="CH8" s="16">
        <v>10281.34</v>
      </c>
      <c r="CI8" s="16">
        <v>0</v>
      </c>
      <c r="CJ8" s="16">
        <v>1355524.83</v>
      </c>
      <c r="CK8" s="16">
        <v>0</v>
      </c>
      <c r="CL8" s="16">
        <v>632854361.04000008</v>
      </c>
      <c r="CM8" s="16">
        <v>48</v>
      </c>
      <c r="CN8" s="16">
        <v>3360838.59</v>
      </c>
      <c r="CO8" s="16">
        <v>9056599.2400000002</v>
      </c>
      <c r="CP8" s="16">
        <v>3360838.59</v>
      </c>
      <c r="CQ8" s="16">
        <v>0</v>
      </c>
      <c r="CR8" s="16">
        <v>1355524.83</v>
      </c>
      <c r="CS8" s="16">
        <v>5150000</v>
      </c>
      <c r="CT8" s="16">
        <v>29155</v>
      </c>
      <c r="CU8" s="16">
        <v>0</v>
      </c>
      <c r="CV8" s="16">
        <v>53708.33</v>
      </c>
      <c r="CW8" s="16">
        <v>169.04</v>
      </c>
      <c r="CX8" s="16">
        <v>19005995.030000001</v>
      </c>
      <c r="CY8" s="16">
        <v>0</v>
      </c>
      <c r="CZ8" s="16">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65" t="s">
        <v>334</v>
      </c>
      <c r="F3" s="366"/>
      <c r="K3" s="153"/>
      <c r="N3" s="153"/>
      <c r="Q3" s="153"/>
      <c r="T3" s="153"/>
      <c r="U3" s="153"/>
      <c r="W3" s="153"/>
      <c r="Z3" s="153"/>
      <c r="AC3" s="153"/>
      <c r="AF3" s="153"/>
      <c r="AI3" s="153"/>
      <c r="AL3" s="153"/>
      <c r="AO3" s="153"/>
      <c r="AR3" s="153"/>
      <c r="AU3" s="153"/>
      <c r="AX3" s="153"/>
      <c r="BA3" s="153"/>
      <c r="BD3" s="153"/>
    </row>
    <row r="4" spans="2:56" s="44" customFormat="1">
      <c r="C4" s="153"/>
      <c r="D4" s="365" t="s">
        <v>399</v>
      </c>
      <c r="F4" s="366"/>
      <c r="J4" s="5"/>
      <c r="K4" s="153"/>
      <c r="N4" s="153"/>
      <c r="Q4" s="153"/>
      <c r="T4" s="153"/>
      <c r="W4" s="153"/>
      <c r="Z4" s="153"/>
      <c r="AC4" s="153"/>
      <c r="AF4" s="153"/>
      <c r="AI4" s="153"/>
      <c r="AL4" s="153"/>
      <c r="AO4" s="153"/>
      <c r="AR4" s="153"/>
      <c r="AU4" s="153"/>
      <c r="AX4" s="153"/>
      <c r="BA4" s="153"/>
      <c r="BD4" s="153"/>
    </row>
    <row r="5" spans="2:56" s="44" customFormat="1">
      <c r="C5" s="153"/>
      <c r="D5" s="365" t="s">
        <v>400</v>
      </c>
      <c r="F5" s="366"/>
      <c r="J5" s="245"/>
      <c r="K5" s="153"/>
      <c r="N5" s="153"/>
      <c r="Q5" s="153"/>
      <c r="T5" s="153"/>
      <c r="W5" s="153"/>
      <c r="Z5" s="153"/>
      <c r="AC5" s="153"/>
      <c r="AF5" s="153"/>
      <c r="AI5" s="153"/>
      <c r="AL5" s="153"/>
      <c r="AO5" s="153"/>
      <c r="AR5" s="153"/>
      <c r="AU5" s="153"/>
      <c r="AX5" s="153"/>
      <c r="BA5" s="153"/>
      <c r="BD5" s="153"/>
    </row>
    <row r="6" spans="2:56" s="44" customFormat="1">
      <c r="C6" s="153"/>
      <c r="D6" s="367" t="s">
        <v>8</v>
      </c>
      <c r="F6" s="366"/>
      <c r="I6" s="245"/>
      <c r="J6" s="245"/>
      <c r="K6" s="153"/>
      <c r="N6" s="153"/>
      <c r="Q6" s="153"/>
      <c r="T6" s="153"/>
      <c r="W6" s="153"/>
      <c r="Z6" s="153"/>
      <c r="AC6" s="153"/>
      <c r="AF6" s="153"/>
      <c r="AI6" s="153"/>
      <c r="AL6" s="153"/>
      <c r="AO6" s="153"/>
      <c r="AR6" s="153"/>
      <c r="AU6" s="153"/>
      <c r="AX6" s="153"/>
      <c r="BA6" s="153"/>
      <c r="BD6" s="153"/>
    </row>
    <row r="7" spans="2:56" s="44" customFormat="1">
      <c r="C7" s="153"/>
      <c r="I7" s="245"/>
      <c r="J7" s="245"/>
      <c r="K7" s="153"/>
      <c r="N7" s="153"/>
      <c r="Q7" s="153"/>
      <c r="T7" s="153"/>
      <c r="W7" s="153"/>
      <c r="Z7" s="153"/>
      <c r="AC7" s="153"/>
      <c r="AF7" s="153"/>
      <c r="AI7" s="153"/>
      <c r="AL7" s="153"/>
      <c r="AO7" s="153"/>
      <c r="AR7" s="153"/>
      <c r="AU7" s="153"/>
      <c r="AX7" s="153"/>
      <c r="BA7" s="153"/>
      <c r="BD7" s="153"/>
    </row>
    <row r="8" spans="2:56" s="246" customFormat="1" ht="15.5">
      <c r="B8" s="315" t="s">
        <v>401</v>
      </c>
      <c r="C8" s="307"/>
      <c r="D8" s="307"/>
      <c r="E8" s="307"/>
      <c r="F8" s="307"/>
      <c r="G8" s="44"/>
      <c r="H8" s="44"/>
      <c r="I8" s="247"/>
      <c r="J8" s="247"/>
      <c r="K8" s="248"/>
    </row>
    <row r="9" spans="2:56">
      <c r="G9" s="44"/>
      <c r="H9" s="44"/>
      <c r="I9" s="245"/>
      <c r="J9" s="245"/>
      <c r="K9" s="153"/>
    </row>
    <row r="10" spans="2:56">
      <c r="B10" s="315" t="s">
        <v>335</v>
      </c>
      <c r="D10" s="308" t="str">
        <f>IFERROR(VLOOKUP("KO",F16:F25,1,FALSE),"OK")</f>
        <v>OK</v>
      </c>
      <c r="G10" s="44"/>
      <c r="H10" s="44"/>
      <c r="I10" s="245"/>
      <c r="J10" s="245"/>
      <c r="K10" s="153"/>
    </row>
    <row r="11" spans="2:56">
      <c r="G11" s="44"/>
      <c r="H11" s="44"/>
      <c r="I11" s="245"/>
      <c r="J11" s="245"/>
      <c r="K11" s="153"/>
    </row>
    <row r="12" spans="2:56" ht="16.5">
      <c r="B12" s="309"/>
      <c r="C12" s="309"/>
      <c r="D12" s="368" t="s">
        <v>8</v>
      </c>
      <c r="E12" s="310"/>
      <c r="F12" s="250"/>
      <c r="G12" s="44"/>
      <c r="H12" s="44"/>
      <c r="I12" s="245"/>
      <c r="J12" s="245"/>
      <c r="K12" s="153"/>
    </row>
    <row r="13" spans="2:56" ht="16.5">
      <c r="B13" s="309"/>
      <c r="C13" s="311"/>
      <c r="D13" s="316"/>
      <c r="E13" s="310"/>
      <c r="G13" s="44"/>
      <c r="H13" s="44"/>
      <c r="I13" s="245"/>
      <c r="J13" s="245"/>
      <c r="K13" s="153"/>
    </row>
    <row r="14" spans="2:56">
      <c r="C14" s="312"/>
      <c r="D14" s="313"/>
      <c r="E14" s="312"/>
      <c r="G14" s="44"/>
      <c r="I14" s="245"/>
      <c r="J14" s="245"/>
      <c r="K14" s="153"/>
    </row>
    <row r="15" spans="2:56" s="251" customFormat="1">
      <c r="B15" s="315" t="s">
        <v>402</v>
      </c>
      <c r="C15" s="368" t="s">
        <v>403</v>
      </c>
      <c r="D15" s="368" t="s">
        <v>404</v>
      </c>
      <c r="E15" s="369" t="s">
        <v>405</v>
      </c>
      <c r="F15" s="369" t="s">
        <v>406</v>
      </c>
      <c r="G15" s="314"/>
      <c r="I15" s="252"/>
      <c r="J15" s="252"/>
      <c r="K15" s="253"/>
    </row>
    <row r="16" spans="2:56">
      <c r="B16" s="370" t="s">
        <v>224</v>
      </c>
      <c r="C16" s="371">
        <f>INPUT_DATA!C$3</f>
        <v>0</v>
      </c>
      <c r="D16" s="372">
        <f>INPUT_DATA!S$3</f>
        <v>0</v>
      </c>
      <c r="E16" s="373">
        <f>C16-D16</f>
        <v>0</v>
      </c>
      <c r="F16" s="374" t="str">
        <f>IF(E16=0,"OK","KO")</f>
        <v>OK</v>
      </c>
      <c r="I16" s="245"/>
      <c r="K16" s="153"/>
    </row>
    <row r="17" spans="2:12">
      <c r="B17" s="375" t="s">
        <v>396</v>
      </c>
      <c r="C17" s="376">
        <f>INPUT_DATA!D$3</f>
        <v>0</v>
      </c>
      <c r="D17" s="377">
        <f>INPUT_DATA!T$3</f>
        <v>0</v>
      </c>
      <c r="E17" s="378">
        <f t="shared" ref="E17:E28" si="0">C17-D17</f>
        <v>0</v>
      </c>
      <c r="F17" s="374" t="str">
        <f t="shared" ref="F17:F28" si="1">IF(E17=0,"OK","KO")</f>
        <v>OK</v>
      </c>
      <c r="I17" s="245"/>
      <c r="K17" s="153"/>
    </row>
    <row r="18" spans="2:12">
      <c r="B18" s="379" t="s">
        <v>226</v>
      </c>
      <c r="C18" s="376">
        <v>0</v>
      </c>
      <c r="D18" s="377">
        <f>INPUT_DATA!U$3</f>
        <v>0</v>
      </c>
      <c r="E18" s="378">
        <f t="shared" si="0"/>
        <v>0</v>
      </c>
      <c r="F18" s="374" t="str">
        <f t="shared" si="1"/>
        <v>OK</v>
      </c>
      <c r="I18" s="245"/>
      <c r="K18" s="153"/>
    </row>
    <row r="19" spans="2:12">
      <c r="B19" s="379" t="s">
        <v>227</v>
      </c>
      <c r="C19" s="376">
        <f>INPUT_DATA!F$3</f>
        <v>0</v>
      </c>
      <c r="D19" s="377">
        <f>INPUT_DATA!V$3</f>
        <v>0</v>
      </c>
      <c r="E19" s="378">
        <f t="shared" si="0"/>
        <v>0</v>
      </c>
      <c r="F19" s="374" t="str">
        <f t="shared" si="1"/>
        <v>OK</v>
      </c>
      <c r="I19" s="245"/>
      <c r="K19" s="153"/>
    </row>
    <row r="20" spans="2:12">
      <c r="B20" s="379" t="s">
        <v>228</v>
      </c>
      <c r="C20" s="376">
        <f>INPUT_DATA!G$3</f>
        <v>0</v>
      </c>
      <c r="D20" s="377">
        <f>INPUT_DATA!W$3</f>
        <v>0</v>
      </c>
      <c r="E20" s="378">
        <f t="shared" si="0"/>
        <v>0</v>
      </c>
      <c r="F20" s="374" t="str">
        <f t="shared" si="1"/>
        <v>OK</v>
      </c>
      <c r="I20" s="245"/>
      <c r="K20" s="153"/>
    </row>
    <row r="21" spans="2:12">
      <c r="B21" s="379" t="s">
        <v>229</v>
      </c>
      <c r="C21" s="376">
        <f>INPUT_DATA!H$3</f>
        <v>0</v>
      </c>
      <c r="D21" s="377">
        <f>INPUT_DATA!X$3</f>
        <v>0</v>
      </c>
      <c r="E21" s="378">
        <f t="shared" si="0"/>
        <v>0</v>
      </c>
      <c r="F21" s="374" t="str">
        <f t="shared" si="1"/>
        <v>OK</v>
      </c>
      <c r="I21" s="245"/>
      <c r="K21" s="153"/>
    </row>
    <row r="22" spans="2:12">
      <c r="B22" s="379" t="s">
        <v>230</v>
      </c>
      <c r="C22" s="376">
        <f>INPUT_DATA!I$3</f>
        <v>0</v>
      </c>
      <c r="D22" s="377">
        <f>INPUT_DATA!Y$3</f>
        <v>0</v>
      </c>
      <c r="E22" s="378">
        <f t="shared" si="0"/>
        <v>0</v>
      </c>
      <c r="F22" s="374" t="str">
        <f t="shared" si="1"/>
        <v>OK</v>
      </c>
      <c r="I22" s="245" t="s">
        <v>408</v>
      </c>
      <c r="J22" s="16">
        <v>12671</v>
      </c>
      <c r="K22" s="153">
        <v>9.6</v>
      </c>
      <c r="L22" s="16">
        <f>J22*K22</f>
        <v>121641.59999999999</v>
      </c>
    </row>
    <row r="23" spans="2:12">
      <c r="B23" s="379" t="s">
        <v>231</v>
      </c>
      <c r="C23" s="376">
        <f>INPUT_DATA!J$3</f>
        <v>0</v>
      </c>
      <c r="D23" s="377">
        <f>INPUT_DATA!Z$3</f>
        <v>0</v>
      </c>
      <c r="E23" s="378">
        <f t="shared" si="0"/>
        <v>0</v>
      </c>
      <c r="F23" s="374" t="str">
        <f t="shared" si="1"/>
        <v>OK</v>
      </c>
      <c r="I23" s="245" t="s">
        <v>409</v>
      </c>
      <c r="J23" s="16">
        <v>80</v>
      </c>
      <c r="K23" s="153"/>
    </row>
    <row r="24" spans="2:12">
      <c r="B24" s="379" t="s">
        <v>232</v>
      </c>
      <c r="C24" s="376">
        <f>INPUT_DATA!K$3</f>
        <v>0</v>
      </c>
      <c r="D24" s="377">
        <f>INPUT_DATA!AA$3</f>
        <v>0</v>
      </c>
      <c r="E24" s="378">
        <f t="shared" si="0"/>
        <v>0</v>
      </c>
      <c r="F24" s="374" t="str">
        <f t="shared" si="1"/>
        <v>OK</v>
      </c>
      <c r="I24" s="245" t="s">
        <v>410</v>
      </c>
      <c r="J24" s="16">
        <v>31</v>
      </c>
      <c r="K24" s="153"/>
    </row>
    <row r="25" spans="2:12">
      <c r="B25" s="379" t="s">
        <v>233</v>
      </c>
      <c r="C25" s="376">
        <f>INPUT_DATA!L$3</f>
        <v>0</v>
      </c>
      <c r="D25" s="377">
        <f>INPUT_DATA!AB$3</f>
        <v>0</v>
      </c>
      <c r="E25" s="378">
        <f t="shared" si="0"/>
        <v>0</v>
      </c>
      <c r="F25" s="374" t="str">
        <f t="shared" si="1"/>
        <v>OK</v>
      </c>
      <c r="I25" s="245"/>
      <c r="K25" s="153"/>
    </row>
    <row r="26" spans="2:12">
      <c r="B26" s="379" t="s">
        <v>234</v>
      </c>
      <c r="C26" s="376">
        <f>INPUT_DATA!M$3</f>
        <v>0</v>
      </c>
      <c r="D26" s="377">
        <f>INPUT_DATA!AC$3</f>
        <v>0</v>
      </c>
      <c r="E26" s="378">
        <f t="shared" si="0"/>
        <v>0</v>
      </c>
      <c r="F26" s="374" t="str">
        <f t="shared" si="1"/>
        <v>OK</v>
      </c>
      <c r="I26" s="245"/>
      <c r="J26" s="245"/>
      <c r="K26" s="153"/>
    </row>
    <row r="27" spans="2:12">
      <c r="B27" s="379" t="s">
        <v>235</v>
      </c>
      <c r="C27" s="376">
        <f>INPUT_DATA!N$3</f>
        <v>0</v>
      </c>
      <c r="D27" s="377">
        <f>INPUT_DATA!AD$3</f>
        <v>0</v>
      </c>
      <c r="E27" s="378">
        <f t="shared" si="0"/>
        <v>0</v>
      </c>
      <c r="F27" s="374" t="str">
        <f t="shared" si="1"/>
        <v>OK</v>
      </c>
    </row>
    <row r="28" spans="2:12" ht="15" thickBot="1">
      <c r="B28" s="379" t="s">
        <v>407</v>
      </c>
      <c r="C28" s="380">
        <f>INPUT_DATA!O$3</f>
        <v>0</v>
      </c>
      <c r="D28" s="381">
        <f>INPUT_DATA!AE$3</f>
        <v>0</v>
      </c>
      <c r="E28" s="382">
        <f t="shared" si="0"/>
        <v>0</v>
      </c>
      <c r="F28" s="383"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4296875" customWidth="1"/>
    <col min="2" max="2" width="12.453125" style="223" bestFit="1" customWidth="1"/>
    <col min="3" max="3" width="18" style="244"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74" t="s">
        <v>393</v>
      </c>
      <c r="B1" s="874"/>
      <c r="C1" s="874"/>
      <c r="D1" s="874"/>
      <c r="E1" s="874"/>
      <c r="F1" s="874"/>
      <c r="G1" s="874"/>
      <c r="H1" s="874"/>
      <c r="I1" s="874"/>
      <c r="J1" s="874"/>
      <c r="K1" s="874"/>
      <c r="L1" s="874"/>
      <c r="M1" s="874"/>
      <c r="N1" s="874"/>
      <c r="O1" s="874"/>
      <c r="P1" s="874"/>
      <c r="R1" s="875" t="s">
        <v>394</v>
      </c>
      <c r="S1" s="875"/>
      <c r="T1" s="875"/>
      <c r="U1" s="875"/>
      <c r="V1" s="875"/>
      <c r="W1" s="875"/>
      <c r="X1" s="875"/>
      <c r="Y1" s="875"/>
      <c r="Z1" s="875"/>
      <c r="AA1" s="875"/>
      <c r="AB1" s="875"/>
      <c r="AC1" s="875"/>
      <c r="AD1" s="875"/>
      <c r="AE1" s="875"/>
    </row>
    <row r="2" spans="1:31" ht="33.75" customHeight="1" thickBot="1">
      <c r="A2" s="356" t="s">
        <v>395</v>
      </c>
      <c r="B2" s="357" t="s">
        <v>44</v>
      </c>
      <c r="C2" s="358" t="s">
        <v>224</v>
      </c>
      <c r="D2" s="359" t="s">
        <v>396</v>
      </c>
      <c r="E2" s="360" t="s">
        <v>226</v>
      </c>
      <c r="F2" s="360" t="s">
        <v>227</v>
      </c>
      <c r="G2" s="360" t="s">
        <v>228</v>
      </c>
      <c r="H2" s="360" t="s">
        <v>229</v>
      </c>
      <c r="I2" s="360" t="s">
        <v>230</v>
      </c>
      <c r="J2" s="360" t="s">
        <v>231</v>
      </c>
      <c r="K2" s="360" t="s">
        <v>232</v>
      </c>
      <c r="L2" s="360" t="s">
        <v>233</v>
      </c>
      <c r="M2" s="360" t="s">
        <v>234</v>
      </c>
      <c r="N2" s="360" t="s">
        <v>235</v>
      </c>
      <c r="O2" s="360" t="s">
        <v>397</v>
      </c>
      <c r="P2" s="360" t="s">
        <v>398</v>
      </c>
      <c r="R2" s="361" t="s">
        <v>44</v>
      </c>
      <c r="S2" s="362" t="s">
        <v>224</v>
      </c>
      <c r="T2" s="363" t="s">
        <v>225</v>
      </c>
      <c r="U2" s="363" t="s">
        <v>226</v>
      </c>
      <c r="V2" s="363" t="s">
        <v>227</v>
      </c>
      <c r="W2" s="363" t="s">
        <v>228</v>
      </c>
      <c r="X2" s="363" t="s">
        <v>229</v>
      </c>
      <c r="Y2" s="363" t="s">
        <v>230</v>
      </c>
      <c r="Z2" s="363" t="s">
        <v>231</v>
      </c>
      <c r="AA2" s="363" t="s">
        <v>232</v>
      </c>
      <c r="AB2" s="363" t="s">
        <v>367</v>
      </c>
      <c r="AC2" s="363" t="s">
        <v>233</v>
      </c>
      <c r="AD2" s="364" t="s">
        <v>234</v>
      </c>
      <c r="AE2" s="362" t="s">
        <v>235</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439</v>
      </c>
      <c r="F3" s="537"/>
      <c r="G3" t="s">
        <v>440</v>
      </c>
      <c r="K3" s="154">
        <f>+H5+H12+300</f>
        <v>5159547.93</v>
      </c>
    </row>
    <row r="4" spans="4:13">
      <c r="F4" s="537"/>
      <c r="G4" t="s">
        <v>447</v>
      </c>
      <c r="H4" s="154">
        <f>+'13 - Priority of Payments'!K12</f>
        <v>0</v>
      </c>
    </row>
    <row r="5" spans="4:13">
      <c r="D5" t="s">
        <v>374</v>
      </c>
      <c r="E5" s="154">
        <f>+'12 - Third party expenses'!I56</f>
        <v>8672.369999999999</v>
      </c>
      <c r="F5" s="537"/>
      <c r="G5" t="s">
        <v>441</v>
      </c>
      <c r="H5" s="154">
        <f>+'10 - Available Distribution'!G9</f>
        <v>9247.93</v>
      </c>
    </row>
    <row r="6" spans="4:13">
      <c r="D6" s="244" t="str">
        <f>+'09 - Interest'!Q10</f>
        <v>Class B Notes interest amount</v>
      </c>
      <c r="E6" s="154">
        <f>+'09 - Interest'!Q12</f>
        <v>57414.369999999995</v>
      </c>
      <c r="F6" s="537"/>
      <c r="G6" t="s">
        <v>442</v>
      </c>
      <c r="H6" s="538">
        <f>+'10 - Available Distribution'!M9</f>
        <v>230287.74</v>
      </c>
    </row>
    <row r="7" spans="4:13">
      <c r="D7" s="154" t="str">
        <f>+'09 - Interest'!K10</f>
        <v>Class A Notes interest amount</v>
      </c>
      <c r="E7" s="154">
        <f>+'09 - Interest'!K12</f>
        <v>897700</v>
      </c>
      <c r="F7" s="537"/>
      <c r="G7" t="s">
        <v>443</v>
      </c>
      <c r="H7" s="154">
        <f>+'10 - Available Distribution'!E9</f>
        <v>11039.31</v>
      </c>
    </row>
    <row r="8" spans="4:13">
      <c r="D8" t="str">
        <f>+'08 - Notes Follow up'!F14</f>
        <v>Redemption</v>
      </c>
      <c r="E8" s="154">
        <f>+'08 - Notes Follow up'!F16</f>
        <v>13056950</v>
      </c>
      <c r="F8" s="537"/>
      <c r="G8" t="s">
        <v>444</v>
      </c>
      <c r="H8" s="538">
        <f>+INPUT_BMW!B4</f>
        <v>10740871.59</v>
      </c>
      <c r="M8" s="535" t="s">
        <v>448</v>
      </c>
    </row>
    <row r="9" spans="4:13">
      <c r="F9" s="537"/>
      <c r="G9" t="s">
        <v>445</v>
      </c>
      <c r="H9" s="538">
        <f>+INPUT_BMW!C4</f>
        <v>3085475.23</v>
      </c>
      <c r="K9" s="154"/>
      <c r="M9" s="536">
        <f>+H6+H8+H9+H11</f>
        <v>14093472.130000001</v>
      </c>
    </row>
    <row r="10" spans="4:13">
      <c r="E10" s="154"/>
      <c r="F10" s="537"/>
      <c r="G10" t="s">
        <v>446</v>
      </c>
      <c r="H10" s="154">
        <f>+INPUT_BMW!D4</f>
        <v>0</v>
      </c>
    </row>
    <row r="11" spans="4:13">
      <c r="F11" s="537"/>
      <c r="G11" t="s">
        <v>348</v>
      </c>
      <c r="H11" s="538">
        <f>+INPUT_BMW!G4</f>
        <v>36837.57</v>
      </c>
    </row>
    <row r="12" spans="4:13">
      <c r="D12" t="s">
        <v>191</v>
      </c>
      <c r="E12" s="154">
        <f>+'04 - Reserve calculation'!C12</f>
        <v>5150000</v>
      </c>
      <c r="F12" s="537"/>
      <c r="G12" t="s">
        <v>191</v>
      </c>
      <c r="H12" s="154">
        <f>+'04 - Reserve calculation'!C10</f>
        <v>5150000</v>
      </c>
    </row>
    <row r="13" spans="4:13">
      <c r="F13" s="537"/>
      <c r="H13" s="154"/>
    </row>
    <row r="14" spans="4:13">
      <c r="F14" s="537"/>
    </row>
    <row r="15" spans="4:13">
      <c r="E15" s="154">
        <f>SUM(E5:E12)</f>
        <v>19170736.740000002</v>
      </c>
      <c r="F15" s="537"/>
      <c r="H15" s="154">
        <f>SUM(H4:H12)</f>
        <v>19263759.370000001</v>
      </c>
      <c r="J15" s="154">
        <f>+H15-E15</f>
        <v>93022.629999998957</v>
      </c>
    </row>
    <row r="16" spans="4:13">
      <c r="F16" s="537"/>
    </row>
    <row r="17" spans="8:10">
      <c r="H17" t="s">
        <v>449</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25" sqref="F25"/>
    </sheetView>
  </sheetViews>
  <sheetFormatPr defaultColWidth="9.1796875" defaultRowHeight="13"/>
  <cols>
    <col min="1" max="1" width="9.1796875" style="437"/>
    <col min="2" max="2" width="72.26953125" style="437" bestFit="1" customWidth="1"/>
    <col min="3" max="3" width="9.1796875" style="437"/>
    <col min="4" max="4" width="25" style="437" customWidth="1"/>
    <col min="5" max="5" width="3.26953125" style="437" customWidth="1"/>
    <col min="6" max="6" width="26.81640625" style="437" customWidth="1"/>
    <col min="7" max="7" width="2.26953125" style="437" customWidth="1"/>
    <col min="8" max="8" width="14.54296875" style="437" customWidth="1"/>
    <col min="9" max="9" width="2.54296875" style="437" customWidth="1"/>
    <col min="10" max="10" width="15.81640625" style="437" customWidth="1"/>
    <col min="11" max="16384" width="9.1796875" style="437"/>
  </cols>
  <sheetData>
    <row r="3" spans="2:17" ht="26">
      <c r="C3" s="771" t="s">
        <v>508</v>
      </c>
      <c r="D3" s="771"/>
      <c r="E3" s="771"/>
      <c r="F3" s="771"/>
    </row>
    <row r="8" spans="2:17">
      <c r="B8" s="777" t="s">
        <v>564</v>
      </c>
      <c r="C8" s="778"/>
      <c r="D8" s="778"/>
      <c r="E8" s="778"/>
      <c r="F8" s="778"/>
      <c r="G8" s="778"/>
      <c r="H8" s="778"/>
      <c r="I8" s="778"/>
      <c r="J8" s="778"/>
      <c r="K8" s="778"/>
      <c r="L8" s="778"/>
      <c r="M8" s="778"/>
      <c r="N8" s="778"/>
      <c r="O8" s="778"/>
      <c r="P8" s="778"/>
      <c r="Q8" s="778"/>
    </row>
    <row r="9" spans="2:17">
      <c r="B9" s="438"/>
      <c r="C9" s="438"/>
      <c r="D9" s="438"/>
      <c r="E9" s="438"/>
      <c r="F9" s="438"/>
      <c r="G9" s="438"/>
      <c r="H9" s="438"/>
      <c r="I9" s="438"/>
      <c r="J9" s="438"/>
    </row>
    <row r="10" spans="2:17">
      <c r="B10" s="439"/>
      <c r="C10" s="439"/>
      <c r="D10" s="318" t="s">
        <v>8</v>
      </c>
      <c r="E10" s="440"/>
      <c r="F10" s="318" t="s">
        <v>9</v>
      </c>
      <c r="G10" s="438"/>
      <c r="H10" s="772" t="s">
        <v>10</v>
      </c>
      <c r="I10" s="440"/>
      <c r="J10" s="772" t="s">
        <v>363</v>
      </c>
    </row>
    <row r="11" spans="2:17">
      <c r="B11" s="439"/>
      <c r="C11" s="17"/>
      <c r="D11" s="317">
        <f>'00 - Cover'!E14</f>
        <v>46042</v>
      </c>
      <c r="E11" s="440"/>
      <c r="F11" s="317">
        <f>'00 - Cover'!E17</f>
        <v>46013</v>
      </c>
      <c r="G11" s="438"/>
      <c r="H11" s="773"/>
      <c r="I11" s="440"/>
      <c r="J11" s="773"/>
    </row>
    <row r="12" spans="2:17">
      <c r="C12" s="441"/>
      <c r="D12" s="18"/>
      <c r="E12" s="441"/>
      <c r="F12" s="18"/>
      <c r="G12" s="438"/>
      <c r="H12" s="18"/>
      <c r="I12" s="441"/>
      <c r="J12" s="18"/>
    </row>
    <row r="13" spans="2:17">
      <c r="B13" s="256" t="s">
        <v>338</v>
      </c>
      <c r="C13" s="441"/>
      <c r="D13" s="18"/>
      <c r="E13" s="441"/>
      <c r="F13" s="18"/>
      <c r="G13" s="442"/>
      <c r="H13" s="18"/>
      <c r="I13" s="441"/>
      <c r="J13" s="18"/>
    </row>
    <row r="14" spans="2:17">
      <c r="B14" s="254" t="s">
        <v>344</v>
      </c>
      <c r="C14" s="21"/>
      <c r="D14" s="22">
        <f>'05 - Asset Follow-up'!M11</f>
        <v>584606535.81000006</v>
      </c>
      <c r="E14" s="23"/>
      <c r="F14" s="22">
        <f>'05 - Asset Follow-up'!M12</f>
        <v>595848599.28000009</v>
      </c>
      <c r="G14" s="442"/>
      <c r="H14" s="22">
        <f>D14-F14</f>
        <v>-11242063.470000029</v>
      </c>
      <c r="I14" s="23"/>
      <c r="J14" s="24">
        <f>IFERROR((D14-F14)/F14,0)</f>
        <v>-1.8867315428087762E-2</v>
      </c>
    </row>
    <row r="15" spans="2:17">
      <c r="B15" s="255" t="s">
        <v>339</v>
      </c>
      <c r="C15" s="21"/>
      <c r="D15" s="26">
        <f>'05 - Asset Follow-up'!O11</f>
        <v>8</v>
      </c>
      <c r="E15" s="23"/>
      <c r="F15" s="26">
        <f>'05 - Asset Follow-up'!O12</f>
        <v>22</v>
      </c>
      <c r="G15" s="442"/>
      <c r="H15" s="26">
        <f t="shared" ref="H15:H49" si="0">D15-F15</f>
        <v>-14</v>
      </c>
      <c r="I15" s="23"/>
      <c r="J15" s="27">
        <f t="shared" ref="J15:J49" si="1">IFERROR((D15-F15)/F15,0)</f>
        <v>-0.63636363636363635</v>
      </c>
    </row>
    <row r="16" spans="2:17">
      <c r="D16" s="28"/>
      <c r="F16" s="28"/>
      <c r="H16" s="28"/>
      <c r="J16" s="29"/>
    </row>
    <row r="17" spans="2:10">
      <c r="B17" s="249" t="s">
        <v>341</v>
      </c>
      <c r="D17" s="28"/>
      <c r="F17" s="28"/>
      <c r="H17" s="28"/>
      <c r="J17" s="29"/>
    </row>
    <row r="18" spans="2:10">
      <c r="B18" s="255" t="s">
        <v>340</v>
      </c>
      <c r="C18" s="443"/>
      <c r="D18" s="22">
        <f>'05 - Asset Follow-up'!L11</f>
        <v>230287.74</v>
      </c>
      <c r="E18" s="23"/>
      <c r="F18" s="22">
        <f>'05 - Asset Follow-up'!L12</f>
        <v>723255.1</v>
      </c>
      <c r="G18" s="442"/>
      <c r="H18" s="22">
        <f t="shared" si="0"/>
        <v>-492967.36</v>
      </c>
      <c r="I18" s="23"/>
      <c r="J18" s="24">
        <f t="shared" si="1"/>
        <v>-0.68159541495110099</v>
      </c>
    </row>
    <row r="19" spans="2:10" ht="26.25" customHeight="1">
      <c r="J19" s="444"/>
    </row>
    <row r="20" spans="2:10">
      <c r="B20" s="256" t="s">
        <v>343</v>
      </c>
      <c r="D20" s="28"/>
      <c r="F20" s="28"/>
      <c r="H20" s="28"/>
      <c r="J20" s="29"/>
    </row>
    <row r="21" spans="2:10">
      <c r="B21" s="30" t="s">
        <v>183</v>
      </c>
      <c r="C21" s="443"/>
      <c r="D21" s="34">
        <f>'04 - Reserve calculation'!C13</f>
        <v>5150000</v>
      </c>
      <c r="E21" s="23"/>
      <c r="F21" s="34">
        <f>'04 - Reserve calculation'!C10</f>
        <v>5150000</v>
      </c>
      <c r="H21" s="31">
        <f t="shared" si="0"/>
        <v>0</v>
      </c>
      <c r="I21" s="23"/>
      <c r="J21" s="32">
        <f t="shared" si="1"/>
        <v>0</v>
      </c>
    </row>
    <row r="22" spans="2:10">
      <c r="J22" s="444"/>
    </row>
    <row r="23" spans="2:10">
      <c r="B23" s="256" t="s">
        <v>352</v>
      </c>
      <c r="D23" s="28"/>
      <c r="F23" s="28"/>
      <c r="H23" s="28"/>
      <c r="J23" s="29"/>
    </row>
    <row r="24" spans="2:10">
      <c r="B24" s="30" t="s">
        <v>365</v>
      </c>
      <c r="D24" s="34">
        <f>+'09 - Interest'!K12+'09 - Interest'!Q12+'09 - Interest'!W12</f>
        <v>1048114.37</v>
      </c>
      <c r="F24" s="34">
        <f>+'09 - Interest'!K13+'09 - Interest'!Q13+'09 - Interest'!W13</f>
        <v>1158214.3700000001</v>
      </c>
      <c r="H24" s="34">
        <f>+D24-F24</f>
        <v>-110100.00000000012</v>
      </c>
      <c r="J24" s="323">
        <f>IFERROR((D24-F24)/F24,0)</f>
        <v>-9.5060122591986235E-2</v>
      </c>
    </row>
    <row r="25" spans="2:10">
      <c r="B25" s="25" t="s">
        <v>345</v>
      </c>
      <c r="C25" s="443"/>
      <c r="D25" s="34">
        <f>'09 - Interest'!AF12</f>
        <v>39268.749999999993</v>
      </c>
      <c r="E25" s="23"/>
      <c r="F25" s="34">
        <f>'09 - Interest'!AF13</f>
        <v>33045.833333333328</v>
      </c>
      <c r="H25" s="34">
        <f t="shared" ref="H25" si="2">D25-F25</f>
        <v>6222.9166666666642</v>
      </c>
      <c r="I25" s="23"/>
      <c r="J25" s="323">
        <f t="shared" ref="J25" si="3">IFERROR((D25-F25)/F25,0)</f>
        <v>0.18831168831168826</v>
      </c>
    </row>
    <row r="26" spans="2:10">
      <c r="J26" s="444"/>
    </row>
    <row r="27" spans="2:10" hidden="1">
      <c r="B27" s="256" t="s">
        <v>346</v>
      </c>
      <c r="J27" s="444"/>
    </row>
    <row r="28" spans="2:10" hidden="1">
      <c r="B28" s="20" t="s">
        <v>347</v>
      </c>
      <c r="D28" s="22">
        <f>'06 - Performance Follow-up'!L53</f>
        <v>14051.84</v>
      </c>
      <c r="F28" s="22">
        <f>'06 - Performance Follow-up'!L52</f>
        <v>10281.34</v>
      </c>
      <c r="H28" s="22">
        <f t="shared" si="0"/>
        <v>3770.5</v>
      </c>
      <c r="J28" s="24">
        <f>IFERROR((D28-F28)/F28,0)</f>
        <v>0.36673235200859033</v>
      </c>
    </row>
    <row r="29" spans="2:10" hidden="1">
      <c r="B29" s="20" t="s">
        <v>348</v>
      </c>
      <c r="D29" s="35">
        <f>'06 - Performance Follow-up'!M53</f>
        <v>0</v>
      </c>
      <c r="F29" s="35">
        <f>'06 - Performance Follow-up'!M52</f>
        <v>0</v>
      </c>
      <c r="H29" s="35">
        <f t="shared" si="0"/>
        <v>0</v>
      </c>
      <c r="J29" s="36">
        <f t="shared" si="1"/>
        <v>0</v>
      </c>
    </row>
    <row r="30" spans="2:10" hidden="1">
      <c r="B30" s="20" t="s">
        <v>349</v>
      </c>
      <c r="D30" s="35">
        <f>'06 - Performance Follow-up'!N53</f>
        <v>14051.84</v>
      </c>
      <c r="F30" s="35">
        <f>'06 - Performance Follow-up'!N52</f>
        <v>10281.34</v>
      </c>
      <c r="H30" s="35">
        <f t="shared" si="0"/>
        <v>3770.5</v>
      </c>
      <c r="J30" s="36">
        <f t="shared" si="1"/>
        <v>0.36673235200859033</v>
      </c>
    </row>
    <row r="32" spans="2:10">
      <c r="B32" s="256" t="s">
        <v>342</v>
      </c>
      <c r="J32" s="444"/>
    </row>
    <row r="33" spans="2:10">
      <c r="B33" s="20" t="s">
        <v>172</v>
      </c>
      <c r="D33" s="22">
        <f>'08 - Notes Follow up'!H16</f>
        <v>429006700</v>
      </c>
      <c r="F33" s="22">
        <f>'08 - Notes Follow up'!H17</f>
        <v>442063650</v>
      </c>
      <c r="H33" s="22">
        <f t="shared" ref="H33:H40" si="4">D33-F33</f>
        <v>-13056950</v>
      </c>
      <c r="J33" s="24">
        <f t="shared" ref="J33:J40" si="5">IFERROR((D33-F33)/F33,0)</f>
        <v>-2.9536357490601184E-2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544</v>
      </c>
      <c r="D37" s="35">
        <f>'08 - Notes Follow up'!X16</f>
        <v>74400000</v>
      </c>
      <c r="F37" s="35">
        <f>'08 - Notes Follow up'!X17</f>
        <v>74400000</v>
      </c>
      <c r="H37" s="35">
        <f t="shared" ref="H37:H38" si="6">D37-F37</f>
        <v>0</v>
      </c>
      <c r="J37" s="36">
        <f t="shared" ref="J37:J38" si="7">IFERROR((D37-F37)/F37,0)</f>
        <v>0</v>
      </c>
    </row>
    <row r="38" spans="2:10">
      <c r="B38" s="20" t="s">
        <v>533</v>
      </c>
      <c r="D38" s="35">
        <f>'08 - Notes Follow up'!Y16</f>
        <v>744</v>
      </c>
      <c r="F38" s="35">
        <f>'08 - Notes Follow up'!Y17</f>
        <v>744</v>
      </c>
      <c r="H38" s="35">
        <f t="shared" si="6"/>
        <v>0</v>
      </c>
      <c r="J38" s="36">
        <f t="shared" si="7"/>
        <v>0</v>
      </c>
    </row>
    <row r="39" spans="2:10">
      <c r="B39" s="20" t="s">
        <v>353</v>
      </c>
      <c r="D39" s="35">
        <f>'08 - Notes Follow up'!AE16</f>
        <v>300</v>
      </c>
      <c r="F39" s="35">
        <f>'08 - Notes Follow up'!AE17</f>
        <v>300</v>
      </c>
      <c r="H39" s="35">
        <f t="shared" si="4"/>
        <v>0</v>
      </c>
      <c r="J39" s="36">
        <f t="shared" si="5"/>
        <v>0</v>
      </c>
    </row>
    <row r="40" spans="2:10">
      <c r="B40" s="20" t="s">
        <v>350</v>
      </c>
      <c r="D40" s="37">
        <f>'08 - Notes Follow up'!AF16</f>
        <v>2</v>
      </c>
      <c r="F40" s="37">
        <f>'08 - Notes Follow up'!AF17</f>
        <v>2</v>
      </c>
      <c r="H40" s="37">
        <f t="shared" si="4"/>
        <v>0</v>
      </c>
      <c r="J40" s="27">
        <f t="shared" si="5"/>
        <v>0</v>
      </c>
    </row>
    <row r="41" spans="2:10">
      <c r="D41" s="28"/>
      <c r="F41" s="28"/>
      <c r="H41" s="28"/>
      <c r="J41" s="29"/>
    </row>
    <row r="42" spans="2:10">
      <c r="B42" s="256" t="s">
        <v>351</v>
      </c>
      <c r="C42" s="445"/>
      <c r="D42" s="38"/>
      <c r="E42" s="38"/>
      <c r="F42" s="38"/>
      <c r="H42" s="38"/>
      <c r="I42" s="38"/>
      <c r="J42" s="39"/>
    </row>
    <row r="43" spans="2:10">
      <c r="B43" s="20" t="s">
        <v>356</v>
      </c>
      <c r="C43" s="40"/>
      <c r="D43" s="41">
        <f>'09 - Interest'!K12</f>
        <v>897700</v>
      </c>
      <c r="E43" s="42"/>
      <c r="F43" s="41">
        <f>'09 - Interest'!K13</f>
        <v>1007800</v>
      </c>
      <c r="H43" s="41">
        <f t="shared" si="0"/>
        <v>-110100</v>
      </c>
      <c r="I43" s="42"/>
      <c r="J43" s="24">
        <f t="shared" si="1"/>
        <v>-0.10924786664020639</v>
      </c>
    </row>
    <row r="44" spans="2:10">
      <c r="B44" s="20" t="s">
        <v>355</v>
      </c>
      <c r="C44" s="40"/>
      <c r="D44" s="35">
        <f>'09 - Interest'!Q12</f>
        <v>57414.369999999995</v>
      </c>
      <c r="E44" s="42"/>
      <c r="F44" s="35">
        <f>'09 - Interest'!Q13</f>
        <v>57414.369999999995</v>
      </c>
      <c r="H44" s="35">
        <f t="shared" si="0"/>
        <v>0</v>
      </c>
      <c r="I44" s="42"/>
      <c r="J44" s="36">
        <f t="shared" si="1"/>
        <v>0</v>
      </c>
    </row>
    <row r="45" spans="2:10">
      <c r="B45" s="20" t="s">
        <v>604</v>
      </c>
      <c r="C45" s="40"/>
      <c r="D45" s="35">
        <f>'09 - Interest'!W12</f>
        <v>93000</v>
      </c>
      <c r="E45" s="42"/>
      <c r="F45" s="35">
        <f>'09 - Interest'!W13</f>
        <v>93000</v>
      </c>
      <c r="H45" s="35">
        <f t="shared" ref="H45" si="8">D45-F45</f>
        <v>0</v>
      </c>
      <c r="I45" s="42"/>
      <c r="J45" s="36">
        <f t="shared" ref="J45" si="9">IFERROR((D45-F45)/F45,0)</f>
        <v>0</v>
      </c>
    </row>
    <row r="46" spans="2:10">
      <c r="B46" s="25" t="s">
        <v>354</v>
      </c>
      <c r="C46" s="40"/>
      <c r="D46" s="37">
        <f>'09 - Interest'!AF12</f>
        <v>39268.749999999993</v>
      </c>
      <c r="E46" s="42"/>
      <c r="F46" s="37">
        <f>'09 - Interest'!AF13</f>
        <v>33045.833333333328</v>
      </c>
      <c r="H46" s="37">
        <f t="shared" si="0"/>
        <v>6222.9166666666642</v>
      </c>
      <c r="I46" s="42"/>
      <c r="J46" s="27">
        <f t="shared" si="1"/>
        <v>0.18831168831168826</v>
      </c>
    </row>
    <row r="47" spans="2:10">
      <c r="B47" s="43"/>
      <c r="C47" s="40"/>
      <c r="D47" s="38"/>
      <c r="J47" s="444"/>
    </row>
    <row r="48" spans="2:10">
      <c r="B48" s="256" t="s">
        <v>129</v>
      </c>
      <c r="C48" s="445"/>
      <c r="E48" s="38"/>
      <c r="F48" s="38"/>
      <c r="H48" s="38"/>
      <c r="I48" s="38"/>
      <c r="J48" s="39"/>
    </row>
    <row r="49" spans="2:10">
      <c r="B49" s="30" t="s">
        <v>129</v>
      </c>
      <c r="C49" s="446"/>
      <c r="D49" s="41">
        <f>'10 - Available Distribution'!O9</f>
        <v>19263784.969999999</v>
      </c>
      <c r="E49" s="42"/>
      <c r="F49" s="41">
        <f>'10 - Available Distribution'!O10</f>
        <v>17954535.640000001</v>
      </c>
      <c r="H49" s="41">
        <f t="shared" si="0"/>
        <v>1309249.3299999982</v>
      </c>
      <c r="I49" s="42"/>
      <c r="J49" s="24">
        <f t="shared" si="1"/>
        <v>7.2920255708712842E-2</v>
      </c>
    </row>
    <row r="51" spans="2:10">
      <c r="B51" s="256" t="s">
        <v>357</v>
      </c>
      <c r="C51" s="445"/>
      <c r="D51" s="38"/>
      <c r="E51" s="38"/>
      <c r="F51" s="38"/>
      <c r="H51" s="38"/>
      <c r="I51" s="38"/>
      <c r="J51" s="39"/>
    </row>
    <row r="52" spans="2:10">
      <c r="B52" s="30" t="s">
        <v>358</v>
      </c>
      <c r="C52" s="446"/>
      <c r="D52" s="41">
        <f>IF('11 - Swap'!Q12=0,-'11 - Swap'!P12,'11 - Swap'!Q12)</f>
        <v>11039.309999999939</v>
      </c>
      <c r="E52" s="42"/>
      <c r="F52" s="41">
        <f>IF('11 - Swap'!Q13=0,-'11 - Swap'!P13,'11 - Swap'!Q13)</f>
        <v>75087.559999999939</v>
      </c>
      <c r="H52" s="41">
        <f t="shared" ref="H52" si="10">D52-F52</f>
        <v>-64048.25</v>
      </c>
      <c r="I52" s="42"/>
      <c r="J52" s="24">
        <f>IF(F52&lt;=0,(D52-F52)/-F52,(D52-F52)/F52)</f>
        <v>-0.85298083996869856</v>
      </c>
    </row>
    <row r="54" spans="2:10">
      <c r="B54" s="256" t="s">
        <v>362</v>
      </c>
      <c r="D54" s="774"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5"/>
      <c r="F54" s="775"/>
      <c r="G54" s="775"/>
      <c r="H54" s="775"/>
      <c r="I54" s="775"/>
      <c r="J54" s="776"/>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F18" sqref="F18"/>
    </sheetView>
  </sheetViews>
  <sheetFormatPr defaultColWidth="9.1796875" defaultRowHeight="12"/>
  <cols>
    <col min="1" max="1" width="1.54296875" style="417" customWidth="1"/>
    <col min="2" max="2" width="71.1796875" style="417" bestFit="1" customWidth="1"/>
    <col min="3" max="3" width="3.1796875" style="417" customWidth="1"/>
    <col min="4" max="4" width="28.7265625" style="417" customWidth="1"/>
    <col min="5" max="5" width="2.1796875" style="417" customWidth="1"/>
    <col min="6" max="6" width="23.81640625" style="417" customWidth="1"/>
    <col min="7" max="7" width="13.81640625" style="417" bestFit="1" customWidth="1"/>
    <col min="8" max="8" width="14" style="417" bestFit="1" customWidth="1"/>
    <col min="9" max="9" width="9.81640625" style="417" bestFit="1" customWidth="1"/>
    <col min="10" max="10" width="9" style="417" bestFit="1" customWidth="1"/>
    <col min="11" max="11" width="15.1796875" style="417" bestFit="1" customWidth="1"/>
    <col min="12" max="16384" width="9.1796875" style="417"/>
  </cols>
  <sheetData>
    <row r="1" spans="2:56" s="437" customFormat="1" ht="13"/>
    <row r="2" spans="2:56" s="437" customFormat="1" ht="13"/>
    <row r="3" spans="2:56" s="437" customFormat="1" ht="13"/>
    <row r="4" spans="2:56" s="437" customFormat="1" ht="26">
      <c r="D4" s="771" t="s">
        <v>508</v>
      </c>
      <c r="E4" s="771"/>
      <c r="F4" s="771"/>
      <c r="G4" s="771"/>
    </row>
    <row r="5" spans="2:56" s="437" customFormat="1" ht="13"/>
    <row r="6" spans="2:56" s="437" customFormat="1" ht="13"/>
    <row r="7" spans="2:56" s="437" customFormat="1" ht="13"/>
    <row r="8" spans="2:56" s="437" customFormat="1" ht="13">
      <c r="B8" s="777" t="s">
        <v>563</v>
      </c>
      <c r="C8" s="778"/>
      <c r="D8" s="778"/>
      <c r="E8" s="778"/>
      <c r="F8" s="778"/>
      <c r="G8" s="778"/>
      <c r="H8" s="778"/>
      <c r="I8" s="778"/>
      <c r="J8" s="778"/>
      <c r="K8" s="778"/>
      <c r="L8" s="778"/>
      <c r="M8" s="778"/>
      <c r="N8" s="778"/>
      <c r="O8" s="778"/>
      <c r="P8" s="778"/>
      <c r="Q8" s="778"/>
    </row>
    <row r="9" spans="2:56" s="411" customFormat="1" ht="11.5">
      <c r="C9" s="412"/>
      <c r="K9" s="412"/>
      <c r="N9" s="412"/>
      <c r="Q9" s="412"/>
      <c r="T9" s="412"/>
      <c r="W9" s="412"/>
      <c r="Z9" s="412"/>
      <c r="AC9" s="412"/>
      <c r="AF9" s="412"/>
      <c r="AI9" s="412"/>
      <c r="AL9" s="412"/>
      <c r="AO9" s="412"/>
      <c r="AR9" s="412"/>
      <c r="AU9" s="412"/>
      <c r="AX9" s="412"/>
      <c r="BA9" s="412"/>
      <c r="BD9" s="412"/>
    </row>
    <row r="10" spans="2:56" s="411" customFormat="1" ht="11.5">
      <c r="C10" s="412"/>
      <c r="K10" s="412"/>
      <c r="N10" s="412"/>
      <c r="Q10" s="412"/>
      <c r="T10" s="412"/>
      <c r="W10" s="412"/>
      <c r="Z10" s="412"/>
      <c r="AC10" s="412"/>
      <c r="AF10" s="412"/>
      <c r="AI10" s="412"/>
      <c r="AL10" s="412"/>
      <c r="AO10" s="412"/>
      <c r="AR10" s="412"/>
      <c r="AU10" s="412"/>
      <c r="AX10" s="412"/>
      <c r="BA10" s="412"/>
      <c r="BD10" s="412"/>
    </row>
    <row r="11" spans="2:56" s="411" customFormat="1">
      <c r="B11" s="779" t="s">
        <v>334</v>
      </c>
      <c r="C11" s="779"/>
      <c r="D11" s="621">
        <f>'00 - Cover'!E10</f>
        <v>46022</v>
      </c>
      <c r="K11" s="412"/>
      <c r="N11" s="412"/>
      <c r="Q11" s="412"/>
      <c r="T11" s="412"/>
      <c r="U11" s="412"/>
      <c r="W11" s="412"/>
      <c r="Z11" s="412"/>
      <c r="AC11" s="412"/>
      <c r="AF11" s="412"/>
      <c r="AI11" s="412"/>
      <c r="AL11" s="412"/>
      <c r="AO11" s="412"/>
      <c r="AR11" s="412"/>
      <c r="AU11" s="412"/>
      <c r="AX11" s="412"/>
      <c r="BA11" s="412"/>
      <c r="BD11" s="412"/>
    </row>
    <row r="12" spans="2:56" s="411" customFormat="1">
      <c r="B12" s="779" t="s">
        <v>45</v>
      </c>
      <c r="C12" s="779"/>
      <c r="D12" s="621">
        <f>'00 - Cover'!E11</f>
        <v>46031</v>
      </c>
      <c r="J12" s="413"/>
      <c r="K12" s="412"/>
      <c r="N12" s="412"/>
      <c r="Q12" s="412"/>
      <c r="T12" s="412"/>
      <c r="W12" s="412"/>
      <c r="Z12" s="412"/>
      <c r="AC12" s="412"/>
      <c r="AF12" s="412"/>
      <c r="AI12" s="412"/>
      <c r="AL12" s="412"/>
      <c r="AO12" s="412"/>
      <c r="AR12" s="412"/>
      <c r="AU12" s="412"/>
      <c r="AX12" s="412"/>
      <c r="BA12" s="412"/>
      <c r="BD12" s="412"/>
    </row>
    <row r="13" spans="2:56" s="411" customFormat="1">
      <c r="B13" s="779" t="s">
        <v>167</v>
      </c>
      <c r="C13" s="779"/>
      <c r="D13" s="621">
        <f>'00 - Cover'!E12</f>
        <v>46009</v>
      </c>
      <c r="J13" s="414"/>
      <c r="K13" s="412"/>
      <c r="N13" s="412"/>
      <c r="Q13" s="412"/>
      <c r="T13" s="412"/>
      <c r="W13" s="412"/>
      <c r="Z13" s="412"/>
      <c r="AC13" s="412"/>
      <c r="AF13" s="412"/>
      <c r="AI13" s="412"/>
      <c r="AL13" s="412"/>
      <c r="AO13" s="412"/>
      <c r="AR13" s="412"/>
      <c r="AU13" s="412"/>
      <c r="AX13" s="412"/>
      <c r="BA13" s="412"/>
      <c r="BD13" s="412"/>
    </row>
    <row r="14" spans="2:56" s="411" customFormat="1">
      <c r="B14" s="779" t="s">
        <v>46</v>
      </c>
      <c r="C14" s="779"/>
      <c r="D14" s="621">
        <f>'00 - Cover'!E13</f>
        <v>46038</v>
      </c>
      <c r="I14" s="414"/>
      <c r="J14" s="414"/>
      <c r="K14" s="412"/>
      <c r="N14" s="412"/>
      <c r="Q14" s="412"/>
      <c r="T14" s="412"/>
      <c r="W14" s="412"/>
      <c r="Z14" s="412"/>
      <c r="AC14" s="412"/>
      <c r="AF14" s="412"/>
      <c r="AI14" s="412"/>
      <c r="AL14" s="412"/>
      <c r="AO14" s="412"/>
      <c r="AR14" s="412"/>
      <c r="AU14" s="412"/>
      <c r="AX14" s="412"/>
      <c r="BA14" s="412"/>
      <c r="BD14" s="412"/>
    </row>
    <row r="15" spans="2:56" s="411" customFormat="1">
      <c r="C15" s="412"/>
      <c r="I15" s="414"/>
      <c r="J15" s="414"/>
      <c r="K15" s="412"/>
      <c r="N15" s="412"/>
      <c r="Q15" s="412"/>
      <c r="T15" s="412"/>
      <c r="W15" s="412"/>
      <c r="Z15" s="412"/>
      <c r="AC15" s="412"/>
      <c r="AF15" s="412"/>
      <c r="AI15" s="412"/>
      <c r="AL15" s="412"/>
      <c r="AO15" s="412"/>
      <c r="AR15" s="412"/>
      <c r="AU15" s="412"/>
      <c r="AX15" s="412"/>
      <c r="BA15" s="412"/>
      <c r="BD15" s="412"/>
    </row>
    <row r="16" spans="2:56">
      <c r="G16" s="411"/>
      <c r="H16" s="411"/>
      <c r="I16" s="414"/>
      <c r="J16" s="414"/>
      <c r="K16" s="412"/>
    </row>
    <row r="17" spans="2:11">
      <c r="B17" s="418"/>
      <c r="C17" s="418"/>
      <c r="D17" s="419" t="s">
        <v>8</v>
      </c>
      <c r="E17" s="420"/>
      <c r="F17" s="416"/>
      <c r="G17" s="411"/>
      <c r="H17" s="411"/>
      <c r="I17" s="414"/>
      <c r="J17" s="414"/>
      <c r="K17" s="412"/>
    </row>
    <row r="18" spans="2:11">
      <c r="B18" s="418"/>
      <c r="C18" s="421"/>
      <c r="D18" s="422">
        <f>'00 - Cover'!E14</f>
        <v>46042</v>
      </c>
      <c r="E18" s="420"/>
      <c r="G18" s="411"/>
      <c r="H18" s="411"/>
      <c r="I18" s="414"/>
      <c r="J18" s="414"/>
      <c r="K18" s="412"/>
    </row>
    <row r="19" spans="2:11">
      <c r="C19" s="423"/>
      <c r="D19" s="424"/>
      <c r="E19" s="423"/>
      <c r="G19" s="411"/>
      <c r="I19" s="414"/>
      <c r="J19" s="414"/>
      <c r="K19" s="412"/>
    </row>
    <row r="20" spans="2:11" s="426" customFormat="1">
      <c r="B20" s="415" t="s">
        <v>453</v>
      </c>
      <c r="C20" s="423"/>
      <c r="D20" s="424"/>
      <c r="E20" s="423"/>
      <c r="F20" s="417"/>
      <c r="G20" s="425"/>
      <c r="I20" s="427"/>
      <c r="J20" s="427"/>
      <c r="K20" s="428"/>
    </row>
    <row r="21" spans="2:11">
      <c r="B21" s="429" t="s">
        <v>390</v>
      </c>
      <c r="C21" s="430"/>
      <c r="D21" s="431" t="str">
        <f>IF(ROUND('05 - Asset Follow-up'!$C$11-'05 - Asset Follow-up'!$M$12,2)=0,"OK","KO")</f>
        <v>OK</v>
      </c>
      <c r="E21" s="432"/>
      <c r="I21" s="414"/>
      <c r="K21" s="412"/>
    </row>
    <row r="22" spans="2:11">
      <c r="B22" s="433" t="s">
        <v>434</v>
      </c>
      <c r="C22" s="430"/>
      <c r="D22" s="431" t="str">
        <f>(IF(ROUND('05 - Asset Follow-up'!M11-INPUT_BMW!V4,2)=0,"OK","KO"))</f>
        <v>OK</v>
      </c>
      <c r="E22" s="432"/>
      <c r="I22" s="414"/>
      <c r="J22" s="414"/>
      <c r="K22" s="412"/>
    </row>
    <row r="23" spans="2:11">
      <c r="D23" s="416"/>
      <c r="I23" s="414"/>
      <c r="J23" s="414"/>
      <c r="K23" s="412"/>
    </row>
    <row r="24" spans="2:11">
      <c r="K24" s="416"/>
    </row>
    <row r="25" spans="2:11">
      <c r="B25" s="415" t="s">
        <v>452</v>
      </c>
      <c r="K25" s="416"/>
    </row>
    <row r="26" spans="2:11">
      <c r="B26" s="433" t="s">
        <v>172</v>
      </c>
      <c r="D26" s="431" t="str">
        <f>IF(ROUND(+'08 - Notes Follow up'!H16-'09 - Interest'!D12+'08 - Notes Follow up'!F16,2)=0,"OK","KO")</f>
        <v>OK</v>
      </c>
      <c r="K26" s="416"/>
    </row>
    <row r="27" spans="2:11">
      <c r="B27" s="433" t="s">
        <v>173</v>
      </c>
      <c r="D27" s="431" t="str">
        <f>IF(ROUND(+'08 - Notes Follow up'!$P$16-'09 - Interest'!$O$12,2)=0,"OK","KO")</f>
        <v>OK</v>
      </c>
      <c r="K27" s="416"/>
    </row>
    <row r="28" spans="2:11">
      <c r="B28" s="433" t="s">
        <v>544</v>
      </c>
      <c r="D28" s="431" t="str">
        <f>IF(ROUND(+'08 - Notes Follow up'!$P$16-'09 - Interest'!$O$12,2)=0,"OK","KO")</f>
        <v>OK</v>
      </c>
      <c r="K28" s="416"/>
    </row>
    <row r="29" spans="2:11">
      <c r="D29" s="416"/>
      <c r="K29" s="416"/>
    </row>
    <row r="30" spans="2:11">
      <c r="D30" s="416"/>
      <c r="K30" s="416"/>
    </row>
    <row r="31" spans="2:11">
      <c r="B31" s="415" t="s">
        <v>450</v>
      </c>
      <c r="D31" s="416"/>
      <c r="K31" s="416"/>
    </row>
    <row r="32" spans="2:11">
      <c r="B32" s="433" t="s">
        <v>438</v>
      </c>
      <c r="D32" s="431" t="str">
        <f>IF(ROUND('10 - Available Distribution'!$O$9-INPUT_BMW!$J$4,2)=0,"OK","KO")</f>
        <v>OK</v>
      </c>
      <c r="K32" s="416"/>
    </row>
    <row r="33" spans="2:11">
      <c r="D33" s="416"/>
      <c r="K33" s="416"/>
    </row>
    <row r="34" spans="2:11">
      <c r="K34" s="416"/>
    </row>
    <row r="35" spans="2:11">
      <c r="B35" s="415" t="s">
        <v>336</v>
      </c>
      <c r="K35" s="416"/>
    </row>
    <row r="36" spans="2:11">
      <c r="B36" s="433" t="s">
        <v>337</v>
      </c>
      <c r="D36" s="431" t="str">
        <f>IF(ROUND(+'14 - Soft balance sheet'!$J$23-'14 - Soft balance sheet'!$E$23,2)=0,"OK","KO")</f>
        <v>OK</v>
      </c>
      <c r="E36" s="432"/>
    </row>
    <row r="38" spans="2:11">
      <c r="B38" s="415" t="s">
        <v>451</v>
      </c>
    </row>
    <row r="39" spans="2:11">
      <c r="B39" s="429" t="s">
        <v>391</v>
      </c>
      <c r="D39" s="431" t="str">
        <f>IF(+'04 - Reserve calculation'!C13-5150000=0,"OK","KO")</f>
        <v>OK</v>
      </c>
    </row>
    <row r="41" spans="2:11">
      <c r="B41" s="415" t="s">
        <v>392</v>
      </c>
      <c r="C41" s="434"/>
      <c r="D41" s="435" t="str">
        <f>+IF(D21="OK",IF(D22="OK",IF(D26="OK",IF(D27="OK",IF(D28="OK",IF(D32="OK",IF(D36="OK",IF(D39="OK","OK","KO"),"KO"),"KO"),"KO"),"KO"),"KO"),"KO"),"KO")</f>
        <v>OK</v>
      </c>
      <c r="E41" s="436"/>
      <c r="F41" s="436"/>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38" sqref="F38"/>
    </sheetView>
  </sheetViews>
  <sheetFormatPr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71" t="s">
        <v>508</v>
      </c>
      <c r="E3" s="771"/>
      <c r="F3" s="771"/>
      <c r="G3" s="771"/>
    </row>
    <row r="7" spans="1:11">
      <c r="A7"/>
      <c r="B7" s="780" t="s">
        <v>537</v>
      </c>
      <c r="C7" s="781"/>
      <c r="D7" s="781"/>
      <c r="E7" s="781"/>
      <c r="F7" s="781"/>
      <c r="G7" s="781"/>
      <c r="H7" s="781"/>
    </row>
    <row r="8" spans="1:11" ht="15.5">
      <c r="B8" s="303"/>
      <c r="C8" s="303"/>
      <c r="D8" s="303"/>
      <c r="E8" s="303"/>
      <c r="F8" s="303"/>
      <c r="G8" s="303"/>
      <c r="H8" s="303"/>
      <c r="I8" s="303"/>
      <c r="J8" s="303"/>
      <c r="K8" s="303"/>
    </row>
    <row r="9" spans="1:11">
      <c r="B9" s="597" t="s">
        <v>190</v>
      </c>
      <c r="C9" s="19"/>
    </row>
    <row r="10" spans="1:11">
      <c r="B10" s="598" t="s">
        <v>528</v>
      </c>
      <c r="C10" s="598" t="s">
        <v>199</v>
      </c>
      <c r="D10" s="598" t="s">
        <v>192</v>
      </c>
      <c r="E10" s="598" t="s">
        <v>200</v>
      </c>
      <c r="F10" s="598" t="s">
        <v>193</v>
      </c>
      <c r="G10" s="598" t="s">
        <v>194</v>
      </c>
      <c r="H10" s="598" t="s">
        <v>198</v>
      </c>
    </row>
    <row r="11" spans="1:11">
      <c r="B11" s="598" t="s">
        <v>199</v>
      </c>
      <c r="C11" s="671" t="s">
        <v>195</v>
      </c>
      <c r="D11" s="672" t="str">
        <f>+INPUT_BMW!C195</f>
        <v>N/A</v>
      </c>
      <c r="E11" s="672" t="str">
        <f>+INPUT_BMW!D195</f>
        <v>N/A</v>
      </c>
      <c r="F11" s="672" t="str">
        <f>+INPUT_BMW!E195</f>
        <v>Baa2</v>
      </c>
      <c r="G11" s="672" t="str">
        <f>+INPUT_BMW!F195</f>
        <v>BBB low</v>
      </c>
      <c r="H11" s="672">
        <f>+INPUT_BMW!G195</f>
        <v>0</v>
      </c>
    </row>
    <row r="12" spans="1:11">
      <c r="B12" s="598" t="s">
        <v>488</v>
      </c>
      <c r="C12" s="671" t="s">
        <v>197</v>
      </c>
      <c r="D12" s="672" t="str">
        <f>+INPUT_BMW!C196</f>
        <v>N/A</v>
      </c>
      <c r="E12" s="672" t="str">
        <f>+INPUT_BMW!D196</f>
        <v>N/A</v>
      </c>
      <c r="F12" s="672" t="str">
        <f>+INPUT_BMW!E196</f>
        <v>A2</v>
      </c>
      <c r="G12" s="672" t="str">
        <f>+INPUT_BMW!F196</f>
        <v>A high</v>
      </c>
      <c r="H12" s="672" t="str">
        <f>+INPUT_BMW!G196</f>
        <v>No</v>
      </c>
    </row>
    <row r="14" spans="1:11" ht="39.65" customHeight="1"/>
    <row r="15" spans="1:11" ht="14.5" customHeight="1"/>
    <row r="20" spans="5:18" ht="44.15" customHeight="1"/>
    <row r="27" spans="5:18" ht="15.5">
      <c r="E27" s="305"/>
      <c r="F27" s="305"/>
      <c r="G27" s="305"/>
      <c r="H27" s="305"/>
      <c r="I27" s="305"/>
      <c r="J27" s="305"/>
      <c r="K27" s="305"/>
      <c r="L27" s="305"/>
      <c r="M27" s="305"/>
      <c r="N27" s="305"/>
      <c r="O27" s="305"/>
      <c r="P27" s="305"/>
      <c r="Q27" s="305"/>
      <c r="R27" s="305"/>
    </row>
    <row r="60" spans="2:3">
      <c r="B60" s="304"/>
    </row>
    <row r="61" spans="2:3">
      <c r="C61" s="306"/>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C13" sqref="C13"/>
    </sheetView>
  </sheetViews>
  <sheetFormatPr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71" t="s">
        <v>508</v>
      </c>
      <c r="D2" s="771"/>
      <c r="E2" s="771"/>
      <c r="F2" s="771"/>
    </row>
    <row r="7" spans="2:8">
      <c r="B7" s="161" t="s">
        <v>536</v>
      </c>
      <c r="C7" s="162"/>
      <c r="D7" s="163"/>
      <c r="E7" s="163"/>
      <c r="F7" s="163"/>
      <c r="G7" s="163"/>
      <c r="H7" s="163"/>
    </row>
    <row r="8" spans="2:8">
      <c r="B8" s="164"/>
      <c r="C8" s="165"/>
      <c r="D8" s="166"/>
    </row>
    <row r="9" spans="2:8">
      <c r="B9" s="599" t="s">
        <v>183</v>
      </c>
      <c r="C9" s="600" t="s">
        <v>184</v>
      </c>
      <c r="D9" s="174"/>
      <c r="E9" s="174"/>
      <c r="F9" s="174"/>
      <c r="G9" s="174"/>
      <c r="H9" s="174"/>
    </row>
    <row r="10" spans="2:8">
      <c r="B10" s="598" t="s">
        <v>185</v>
      </c>
      <c r="C10" s="601">
        <f>INPUT_BMW!B178</f>
        <v>5150000</v>
      </c>
      <c r="D10" s="174"/>
      <c r="E10" s="174"/>
      <c r="F10" s="174"/>
      <c r="G10" s="174"/>
      <c r="H10"/>
    </row>
    <row r="11" spans="2:8">
      <c r="B11" s="598" t="s">
        <v>186</v>
      </c>
      <c r="C11" s="601">
        <f>INPUT_BMW!B179</f>
        <v>0</v>
      </c>
      <c r="D11" s="174"/>
      <c r="E11" s="174"/>
      <c r="F11"/>
      <c r="G11"/>
      <c r="H11"/>
    </row>
    <row r="12" spans="2:8">
      <c r="B12" s="598" t="s">
        <v>187</v>
      </c>
      <c r="C12" s="601">
        <f>INPUT_BMW!B180</f>
        <v>5150000</v>
      </c>
      <c r="D12" s="174"/>
      <c r="E12" s="174"/>
      <c r="F12"/>
      <c r="G12"/>
      <c r="H12"/>
    </row>
    <row r="13" spans="2:8">
      <c r="B13" s="598" t="s">
        <v>188</v>
      </c>
      <c r="C13" s="601">
        <f>INPUT_BMW!B181</f>
        <v>5150000</v>
      </c>
      <c r="D13" s="174"/>
      <c r="E13" s="174"/>
      <c r="F13"/>
      <c r="G13"/>
      <c r="H13"/>
    </row>
    <row r="14" spans="2:8">
      <c r="B14" s="602" t="s">
        <v>189</v>
      </c>
      <c r="C14" s="598" t="s">
        <v>184</v>
      </c>
      <c r="D14" s="174"/>
      <c r="E14" s="174"/>
      <c r="F14" s="174"/>
      <c r="G14"/>
      <c r="H14"/>
    </row>
    <row r="15" spans="2:8" ht="18" customHeight="1">
      <c r="B15" s="598" t="s">
        <v>526</v>
      </c>
      <c r="C15" s="604">
        <f>+INPUT_BMW!B185</f>
        <v>0</v>
      </c>
      <c r="D15" s="174"/>
      <c r="E15" s="174"/>
      <c r="F15" s="174"/>
      <c r="G15"/>
      <c r="H15"/>
    </row>
    <row r="16" spans="2:8" ht="18" customHeight="1">
      <c r="B16" s="598" t="s">
        <v>527</v>
      </c>
      <c r="C16" s="60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23" sqref="I23"/>
    </sheetView>
  </sheetViews>
  <sheetFormatPr defaultRowHeight="14.5"/>
  <cols>
    <col min="2" max="2" width="11.26953125" customWidth="1"/>
    <col min="4" max="4" width="20.26953125" customWidth="1"/>
    <col min="5" max="5" width="15.54296875" customWidth="1"/>
    <col min="6" max="6" width="14" customWidth="1"/>
  </cols>
  <sheetData>
    <row r="2" spans="2:13" ht="15" thickBot="1">
      <c r="K2" s="223"/>
    </row>
    <row r="3" spans="2:13">
      <c r="B3" s="673" t="s">
        <v>34</v>
      </c>
      <c r="C3" s="674" t="s">
        <v>605</v>
      </c>
      <c r="D3" s="675" t="s">
        <v>606</v>
      </c>
      <c r="E3" s="674" t="s">
        <v>607</v>
      </c>
      <c r="F3" s="691" t="s">
        <v>608</v>
      </c>
      <c r="G3" s="674"/>
    </row>
    <row r="4" spans="2:13">
      <c r="B4" s="676"/>
      <c r="C4" s="677"/>
      <c r="E4" s="677"/>
      <c r="F4" s="692"/>
      <c r="G4" s="677"/>
      <c r="K4">
        <f>MONTH(B5)</f>
        <v>1</v>
      </c>
    </row>
    <row r="5" spans="2:13">
      <c r="B5" s="683">
        <f>'00 - Cover'!E14</f>
        <v>46042</v>
      </c>
      <c r="C5" s="677">
        <v>451000</v>
      </c>
      <c r="D5" s="223" t="str">
        <f>"Flux de "&amp; _xlfn.XLOOKUP($K$4,L:L,M:M,FALSE)</f>
        <v>Flux de Janvier</v>
      </c>
      <c r="E5" s="679"/>
      <c r="F5" s="693">
        <f>ROUNDDOWN('10 - Available Distribution'!D9+'10 - Available Distribution'!G9+'10 - Available Distribution'!M9+'10 - Available Distribution'!N9,2)</f>
        <v>14102720.060000001</v>
      </c>
      <c r="G5" s="679" t="s">
        <v>609</v>
      </c>
      <c r="L5">
        <v>1</v>
      </c>
      <c r="M5" s="28" t="s">
        <v>610</v>
      </c>
    </row>
    <row r="6" spans="2:13">
      <c r="B6" s="683">
        <f>+B5</f>
        <v>46042</v>
      </c>
      <c r="C6" s="677">
        <v>512000</v>
      </c>
      <c r="D6" s="223" t="str">
        <f t="shared" ref="D6:D28" si="0">"Flux de "&amp;_xlfn.SINGLE( _xlfn.XLOOKUP($K$4,L:L,M:M,FALSE))</f>
        <v>Flux de Janvier</v>
      </c>
      <c r="E6" s="679">
        <f>+F5</f>
        <v>14102720.060000001</v>
      </c>
      <c r="F6" s="693"/>
      <c r="G6" s="679" t="str">
        <f>G5</f>
        <v>BQ</v>
      </c>
      <c r="L6">
        <v>2</v>
      </c>
      <c r="M6" s="28" t="s">
        <v>611</v>
      </c>
    </row>
    <row r="7" spans="2:13">
      <c r="B7" s="683">
        <f t="shared" ref="B7:B9" si="1">+B6</f>
        <v>46042</v>
      </c>
      <c r="C7" s="677">
        <v>765000</v>
      </c>
      <c r="D7" s="223" t="str">
        <f t="shared" si="0"/>
        <v>Flux de Janvier</v>
      </c>
      <c r="E7" s="679"/>
      <c r="F7" s="693">
        <f>'11 - Swap'!Q12</f>
        <v>11039.309999999939</v>
      </c>
      <c r="G7" s="679" t="str">
        <f>G6</f>
        <v>BQ</v>
      </c>
      <c r="L7">
        <v>3</v>
      </c>
      <c r="M7" s="28" t="s">
        <v>612</v>
      </c>
    </row>
    <row r="8" spans="2:13">
      <c r="B8" s="683">
        <f t="shared" si="1"/>
        <v>46042</v>
      </c>
      <c r="C8" s="677">
        <v>512000</v>
      </c>
      <c r="D8" s="223" t="str">
        <f t="shared" si="0"/>
        <v>Flux de Janvier</v>
      </c>
      <c r="E8" s="679">
        <f>+F7</f>
        <v>11039.309999999939</v>
      </c>
      <c r="F8" s="693"/>
      <c r="G8" s="679" t="str">
        <f t="shared" ref="G8:G16" si="2">G7</f>
        <v>BQ</v>
      </c>
      <c r="L8">
        <v>4</v>
      </c>
      <c r="M8" s="28" t="s">
        <v>613</v>
      </c>
    </row>
    <row r="9" spans="2:13">
      <c r="B9" s="683">
        <f t="shared" si="1"/>
        <v>46042</v>
      </c>
      <c r="C9" s="677">
        <v>653000</v>
      </c>
      <c r="D9" s="223" t="str">
        <f t="shared" si="0"/>
        <v>Flux de Janvier</v>
      </c>
      <c r="E9" s="679">
        <f>+ROUND('12 - Third party expenses'!I56,2)</f>
        <v>8672.3700000000008</v>
      </c>
      <c r="F9" s="693"/>
      <c r="G9" s="679" t="str">
        <f t="shared" si="2"/>
        <v>BQ</v>
      </c>
      <c r="L9">
        <v>5</v>
      </c>
      <c r="M9" s="28" t="s">
        <v>614</v>
      </c>
    </row>
    <row r="10" spans="2:13">
      <c r="B10" s="683">
        <f>B9</f>
        <v>46042</v>
      </c>
      <c r="C10" s="677">
        <v>512000</v>
      </c>
      <c r="D10" s="223" t="str">
        <f t="shared" si="0"/>
        <v>Flux de Janvier</v>
      </c>
      <c r="E10" s="679"/>
      <c r="F10" s="693">
        <f>+E9</f>
        <v>8672.3700000000008</v>
      </c>
      <c r="G10" s="679" t="str">
        <f t="shared" si="2"/>
        <v>BQ</v>
      </c>
      <c r="L10">
        <v>6</v>
      </c>
      <c r="M10" s="28" t="s">
        <v>615</v>
      </c>
    </row>
    <row r="11" spans="2:13">
      <c r="B11" s="683">
        <f t="shared" ref="B11:B28" si="3">B10</f>
        <v>46042</v>
      </c>
      <c r="C11" s="677">
        <v>161100</v>
      </c>
      <c r="D11" s="223" t="str">
        <f t="shared" si="0"/>
        <v>Flux de Janvier</v>
      </c>
      <c r="E11" s="679">
        <f>ROUNDDOWN('08 - Notes Follow up'!F16,2)</f>
        <v>13056950</v>
      </c>
      <c r="F11" s="693"/>
      <c r="G11" s="679" t="str">
        <f>G10</f>
        <v>BQ</v>
      </c>
      <c r="L11">
        <v>7</v>
      </c>
      <c r="M11" s="28" t="s">
        <v>616</v>
      </c>
    </row>
    <row r="12" spans="2:13">
      <c r="B12" s="683">
        <f t="shared" si="3"/>
        <v>46042</v>
      </c>
      <c r="C12" s="677">
        <v>512000</v>
      </c>
      <c r="D12" s="223" t="str">
        <f t="shared" si="0"/>
        <v>Flux de Janvier</v>
      </c>
      <c r="E12" s="679"/>
      <c r="F12" s="693">
        <f>+E11</f>
        <v>13056950</v>
      </c>
      <c r="G12" s="679" t="str">
        <f t="shared" si="2"/>
        <v>BQ</v>
      </c>
      <c r="L12">
        <v>8</v>
      </c>
      <c r="M12" s="28" t="s">
        <v>617</v>
      </c>
    </row>
    <row r="13" spans="2:13">
      <c r="B13" s="683">
        <f t="shared" si="3"/>
        <v>46042</v>
      </c>
      <c r="C13" s="677">
        <v>601100</v>
      </c>
      <c r="D13" s="223" t="str">
        <f t="shared" si="0"/>
        <v>Flux de Janvier</v>
      </c>
      <c r="E13" s="679">
        <f>ROUNDDOWN('09 - Interest'!K12,2)</f>
        <v>897700</v>
      </c>
      <c r="G13" s="679" t="str">
        <f t="shared" si="2"/>
        <v>BQ</v>
      </c>
      <c r="L13">
        <v>9</v>
      </c>
      <c r="M13" s="28" t="s">
        <v>618</v>
      </c>
    </row>
    <row r="14" spans="2:13">
      <c r="B14" s="683">
        <f t="shared" si="3"/>
        <v>46042</v>
      </c>
      <c r="C14" s="677">
        <v>601200</v>
      </c>
      <c r="D14" s="223" t="str">
        <f t="shared" si="0"/>
        <v>Flux de Janvier</v>
      </c>
      <c r="E14" s="679">
        <f>ROUNDDOWN('09 - Interest'!Q12,2)</f>
        <v>57414.37</v>
      </c>
      <c r="F14" s="693"/>
      <c r="G14" s="679" t="str">
        <f t="shared" si="2"/>
        <v>BQ</v>
      </c>
      <c r="L14">
        <v>10</v>
      </c>
      <c r="M14" s="28" t="s">
        <v>619</v>
      </c>
    </row>
    <row r="15" spans="2:13">
      <c r="B15" s="683">
        <f t="shared" si="3"/>
        <v>46042</v>
      </c>
      <c r="C15" s="677">
        <v>601400</v>
      </c>
      <c r="D15" s="223" t="str">
        <f t="shared" si="0"/>
        <v>Flux de Janvier</v>
      </c>
      <c r="E15" s="679">
        <f>ROUNDDOWN('09 - Interest'!W12,2)</f>
        <v>93000</v>
      </c>
      <c r="F15" s="693"/>
      <c r="G15" s="679" t="str">
        <f t="shared" si="2"/>
        <v>BQ</v>
      </c>
      <c r="L15">
        <v>11</v>
      </c>
      <c r="M15" s="28" t="s">
        <v>620</v>
      </c>
    </row>
    <row r="16" spans="2:13" ht="15" thickBot="1">
      <c r="B16" s="683">
        <f t="shared" si="3"/>
        <v>46042</v>
      </c>
      <c r="C16" s="677">
        <v>512000</v>
      </c>
      <c r="D16" s="223" t="str">
        <f t="shared" si="0"/>
        <v>Flux de Janvier</v>
      </c>
      <c r="E16" s="679"/>
      <c r="F16" s="693">
        <f>E13+E14+E15</f>
        <v>1048114.37</v>
      </c>
      <c r="G16" s="679" t="str">
        <f t="shared" si="2"/>
        <v>BQ</v>
      </c>
      <c r="L16">
        <v>12</v>
      </c>
      <c r="M16" s="28" t="s">
        <v>621</v>
      </c>
    </row>
    <row r="17" spans="2:7">
      <c r="B17" s="686">
        <f t="shared" si="3"/>
        <v>46042</v>
      </c>
      <c r="C17" s="687">
        <v>761000</v>
      </c>
      <c r="D17" s="688" t="str">
        <f t="shared" si="0"/>
        <v>Flux de Janvier</v>
      </c>
      <c r="E17" s="689"/>
      <c r="F17" s="690">
        <v>0</v>
      </c>
      <c r="G17" s="690" t="s">
        <v>622</v>
      </c>
    </row>
    <row r="18" spans="2:7">
      <c r="B18" s="683">
        <f t="shared" si="3"/>
        <v>46042</v>
      </c>
      <c r="C18" s="677">
        <v>512100</v>
      </c>
      <c r="D18" s="223" t="str">
        <f t="shared" si="0"/>
        <v>Flux de Janvier</v>
      </c>
      <c r="E18" s="678">
        <v>0</v>
      </c>
      <c r="F18" s="679"/>
      <c r="G18" s="679" t="s">
        <v>622</v>
      </c>
    </row>
    <row r="19" spans="2:7">
      <c r="B19" s="683">
        <f t="shared" si="3"/>
        <v>46042</v>
      </c>
      <c r="C19" s="677">
        <v>512100</v>
      </c>
      <c r="D19" s="223" t="str">
        <f t="shared" si="0"/>
        <v>Flux de Janvier</v>
      </c>
      <c r="E19" s="678">
        <v>0</v>
      </c>
      <c r="F19" s="679"/>
      <c r="G19" s="679" t="s">
        <v>622</v>
      </c>
    </row>
    <row r="20" spans="2:7">
      <c r="B20" s="683">
        <f t="shared" si="3"/>
        <v>46042</v>
      </c>
      <c r="C20" s="677">
        <v>580000</v>
      </c>
      <c r="D20" s="223" t="str">
        <f t="shared" si="0"/>
        <v>Flux de Janvier</v>
      </c>
      <c r="E20" s="678"/>
      <c r="F20" s="679">
        <v>0</v>
      </c>
      <c r="G20" s="679" t="s">
        <v>622</v>
      </c>
    </row>
    <row r="21" spans="2:7">
      <c r="B21" s="683">
        <f t="shared" si="3"/>
        <v>46042</v>
      </c>
      <c r="C21" s="677">
        <v>580000</v>
      </c>
      <c r="D21" s="223" t="str">
        <f t="shared" si="0"/>
        <v>Flux de Janvier</v>
      </c>
      <c r="E21" s="678">
        <v>0</v>
      </c>
      <c r="F21" s="679"/>
      <c r="G21" s="679" t="s">
        <v>622</v>
      </c>
    </row>
    <row r="22" spans="2:7" ht="15" thickBot="1">
      <c r="B22" s="685">
        <f t="shared" si="3"/>
        <v>46042</v>
      </c>
      <c r="C22" s="684">
        <v>512100</v>
      </c>
      <c r="D22" s="680" t="str">
        <f t="shared" si="0"/>
        <v>Flux de Janvier</v>
      </c>
      <c r="E22" s="681"/>
      <c r="F22" s="682">
        <v>0</v>
      </c>
      <c r="G22" s="682" t="s">
        <v>622</v>
      </c>
    </row>
    <row r="23" spans="2:7">
      <c r="B23" s="686">
        <f t="shared" si="3"/>
        <v>46042</v>
      </c>
      <c r="C23" s="687">
        <v>418000</v>
      </c>
      <c r="D23" s="688" t="str">
        <f t="shared" si="0"/>
        <v>Flux de Janvier</v>
      </c>
      <c r="E23" s="689"/>
      <c r="F23" s="690">
        <f>'09 - Interest'!AE12</f>
        <v>6222.916666666667</v>
      </c>
      <c r="G23" s="690" t="s">
        <v>623</v>
      </c>
    </row>
    <row r="24" spans="2:7">
      <c r="B24" s="683">
        <f t="shared" si="3"/>
        <v>46042</v>
      </c>
      <c r="C24" s="677">
        <v>601300</v>
      </c>
      <c r="D24" s="223" t="str">
        <f t="shared" si="0"/>
        <v>Flux de Janvier</v>
      </c>
      <c r="E24" s="678">
        <f>+F23</f>
        <v>6222.916666666667</v>
      </c>
      <c r="F24" s="679"/>
      <c r="G24" s="679" t="s">
        <v>623</v>
      </c>
    </row>
    <row r="25" spans="2:7">
      <c r="B25" s="683">
        <f t="shared" si="3"/>
        <v>46042</v>
      </c>
      <c r="C25" s="677">
        <v>676000</v>
      </c>
      <c r="D25" s="223" t="str">
        <f t="shared" si="0"/>
        <v>Flux de Janvier</v>
      </c>
      <c r="E25" s="678">
        <v>0</v>
      </c>
      <c r="F25" s="679"/>
      <c r="G25" s="679" t="s">
        <v>623</v>
      </c>
    </row>
    <row r="26" spans="2:7">
      <c r="B26" s="683">
        <f t="shared" si="3"/>
        <v>46042</v>
      </c>
      <c r="C26" s="677">
        <v>451000</v>
      </c>
      <c r="D26" s="223" t="str">
        <f t="shared" si="0"/>
        <v>Flux de Janvier</v>
      </c>
      <c r="E26" s="678">
        <f>F27+F28</f>
        <v>14327538.700000001</v>
      </c>
      <c r="F26" s="679"/>
      <c r="G26" s="679" t="s">
        <v>623</v>
      </c>
    </row>
    <row r="27" spans="2:7">
      <c r="B27" s="683">
        <f t="shared" si="3"/>
        <v>46042</v>
      </c>
      <c r="C27" s="677">
        <v>271000</v>
      </c>
      <c r="D27" s="223" t="str">
        <f t="shared" si="0"/>
        <v>Flux de Janvier</v>
      </c>
      <c r="E27" s="678"/>
      <c r="F27" s="679">
        <f>ROUNDDOWN('05 - Asset Follow-up'!M12-'05 - Asset Follow-up'!M11,2)</f>
        <v>11242063.470000001</v>
      </c>
      <c r="G27" s="679" t="s">
        <v>623</v>
      </c>
    </row>
    <row r="28" spans="2:7" ht="15" thickBot="1">
      <c r="B28" s="685">
        <f t="shared" si="3"/>
        <v>46042</v>
      </c>
      <c r="C28" s="684">
        <v>701000</v>
      </c>
      <c r="D28" s="680" t="str">
        <f t="shared" si="0"/>
        <v>Flux de Janvier</v>
      </c>
      <c r="E28" s="681"/>
      <c r="F28" s="682">
        <f>ROUNDDOWN('05 - Asset Follow-up'!P11,2)</f>
        <v>3085475.23</v>
      </c>
      <c r="G28" s="682" t="s">
        <v>623</v>
      </c>
    </row>
  </sheetData>
  <phoneticPr fontId="1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D12" sqref="D12"/>
    </sheetView>
  </sheetViews>
  <sheetFormatPr defaultColWidth="8.7265625" defaultRowHeight="12"/>
  <cols>
    <col min="1" max="1" width="8.7265625" style="391"/>
    <col min="2" max="2" width="12.7265625" style="391" bestFit="1" customWidth="1"/>
    <col min="3" max="3" width="14.1796875" style="403" bestFit="1" customWidth="1"/>
    <col min="4" max="4" width="27.81640625" style="391" bestFit="1" customWidth="1"/>
    <col min="5" max="5" width="14.54296875" style="391" bestFit="1" customWidth="1"/>
    <col min="6" max="6" width="9.1796875" style="391" bestFit="1" customWidth="1"/>
    <col min="7" max="7" width="22" style="391" bestFit="1" customWidth="1"/>
    <col min="8" max="8" width="32.1796875" style="391" bestFit="1" customWidth="1"/>
    <col min="9" max="9" width="17.453125" style="391" bestFit="1" customWidth="1"/>
    <col min="10" max="10" width="15" style="391" bestFit="1" customWidth="1"/>
    <col min="11" max="11" width="27.1796875" style="391" bestFit="1" customWidth="1"/>
    <col min="12" max="12" width="11.7265625" style="391" bestFit="1" customWidth="1"/>
    <col min="13" max="13" width="17.7265625" style="391" bestFit="1" customWidth="1"/>
    <col min="14" max="14" width="4" style="391" customWidth="1"/>
    <col min="15" max="15" width="14.1796875" style="391" bestFit="1" customWidth="1"/>
    <col min="16" max="16" width="24.54296875" style="391" bestFit="1" customWidth="1"/>
    <col min="17" max="17" width="26.54296875" style="391" bestFit="1" customWidth="1"/>
    <col min="18" max="18" width="23.54296875" style="391" bestFit="1" customWidth="1"/>
    <col min="19" max="16384" width="8.7265625" style="391"/>
  </cols>
  <sheetData>
    <row r="3" spans="2:23" ht="26">
      <c r="E3" s="771" t="s">
        <v>508</v>
      </c>
      <c r="F3" s="771"/>
      <c r="G3" s="771"/>
      <c r="H3" s="771"/>
    </row>
    <row r="5" spans="2:23">
      <c r="O5" s="404"/>
    </row>
    <row r="7" spans="2:23">
      <c r="B7" s="782" t="s">
        <v>538</v>
      </c>
      <c r="C7" s="783"/>
      <c r="D7" s="783"/>
      <c r="E7" s="783"/>
      <c r="F7" s="783"/>
      <c r="G7" s="783"/>
      <c r="H7" s="783"/>
      <c r="I7" s="783"/>
      <c r="J7" s="783"/>
      <c r="K7" s="783"/>
      <c r="L7" s="783"/>
      <c r="M7" s="783"/>
      <c r="N7" s="783"/>
      <c r="O7" s="783"/>
      <c r="P7" s="783"/>
      <c r="Q7" s="783"/>
      <c r="R7" s="783"/>
      <c r="S7" s="783"/>
      <c r="T7" s="783"/>
      <c r="U7" s="783"/>
      <c r="V7" s="783"/>
      <c r="W7" s="783"/>
    </row>
    <row r="8" spans="2:23" ht="12.5" thickBot="1">
      <c r="B8" s="403"/>
      <c r="D8" s="403"/>
      <c r="E8" s="403"/>
      <c r="F8" s="403"/>
      <c r="G8" s="403"/>
      <c r="H8" s="403"/>
      <c r="I8" s="403"/>
      <c r="J8" s="403"/>
      <c r="K8" s="403"/>
      <c r="L8" s="403"/>
      <c r="M8" s="403"/>
      <c r="N8" s="403"/>
      <c r="O8" s="404"/>
      <c r="P8" s="403"/>
      <c r="Q8" s="403"/>
    </row>
    <row r="9" spans="2:23" ht="12.5" thickBot="1">
      <c r="B9" s="403"/>
      <c r="C9" s="405" t="s">
        <v>238</v>
      </c>
      <c r="D9" s="756" t="s">
        <v>239</v>
      </c>
      <c r="E9" s="406" t="s">
        <v>239</v>
      </c>
      <c r="F9" s="406" t="s">
        <v>238</v>
      </c>
      <c r="G9" s="406" t="s">
        <v>239</v>
      </c>
      <c r="H9" s="406" t="s">
        <v>239</v>
      </c>
      <c r="I9" s="406" t="s">
        <v>239</v>
      </c>
      <c r="J9" s="406" t="s">
        <v>239</v>
      </c>
      <c r="K9" s="406" t="s">
        <v>239</v>
      </c>
      <c r="L9" s="762" t="s">
        <v>239</v>
      </c>
      <c r="M9" s="405" t="s">
        <v>240</v>
      </c>
    </row>
    <row r="10" spans="2:23" s="605" customFormat="1" ht="35.25" customHeight="1" thickBot="1">
      <c r="B10" s="606" t="s">
        <v>44</v>
      </c>
      <c r="C10" s="607" t="s">
        <v>224</v>
      </c>
      <c r="D10" s="608" t="s">
        <v>225</v>
      </c>
      <c r="E10" s="609" t="s">
        <v>226</v>
      </c>
      <c r="F10" s="609" t="s">
        <v>227</v>
      </c>
      <c r="G10" s="609" t="s">
        <v>228</v>
      </c>
      <c r="H10" s="609" t="s">
        <v>230</v>
      </c>
      <c r="I10" s="609" t="s">
        <v>436</v>
      </c>
      <c r="J10" s="609" t="s">
        <v>232</v>
      </c>
      <c r="K10" s="609" t="s">
        <v>367</v>
      </c>
      <c r="L10" s="606" t="s">
        <v>233</v>
      </c>
      <c r="M10" s="607" t="s">
        <v>235</v>
      </c>
      <c r="N10" s="610"/>
      <c r="O10" s="607" t="s">
        <v>236</v>
      </c>
      <c r="P10" s="607" t="s">
        <v>237</v>
      </c>
    </row>
    <row r="11" spans="2:23">
      <c r="B11" s="407">
        <f>'00 - Cover'!E10</f>
        <v>46022</v>
      </c>
      <c r="C11" s="760">
        <f>M12</f>
        <v>595848599.28000009</v>
      </c>
      <c r="D11" s="757">
        <f>INPUT_BMW!M4</f>
        <v>9448059.9600000009</v>
      </c>
      <c r="E11" s="665">
        <f>INPUT_BMW!N4</f>
        <v>1292811.6299999999</v>
      </c>
      <c r="F11" s="665">
        <f>INPUT_BMW!O4</f>
        <v>9708.94</v>
      </c>
      <c r="G11" s="666">
        <f>INPUT_BMW!P4</f>
        <v>679.17</v>
      </c>
      <c r="H11" s="666">
        <f>INPUT_BMW!Q4</f>
        <v>36837.57</v>
      </c>
      <c r="I11" s="666">
        <f>INPUT_BMW!U4</f>
        <v>0.23</v>
      </c>
      <c r="J11" s="666">
        <f>INPUT_BMW!R4</f>
        <v>243096.11</v>
      </c>
      <c r="K11" s="666">
        <f>INPUT_BMW!S4</f>
        <v>0</v>
      </c>
      <c r="L11" s="763">
        <f>INPUT_BMW!T4</f>
        <v>230287.74</v>
      </c>
      <c r="M11" s="408">
        <f>C11-D11-E11+F11-G11-H11-I11-J11-L11-K11</f>
        <v>584606535.81000006</v>
      </c>
      <c r="N11" s="404"/>
      <c r="O11" s="736">
        <f>INPUT_BMW!X4</f>
        <v>8</v>
      </c>
      <c r="P11" s="408">
        <f>INPUT_BMW!Y4</f>
        <v>3085475.23</v>
      </c>
    </row>
    <row r="12" spans="2:23">
      <c r="B12" s="407">
        <f>'Historical Data'!C4</f>
        <v>45991</v>
      </c>
      <c r="C12" s="408">
        <f>'Historical Data'!BZ4</f>
        <v>605483406.11000001</v>
      </c>
      <c r="D12" s="758">
        <f>'Historical Data'!CA4</f>
        <v>8048546.9199999999</v>
      </c>
      <c r="E12" s="664">
        <f>'Historical Data'!CB4</f>
        <v>744281.26</v>
      </c>
      <c r="F12" s="664">
        <f>'Historical Data'!CC4</f>
        <v>11571.21</v>
      </c>
      <c r="G12" s="664">
        <f>'Historical Data'!CD4</f>
        <v>3339.15</v>
      </c>
      <c r="H12" s="664">
        <f>'Historical Data'!CF4</f>
        <v>67267.850000000006</v>
      </c>
      <c r="I12" s="664">
        <f>'Historical Data'!CG4</f>
        <v>-2716.14</v>
      </c>
      <c r="J12" s="664">
        <f>'Historical Data'!CH4</f>
        <v>62403.9</v>
      </c>
      <c r="K12" s="664">
        <f>'Historical Data'!CI4</f>
        <v>0</v>
      </c>
      <c r="L12" s="664">
        <f>'Historical Data'!CJ4</f>
        <v>723255.1</v>
      </c>
      <c r="M12" s="410">
        <f>'Historical Data'!CL4</f>
        <v>595848599.28000009</v>
      </c>
      <c r="N12" s="404"/>
      <c r="O12" s="737">
        <f>'Historical Data'!CM4</f>
        <v>22</v>
      </c>
      <c r="P12" s="410">
        <f>'Historical Data'!CN4</f>
        <v>3138215.66</v>
      </c>
    </row>
    <row r="13" spans="2:23">
      <c r="B13" s="407">
        <f>'Historical Data'!C5</f>
        <v>45961</v>
      </c>
      <c r="C13" s="408">
        <f>'Historical Data'!BZ5</f>
        <v>615773298.3599999</v>
      </c>
      <c r="D13" s="758">
        <f>'Historical Data'!CA5</f>
        <v>8675535.3800000008</v>
      </c>
      <c r="E13" s="664">
        <f>'Historical Data'!CB5</f>
        <v>1104975.29</v>
      </c>
      <c r="F13" s="664">
        <f>'Historical Data'!CC5</f>
        <v>13131.95</v>
      </c>
      <c r="G13" s="664">
        <f>'Historical Data'!CD5</f>
        <v>512.16999999999996</v>
      </c>
      <c r="H13" s="664">
        <f>'Historical Data'!CF5</f>
        <v>48687.97</v>
      </c>
      <c r="I13" s="664">
        <f>'Historical Data'!CG5</f>
        <v>-32819.47</v>
      </c>
      <c r="J13" s="664">
        <f>'Historical Data'!CH5</f>
        <v>64897.229999999996</v>
      </c>
      <c r="K13" s="664">
        <f>'Historical Data'!CI5</f>
        <v>592.26</v>
      </c>
      <c r="L13" s="664">
        <f>'Historical Data'!CJ5</f>
        <v>440643.37</v>
      </c>
      <c r="M13" s="410">
        <f>'Historical Data'!CL5</f>
        <v>605483406.11000001</v>
      </c>
      <c r="N13" s="404"/>
      <c r="O13" s="737">
        <f>'Historical Data'!CM5</f>
        <v>15</v>
      </c>
      <c r="P13" s="410">
        <f>'Historical Data'!CN5</f>
        <v>3195728.69</v>
      </c>
    </row>
    <row r="14" spans="2:23">
      <c r="B14" s="407">
        <f>'Historical Data'!C6</f>
        <v>45930</v>
      </c>
      <c r="C14" s="408">
        <f>'Historical Data'!BZ6</f>
        <v>624899978.45000005</v>
      </c>
      <c r="D14" s="758">
        <f>'Historical Data'!CA6</f>
        <v>8167712.2199999997</v>
      </c>
      <c r="E14" s="664">
        <f>'Historical Data'!CB6</f>
        <v>690356.89</v>
      </c>
      <c r="F14" s="664">
        <f>'Historical Data'!CC6</f>
        <v>8981.2800000000007</v>
      </c>
      <c r="G14" s="664">
        <f>'Historical Data'!CD6</f>
        <v>320.45</v>
      </c>
      <c r="H14" s="664">
        <f>'Historical Data'!CF6</f>
        <v>27123.33</v>
      </c>
      <c r="I14" s="664">
        <f>'Historical Data'!CG6</f>
        <v>-0.74</v>
      </c>
      <c r="J14" s="664">
        <f>'Historical Data'!CH6</f>
        <v>9649.8799999999992</v>
      </c>
      <c r="K14" s="664">
        <f>'Historical Data'!CI6</f>
        <v>0</v>
      </c>
      <c r="L14" s="664">
        <f>'Historical Data'!CJ6</f>
        <v>240499.34</v>
      </c>
      <c r="M14" s="410">
        <f>'Historical Data'!CL6</f>
        <v>615773298.3599999</v>
      </c>
      <c r="N14" s="404"/>
      <c r="O14" s="737">
        <f>'Historical Data'!CM6</f>
        <v>8</v>
      </c>
      <c r="P14" s="410">
        <f>'Historical Data'!CN6</f>
        <v>3253884.08</v>
      </c>
    </row>
    <row r="15" spans="2:23">
      <c r="B15" s="407">
        <f>'Historical Data'!C7</f>
        <v>45900</v>
      </c>
      <c r="C15" s="408">
        <f>'Historical Data'!BZ7</f>
        <v>632854361.04000008</v>
      </c>
      <c r="D15" s="758">
        <f>'Historical Data'!CA7</f>
        <v>7399831.4500000002</v>
      </c>
      <c r="E15" s="664">
        <f>'Historical Data'!CB7</f>
        <v>397641.81</v>
      </c>
      <c r="F15" s="664">
        <f>'Historical Data'!CC7</f>
        <v>6552.6</v>
      </c>
      <c r="G15" s="664">
        <f>'Historical Data'!CD7</f>
        <v>2997.09</v>
      </c>
      <c r="H15" s="664">
        <f>'Historical Data'!CF7</f>
        <v>35430</v>
      </c>
      <c r="I15" s="664">
        <f>'Historical Data'!CG7</f>
        <v>-2788.96</v>
      </c>
      <c r="J15" s="664">
        <f>'Historical Data'!CH7</f>
        <v>14051.84</v>
      </c>
      <c r="K15" s="664">
        <f>'Historical Data'!CI7</f>
        <v>0</v>
      </c>
      <c r="L15" s="664">
        <f>'Historical Data'!CJ7</f>
        <v>113771.96</v>
      </c>
      <c r="M15" s="410">
        <f>'Historical Data'!CL7</f>
        <v>624899978.45000005</v>
      </c>
      <c r="N15" s="404"/>
      <c r="O15" s="737">
        <f>'Historical Data'!CM7</f>
        <v>4</v>
      </c>
      <c r="P15" s="410">
        <f>'Historical Data'!CN7</f>
        <v>3301119.4</v>
      </c>
    </row>
    <row r="16" spans="2:23">
      <c r="B16" s="407">
        <f>'Historical Data'!C8</f>
        <v>45869</v>
      </c>
      <c r="C16" s="408">
        <f>'Historical Data'!BZ8</f>
        <v>643299830.96000004</v>
      </c>
      <c r="D16" s="758">
        <f>'Historical Data'!CA8</f>
        <v>8228625.6100000003</v>
      </c>
      <c r="E16" s="664">
        <f>'Historical Data'!CB8</f>
        <v>827973.63</v>
      </c>
      <c r="F16" s="664">
        <f>'Historical Data'!CC8</f>
        <v>6212.69</v>
      </c>
      <c r="G16" s="664">
        <f>'Historical Data'!CD8</f>
        <v>121.15</v>
      </c>
      <c r="H16" s="664">
        <f>'Historical Data'!CF8</f>
        <v>29155</v>
      </c>
      <c r="I16" s="664">
        <f>'Historical Data'!CG8</f>
        <v>1.05</v>
      </c>
      <c r="J16" s="664">
        <f>'Historical Data'!CH8</f>
        <v>10281.34</v>
      </c>
      <c r="K16" s="664">
        <f>'Historical Data'!CI8</f>
        <v>0</v>
      </c>
      <c r="L16" s="664">
        <f>'Historical Data'!CJ8</f>
        <v>1355524.83</v>
      </c>
      <c r="M16" s="410">
        <f>'Historical Data'!CL8</f>
        <v>632854361.04000008</v>
      </c>
      <c r="N16" s="404"/>
      <c r="O16" s="737">
        <f>'Historical Data'!CM8</f>
        <v>48</v>
      </c>
      <c r="P16" s="410">
        <f>'Historical Data'!CN8</f>
        <v>3360838.59</v>
      </c>
    </row>
    <row r="17" spans="2:16">
      <c r="B17" s="407"/>
      <c r="C17" s="408"/>
      <c r="D17" s="759"/>
      <c r="E17" s="666"/>
      <c r="F17" s="666"/>
      <c r="G17" s="666"/>
      <c r="H17" s="666"/>
      <c r="I17" s="666"/>
      <c r="J17" s="666"/>
      <c r="K17" s="666"/>
      <c r="L17" s="763"/>
      <c r="M17" s="408"/>
      <c r="N17" s="404"/>
      <c r="O17" s="409"/>
      <c r="P17" s="410"/>
    </row>
    <row r="18" spans="2:16">
      <c r="B18" s="407"/>
      <c r="C18" s="408"/>
      <c r="D18" s="759"/>
      <c r="E18" s="666"/>
      <c r="F18" s="666"/>
      <c r="G18" s="666"/>
      <c r="H18" s="666"/>
      <c r="I18" s="666"/>
      <c r="J18" s="666"/>
      <c r="K18" s="666"/>
      <c r="L18" s="763"/>
      <c r="M18" s="408"/>
      <c r="N18" s="404"/>
      <c r="O18" s="409"/>
      <c r="P18" s="410"/>
    </row>
    <row r="19" spans="2:16">
      <c r="B19" s="407"/>
      <c r="C19" s="408"/>
      <c r="D19" s="759"/>
      <c r="E19" s="666"/>
      <c r="F19" s="666"/>
      <c r="G19" s="666"/>
      <c r="H19" s="666"/>
      <c r="I19" s="666"/>
      <c r="J19" s="666"/>
      <c r="K19" s="666"/>
      <c r="L19" s="763"/>
      <c r="M19" s="408"/>
      <c r="N19" s="404"/>
      <c r="O19" s="409"/>
      <c r="P19" s="410"/>
    </row>
    <row r="20" spans="2:16">
      <c r="B20" s="407" t="str">
        <f>IF('Historical Data'!C12="","",'Historical Data'!C12)</f>
        <v/>
      </c>
      <c r="C20" s="408" t="str">
        <f>IF('Historical Data'!BZ12="","",'Historical Data'!BZ12)</f>
        <v/>
      </c>
      <c r="D20" s="759" t="str">
        <f>IF('Historical Data'!CA12="","",'Historical Data'!CA12)</f>
        <v/>
      </c>
      <c r="E20" s="666" t="str">
        <f>IF('Historical Data'!CB12="","",'Historical Data'!CB12)</f>
        <v/>
      </c>
      <c r="F20" s="666" t="str">
        <f>IF('Historical Data'!CC12="","",'Historical Data'!CC12)</f>
        <v/>
      </c>
      <c r="G20" s="666" t="str">
        <f>IF('Historical Data'!CD12="","",'Historical Data'!CD12)</f>
        <v/>
      </c>
      <c r="H20" s="666" t="str">
        <f>IF('Historical Data'!CF12="","",'Historical Data'!CF12)</f>
        <v/>
      </c>
      <c r="I20" s="666" t="str">
        <f>IF('Historical Data'!CG12="","",'Historical Data'!CG12)</f>
        <v/>
      </c>
      <c r="J20" s="666" t="str">
        <f>IF('Historical Data'!CH12="","",'Historical Data'!CH12)</f>
        <v/>
      </c>
      <c r="K20" s="666" t="str">
        <f>IF('Historical Data'!CI12="","",'Historical Data'!CI12)</f>
        <v/>
      </c>
      <c r="L20" s="763" t="str">
        <f>IF('Historical Data'!CJ12="","",'Historical Data'!CJ12)</f>
        <v/>
      </c>
      <c r="M20" s="408" t="str">
        <f>IF('Historical Data'!CL12="","",'Historical Data'!CL12)</f>
        <v/>
      </c>
      <c r="N20" s="404"/>
      <c r="O20" s="409" t="str">
        <f>IF('Historical Data'!CM12="","",'Historical Data'!CM12)</f>
        <v/>
      </c>
      <c r="P20" s="410" t="str">
        <f>IF('Historical Data'!CN12="","",'Historical Data'!CN12)</f>
        <v/>
      </c>
    </row>
    <row r="21" spans="2:16">
      <c r="B21" s="407" t="str">
        <f>IF('Historical Data'!C13="","",'Historical Data'!C13)</f>
        <v/>
      </c>
      <c r="C21" s="408" t="str">
        <f>IF('Historical Data'!BZ13="","",'Historical Data'!BZ13)</f>
        <v/>
      </c>
      <c r="D21" s="759" t="str">
        <f>IF('Historical Data'!CA13="","",'Historical Data'!CA13)</f>
        <v/>
      </c>
      <c r="E21" s="666" t="str">
        <f>IF('Historical Data'!CB13="","",'Historical Data'!CB13)</f>
        <v/>
      </c>
      <c r="F21" s="666" t="str">
        <f>IF('Historical Data'!CC13="","",'Historical Data'!CC13)</f>
        <v/>
      </c>
      <c r="G21" s="666" t="str">
        <f>IF('Historical Data'!CD13="","",'Historical Data'!CD13)</f>
        <v/>
      </c>
      <c r="H21" s="666" t="str">
        <f>IF('Historical Data'!CF13="","",'Historical Data'!CF13)</f>
        <v/>
      </c>
      <c r="I21" s="666" t="str">
        <f>IF('Historical Data'!CG13="","",'Historical Data'!CG13)</f>
        <v/>
      </c>
      <c r="J21" s="666" t="str">
        <f>IF('Historical Data'!CH13="","",'Historical Data'!CH13)</f>
        <v/>
      </c>
      <c r="K21" s="666" t="str">
        <f>IF('Historical Data'!CI13="","",'Historical Data'!CI13)</f>
        <v/>
      </c>
      <c r="L21" s="763" t="str">
        <f>IF('Historical Data'!CJ13="","",'Historical Data'!CJ13)</f>
        <v/>
      </c>
      <c r="M21" s="408" t="str">
        <f>IF('Historical Data'!CL13="","",'Historical Data'!CL13)</f>
        <v/>
      </c>
      <c r="N21" s="404"/>
      <c r="O21" s="409" t="str">
        <f>IF('Historical Data'!CM13="","",'Historical Data'!CM13)</f>
        <v/>
      </c>
      <c r="P21" s="410" t="str">
        <f>IF('Historical Data'!CN13="","",'Historical Data'!CN13)</f>
        <v/>
      </c>
    </row>
    <row r="22" spans="2:16">
      <c r="B22" s="407" t="str">
        <f>IF('Historical Data'!C14="","",'Historical Data'!C14)</f>
        <v/>
      </c>
      <c r="C22" s="408" t="str">
        <f>IF('Historical Data'!BZ14="","",'Historical Data'!BZ14)</f>
        <v/>
      </c>
      <c r="D22" s="759" t="str">
        <f>IF('Historical Data'!CA14="","",'Historical Data'!CA14)</f>
        <v/>
      </c>
      <c r="E22" s="666" t="str">
        <f>IF('Historical Data'!CB14="","",'Historical Data'!CB14)</f>
        <v/>
      </c>
      <c r="F22" s="666" t="str">
        <f>IF('Historical Data'!CC14="","",'Historical Data'!CC14)</f>
        <v/>
      </c>
      <c r="G22" s="666" t="str">
        <f>IF('Historical Data'!CD14="","",'Historical Data'!CD14)</f>
        <v/>
      </c>
      <c r="H22" s="666" t="str">
        <f>IF('Historical Data'!CF14="","",'Historical Data'!CF14)</f>
        <v/>
      </c>
      <c r="I22" s="666" t="str">
        <f>IF('Historical Data'!CG14="","",'Historical Data'!CG14)</f>
        <v/>
      </c>
      <c r="J22" s="666" t="str">
        <f>IF('Historical Data'!CH14="","",'Historical Data'!CH14)</f>
        <v/>
      </c>
      <c r="K22" s="666" t="str">
        <f>IF('Historical Data'!CI14="","",'Historical Data'!CI14)</f>
        <v/>
      </c>
      <c r="L22" s="763" t="str">
        <f>IF('Historical Data'!CJ14="","",'Historical Data'!CJ14)</f>
        <v/>
      </c>
      <c r="M22" s="408" t="str">
        <f>IF('Historical Data'!CL14="","",'Historical Data'!CL14)</f>
        <v/>
      </c>
      <c r="N22" s="404"/>
      <c r="O22" s="409" t="str">
        <f>IF('Historical Data'!CM14="","",'Historical Data'!CM14)</f>
        <v/>
      </c>
      <c r="P22" s="410" t="str">
        <f>IF('Historical Data'!CN14="","",'Historical Data'!CN14)</f>
        <v/>
      </c>
    </row>
    <row r="23" spans="2:16">
      <c r="B23" s="407" t="str">
        <f>IF('Historical Data'!C15="","",'Historical Data'!C15)</f>
        <v/>
      </c>
      <c r="C23" s="408" t="str">
        <f>IF('Historical Data'!BZ15="","",'Historical Data'!BZ15)</f>
        <v/>
      </c>
      <c r="D23" s="759" t="str">
        <f>IF('Historical Data'!CA15="","",'Historical Data'!CA15)</f>
        <v/>
      </c>
      <c r="E23" s="666" t="str">
        <f>IF('Historical Data'!CB15="","",'Historical Data'!CB15)</f>
        <v/>
      </c>
      <c r="F23" s="666" t="str">
        <f>IF('Historical Data'!CC15="","",'Historical Data'!CC15)</f>
        <v/>
      </c>
      <c r="G23" s="666" t="str">
        <f>IF('Historical Data'!CD15="","",'Historical Data'!CD15)</f>
        <v/>
      </c>
      <c r="H23" s="666" t="str">
        <f>IF('Historical Data'!CF15="","",'Historical Data'!CF15)</f>
        <v/>
      </c>
      <c r="I23" s="666" t="str">
        <f>IF('Historical Data'!CG15="","",'Historical Data'!CG15)</f>
        <v/>
      </c>
      <c r="J23" s="666" t="str">
        <f>IF('Historical Data'!CH15="","",'Historical Data'!CH15)</f>
        <v/>
      </c>
      <c r="K23" s="666" t="str">
        <f>IF('Historical Data'!CI15="","",'Historical Data'!CI15)</f>
        <v/>
      </c>
      <c r="L23" s="763" t="str">
        <f>IF('Historical Data'!CJ15="","",'Historical Data'!CJ15)</f>
        <v/>
      </c>
      <c r="M23" s="408" t="str">
        <f>IF('Historical Data'!CL15="","",'Historical Data'!CL15)</f>
        <v/>
      </c>
      <c r="N23" s="404"/>
      <c r="O23" s="409" t="str">
        <f>IF('Historical Data'!CM15="","",'Historical Data'!CM15)</f>
        <v/>
      </c>
      <c r="P23" s="410" t="str">
        <f>IF('Historical Data'!CN15="","",'Historical Data'!CN15)</f>
        <v/>
      </c>
    </row>
    <row r="24" spans="2:16">
      <c r="B24" s="407" t="str">
        <f>IF('Historical Data'!C16="","",'Historical Data'!C16)</f>
        <v/>
      </c>
      <c r="C24" s="408" t="str">
        <f>IF('Historical Data'!BZ16="","",'Historical Data'!BZ16)</f>
        <v/>
      </c>
      <c r="D24" s="759" t="str">
        <f>IF('Historical Data'!CA16="","",'Historical Data'!CA16)</f>
        <v/>
      </c>
      <c r="E24" s="666" t="str">
        <f>IF('Historical Data'!CB16="","",'Historical Data'!CB16)</f>
        <v/>
      </c>
      <c r="F24" s="666" t="str">
        <f>IF('Historical Data'!CC16="","",'Historical Data'!CC16)</f>
        <v/>
      </c>
      <c r="G24" s="666" t="str">
        <f>IF('Historical Data'!CD16="","",'Historical Data'!CD16)</f>
        <v/>
      </c>
      <c r="H24" s="666" t="str">
        <f>IF('Historical Data'!CF16="","",'Historical Data'!CF16)</f>
        <v/>
      </c>
      <c r="I24" s="666" t="str">
        <f>IF('Historical Data'!CG16="","",'Historical Data'!CG16)</f>
        <v/>
      </c>
      <c r="J24" s="666" t="str">
        <f>IF('Historical Data'!CH16="","",'Historical Data'!CH16)</f>
        <v/>
      </c>
      <c r="K24" s="666" t="str">
        <f>IF('Historical Data'!CI16="","",'Historical Data'!CI16)</f>
        <v/>
      </c>
      <c r="L24" s="763" t="str">
        <f>IF('Historical Data'!CJ16="","",'Historical Data'!CJ16)</f>
        <v/>
      </c>
      <c r="M24" s="408" t="str">
        <f>IF('Historical Data'!CL16="","",'Historical Data'!CL16)</f>
        <v/>
      </c>
      <c r="N24" s="404"/>
      <c r="O24" s="409" t="str">
        <f>IF('Historical Data'!CM16="","",'Historical Data'!CM16)</f>
        <v/>
      </c>
      <c r="P24" s="410" t="str">
        <f>IF('Historical Data'!CN16="","",'Historical Data'!CN16)</f>
        <v/>
      </c>
    </row>
    <row r="25" spans="2:16">
      <c r="B25" s="407" t="str">
        <f>IF('Historical Data'!C17="","",'Historical Data'!C17)</f>
        <v/>
      </c>
      <c r="C25" s="408" t="str">
        <f>IF('Historical Data'!BZ17="","",'Historical Data'!BZ17)</f>
        <v/>
      </c>
      <c r="D25" s="759" t="str">
        <f>IF('Historical Data'!CA17="","",'Historical Data'!CA17)</f>
        <v/>
      </c>
      <c r="E25" s="666" t="str">
        <f>IF('Historical Data'!CB17="","",'Historical Data'!CB17)</f>
        <v/>
      </c>
      <c r="F25" s="666" t="str">
        <f>IF('Historical Data'!CC17="","",'Historical Data'!CC17)</f>
        <v/>
      </c>
      <c r="G25" s="666" t="str">
        <f>IF('Historical Data'!CD17="","",'Historical Data'!CD17)</f>
        <v/>
      </c>
      <c r="H25" s="666" t="str">
        <f>IF('Historical Data'!CF17="","",'Historical Data'!CF17)</f>
        <v/>
      </c>
      <c r="I25" s="666" t="str">
        <f>IF('Historical Data'!CG17="","",'Historical Data'!CG17)</f>
        <v/>
      </c>
      <c r="J25" s="666" t="str">
        <f>IF('Historical Data'!CH17="","",'Historical Data'!CH17)</f>
        <v/>
      </c>
      <c r="K25" s="666" t="str">
        <f>IF('Historical Data'!CI17="","",'Historical Data'!CI17)</f>
        <v/>
      </c>
      <c r="L25" s="763" t="str">
        <f>IF('Historical Data'!CJ17="","",'Historical Data'!CJ17)</f>
        <v/>
      </c>
      <c r="M25" s="408" t="str">
        <f>IF('Historical Data'!CL17="","",'Historical Data'!CL17)</f>
        <v/>
      </c>
      <c r="N25" s="404"/>
      <c r="O25" s="409" t="str">
        <f>IF('Historical Data'!CM17="","",'Historical Data'!CM17)</f>
        <v/>
      </c>
      <c r="P25" s="410" t="str">
        <f>IF('Historical Data'!CN17="","",'Historical Data'!CN17)</f>
        <v/>
      </c>
    </row>
    <row r="26" spans="2:16">
      <c r="B26" s="407" t="str">
        <f>IF('Historical Data'!C18="","",'Historical Data'!C18)</f>
        <v/>
      </c>
      <c r="C26" s="408" t="str">
        <f>IF('Historical Data'!BZ18="","",'Historical Data'!BZ18)</f>
        <v/>
      </c>
      <c r="D26" s="759" t="str">
        <f>IF('Historical Data'!CA18="","",'Historical Data'!CA18)</f>
        <v/>
      </c>
      <c r="E26" s="666" t="str">
        <f>IF('Historical Data'!CB18="","",'Historical Data'!CB18)</f>
        <v/>
      </c>
      <c r="F26" s="666" t="str">
        <f>IF('Historical Data'!CC18="","",'Historical Data'!CC18)</f>
        <v/>
      </c>
      <c r="G26" s="666" t="str">
        <f>IF('Historical Data'!CD18="","",'Historical Data'!CD18)</f>
        <v/>
      </c>
      <c r="H26" s="666" t="str">
        <f>IF('Historical Data'!CF18="","",'Historical Data'!CF18)</f>
        <v/>
      </c>
      <c r="I26" s="666" t="str">
        <f>IF('Historical Data'!CG18="","",'Historical Data'!CG18)</f>
        <v/>
      </c>
      <c r="J26" s="666" t="str">
        <f>IF('Historical Data'!CH18="","",'Historical Data'!CH18)</f>
        <v/>
      </c>
      <c r="K26" s="666" t="str">
        <f>IF('Historical Data'!CI18="","",'Historical Data'!CI18)</f>
        <v/>
      </c>
      <c r="L26" s="763" t="str">
        <f>IF('Historical Data'!CJ18="","",'Historical Data'!CJ18)</f>
        <v/>
      </c>
      <c r="M26" s="408" t="str">
        <f>IF('Historical Data'!CL18="","",'Historical Data'!CL18)</f>
        <v/>
      </c>
      <c r="N26" s="404"/>
      <c r="O26" s="409" t="str">
        <f>IF('Historical Data'!CM18="","",'Historical Data'!CM18)</f>
        <v/>
      </c>
      <c r="P26" s="410" t="str">
        <f>IF('Historical Data'!CN18="","",'Historical Data'!CN18)</f>
        <v/>
      </c>
    </row>
    <row r="27" spans="2:16">
      <c r="B27" s="407" t="str">
        <f>IF('Historical Data'!C19="","",'Historical Data'!C19)</f>
        <v/>
      </c>
      <c r="C27" s="408" t="str">
        <f>IF('Historical Data'!BZ19="","",'Historical Data'!BZ19)</f>
        <v/>
      </c>
      <c r="D27" s="759" t="str">
        <f>IF('Historical Data'!CA19="","",'Historical Data'!CA19)</f>
        <v/>
      </c>
      <c r="E27" s="666" t="str">
        <f>IF('Historical Data'!CB19="","",'Historical Data'!CB19)</f>
        <v/>
      </c>
      <c r="F27" s="666" t="str">
        <f>IF('Historical Data'!CC19="","",'Historical Data'!CC19)</f>
        <v/>
      </c>
      <c r="G27" s="666" t="str">
        <f>IF('Historical Data'!CD19="","",'Historical Data'!CD19)</f>
        <v/>
      </c>
      <c r="H27" s="666" t="str">
        <f>IF('Historical Data'!CF19="","",'Historical Data'!CF19)</f>
        <v/>
      </c>
      <c r="I27" s="666" t="str">
        <f>IF('Historical Data'!CG19="","",'Historical Data'!CG19)</f>
        <v/>
      </c>
      <c r="J27" s="666" t="str">
        <f>IF('Historical Data'!CH19="","",'Historical Data'!CH19)</f>
        <v/>
      </c>
      <c r="K27" s="666" t="str">
        <f>IF('Historical Data'!CI19="","",'Historical Data'!CI19)</f>
        <v/>
      </c>
      <c r="L27" s="763" t="str">
        <f>IF('Historical Data'!CJ19="","",'Historical Data'!CJ19)</f>
        <v/>
      </c>
      <c r="M27" s="408" t="str">
        <f>IF('Historical Data'!CL19="","",'Historical Data'!CL19)</f>
        <v/>
      </c>
      <c r="N27" s="404"/>
      <c r="O27" s="409" t="str">
        <f>IF('Historical Data'!CM19="","",'Historical Data'!CM19)</f>
        <v/>
      </c>
      <c r="P27" s="410" t="str">
        <f>IF('Historical Data'!CN19="","",'Historical Data'!CN19)</f>
        <v/>
      </c>
    </row>
    <row r="28" spans="2:16" ht="12.5" thickBot="1">
      <c r="B28" s="407" t="str">
        <f>IF('Historical Data'!C20="","",'Historical Data'!C20)</f>
        <v/>
      </c>
      <c r="C28" s="761" t="str">
        <f>IF('Historical Data'!BZ20="","",'Historical Data'!BZ20)</f>
        <v/>
      </c>
      <c r="D28" s="759" t="str">
        <f>IF('Historical Data'!CA20="","",'Historical Data'!CA20)</f>
        <v/>
      </c>
      <c r="E28" s="666" t="str">
        <f>IF('Historical Data'!CB20="","",'Historical Data'!CB20)</f>
        <v/>
      </c>
      <c r="F28" s="666" t="str">
        <f>IF('Historical Data'!CC20="","",'Historical Data'!CC20)</f>
        <v/>
      </c>
      <c r="G28" s="666" t="str">
        <f>IF('Historical Data'!CD20="","",'Historical Data'!CD20)</f>
        <v/>
      </c>
      <c r="H28" s="666" t="str">
        <f>IF('Historical Data'!CF20="","",'Historical Data'!CF20)</f>
        <v/>
      </c>
      <c r="I28" s="666" t="str">
        <f>IF('Historical Data'!CG20="","",'Historical Data'!CG20)</f>
        <v/>
      </c>
      <c r="J28" s="666" t="str">
        <f>IF('Historical Data'!CH20="","",'Historical Data'!CH20)</f>
        <v/>
      </c>
      <c r="K28" s="666" t="str">
        <f>IF('Historical Data'!CI20="","",'Historical Data'!CI20)</f>
        <v/>
      </c>
      <c r="L28" s="763" t="str">
        <f>IF('Historical Data'!CJ20="","",'Historical Data'!CJ20)</f>
        <v/>
      </c>
      <c r="M28" s="761" t="str">
        <f>IF('Historical Data'!CL20="","",'Historical Data'!CL20)</f>
        <v/>
      </c>
      <c r="N28" s="404"/>
      <c r="O28" s="409" t="str">
        <f>IF('Historical Data'!CM20="","",'Historical Data'!CM20)</f>
        <v/>
      </c>
      <c r="P28" s="410" t="str">
        <f>IF('Historical Data'!CN20="","",'Historical Data'!CN20)</f>
        <v/>
      </c>
    </row>
    <row r="30" spans="2:16">
      <c r="O30" s="404"/>
    </row>
    <row r="34" spans="10:10">
      <c r="J34" s="404"/>
    </row>
    <row r="38" spans="10:10">
      <c r="J38" s="404"/>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2026-01-16T16:18:52Z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