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Y:\FONDS\1_FONDS SOUS GESTION\00 - FCT\Bavarian Sky French Auto Leases 5\04 - MR\01 - Diffusion\Management Report\2025 12 22\"/>
    </mc:Choice>
  </mc:AlternateContent>
  <xr:revisionPtr revIDLastSave="0" documentId="13_ncr:1_{054AC1D3-0C1F-4787-809D-64D49DCB1F3D}" xr6:coauthVersionLast="47" xr6:coauthVersionMax="47" xr10:uidLastSave="{00000000-0000-0000-0000-000000000000}"/>
  <bookViews>
    <workbookView xWindow="-110" yWindow="-110" windowWidth="19420" windowHeight="11500" tabRatio="848" firstSheet="1" activeTab="1" xr2:uid="{36212F58-0F14-44B8-9F2F-CAB19CC26B28}"/>
  </bookViews>
  <sheets>
    <sheet name="output Compta" sheetId="32" state="hidden" r:id="rId1"/>
    <sheet name="00 - Cover" sheetId="1" r:id="rId2"/>
    <sheet name="Controle Cash" sheetId="29" state="hidden" r:id="rId3"/>
    <sheet name="01 - Key Figures" sheetId="2" r:id="rId4"/>
    <sheet name="02 - Checks" sheetId="23" r:id="rId5"/>
    <sheet name="03 - Ratings &amp; Triggers" sheetId="24" r:id="rId6"/>
    <sheet name="04 - Reserve calculation" sheetId="16" r:id="rId7"/>
    <sheet name="OD compta" sheetId="34" state="hidden" r:id="rId8"/>
    <sheet name="05 - Asset Follow-up" sheetId="20" r:id="rId9"/>
    <sheet name="06 - Performance Follow-up" sheetId="19" r:id="rId10"/>
    <sheet name="07 - Amortization profil" sheetId="15" r:id="rId11"/>
    <sheet name="08 - Notes Follow up" sheetId="9" r:id="rId12"/>
    <sheet name="09 - Interest" sheetId="5" r:id="rId13"/>
    <sheet name="10 - Available Distribution" sheetId="3" r:id="rId14"/>
    <sheet name="INPUT_BMW" sheetId="25" state="hidden" r:id="rId15"/>
    <sheet name="11 - Swap" sheetId="11" r:id="rId16"/>
    <sheet name="12 - Third party expenses" sheetId="7" r:id="rId17"/>
    <sheet name="13 - Priority of Payments" sheetId="4" r:id="rId18"/>
    <sheet name="14 - Soft balance sheet" sheetId="8" r:id="rId19"/>
    <sheet name="Sheet1" sheetId="31" state="hidden" r:id="rId20"/>
    <sheet name="15 - Event" sheetId="12" r:id="rId21"/>
    <sheet name="Calendar" sheetId="10" r:id="rId22"/>
    <sheet name="17 - Euribor" sheetId="33" state="hidden" r:id="rId23"/>
    <sheet name="BD" sheetId="28" state="hidden" r:id="rId24"/>
    <sheet name="Instructions" sheetId="21" state="hidden" r:id="rId25"/>
    <sheet name="Neolink" sheetId="30" state="hidden" r:id="rId26"/>
    <sheet name="Historical Data" sheetId="22" state="hidden" r:id="rId27"/>
    <sheet name="XX- INPUT_DATA Consistency Test" sheetId="27" state="hidden" r:id="rId28"/>
    <sheet name="INPUT_DATA" sheetId="26" state="hidden" r:id="rId29"/>
  </sheets>
  <definedNames>
    <definedName name="____a2" localSheetId="28" hidden="1">{#N/A,#N/A,FALSE,"Sheet1"}</definedName>
    <definedName name="____a2" localSheetId="25" hidden="1">{#N/A,#N/A,FALSE,"Sheet1"}</definedName>
    <definedName name="____a2" localSheetId="27" hidden="1">{#N/A,#N/A,FALSE,"Sheet1"}</definedName>
    <definedName name="____a2" hidden="1">{#N/A,#N/A,FALSE,"Sheet1"}</definedName>
    <definedName name="____a3" localSheetId="28" hidden="1">{#N/A,#N/A,FALSE,"Sheet1"}</definedName>
    <definedName name="____a3" localSheetId="25" hidden="1">{#N/A,#N/A,FALSE,"Sheet1"}</definedName>
    <definedName name="____a3" localSheetId="27" hidden="1">{#N/A,#N/A,FALSE,"Sheet1"}</definedName>
    <definedName name="____a3" hidden="1">{#N/A,#N/A,FALSE,"Sheet1"}</definedName>
    <definedName name="____e2" localSheetId="28" hidden="1">{#N/A,#N/A,FALSE,"FY97";#N/A,#N/A,FALSE,"FY98";#N/A,#N/A,FALSE,"FY99";#N/A,#N/A,FALSE,"FY00";#N/A,#N/A,FALSE,"FY01"}</definedName>
    <definedName name="____e2" localSheetId="25" hidden="1">{#N/A,#N/A,FALSE,"FY97";#N/A,#N/A,FALSE,"FY98";#N/A,#N/A,FALSE,"FY99";#N/A,#N/A,FALSE,"FY00";#N/A,#N/A,FALSE,"FY01"}</definedName>
    <definedName name="____e2" localSheetId="27" hidden="1">{#N/A,#N/A,FALSE,"FY97";#N/A,#N/A,FALSE,"FY98";#N/A,#N/A,FALSE,"FY99";#N/A,#N/A,FALSE,"FY00";#N/A,#N/A,FALSE,"FY01"}</definedName>
    <definedName name="____e2" hidden="1">{#N/A,#N/A,FALSE,"FY97";#N/A,#N/A,FALSE,"FY98";#N/A,#N/A,FALSE,"FY99";#N/A,#N/A,FALSE,"FY00";#N/A,#N/A,FALSE,"FY01"}</definedName>
    <definedName name="____e4" localSheetId="28" hidden="1">{#N/A,#N/A,FALSE,"Cover";#N/A,#N/A,FALSE,"Projections";#N/A,#N/A,FALSE,"10 Year Summary";#N/A,#N/A,FALSE,"Balance Sheet Summary";#N/A,#N/A,FALSE,"Adjustments";#N/A,#N/A,FALSE,"Discount Rate";#N/A,#N/A,FALSE,"Comps";#N/A,#N/A,FALSE,"Executive Comp"}</definedName>
    <definedName name="____e4" localSheetId="25" hidden="1">{#N/A,#N/A,FALSE,"Cover";#N/A,#N/A,FALSE,"Projections";#N/A,#N/A,FALSE,"10 Year Summary";#N/A,#N/A,FALSE,"Balance Sheet Summary";#N/A,#N/A,FALSE,"Adjustments";#N/A,#N/A,FALSE,"Discount Rate";#N/A,#N/A,FALSE,"Comps";#N/A,#N/A,FALSE,"Executive Comp"}</definedName>
    <definedName name="____e4" localSheetId="27"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8" hidden="1">{#N/A,#N/A,FALSE,"FY97";#N/A,#N/A,FALSE,"FY98";#N/A,#N/A,FALSE,"FY99";#N/A,#N/A,FALSE,"FY00";#N/A,#N/A,FALSE,"FY01"}</definedName>
    <definedName name="____t34" localSheetId="25" hidden="1">{#N/A,#N/A,FALSE,"FY97";#N/A,#N/A,FALSE,"FY98";#N/A,#N/A,FALSE,"FY99";#N/A,#N/A,FALSE,"FY00";#N/A,#N/A,FALSE,"FY01"}</definedName>
    <definedName name="____t34" localSheetId="27" hidden="1">{#N/A,#N/A,FALSE,"FY97";#N/A,#N/A,FALSE,"FY98";#N/A,#N/A,FALSE,"FY99";#N/A,#N/A,FALSE,"FY00";#N/A,#N/A,FALSE,"FY01"}</definedName>
    <definedName name="____t34" hidden="1">{#N/A,#N/A,FALSE,"FY97";#N/A,#N/A,FALSE,"FY98";#N/A,#N/A,FALSE,"FY99";#N/A,#N/A,FALSE,"FY00";#N/A,#N/A,FALSE,"FY01"}</definedName>
    <definedName name="___a2" localSheetId="28" hidden="1">{#N/A,#N/A,FALSE,"Sheet1"}</definedName>
    <definedName name="___a2" localSheetId="25" hidden="1">{#N/A,#N/A,FALSE,"Sheet1"}</definedName>
    <definedName name="___a2" localSheetId="27" hidden="1">{#N/A,#N/A,FALSE,"Sheet1"}</definedName>
    <definedName name="___a2" hidden="1">{#N/A,#N/A,FALSE,"Sheet1"}</definedName>
    <definedName name="___a3" localSheetId="28" hidden="1">{#N/A,#N/A,FALSE,"Sheet1"}</definedName>
    <definedName name="___a3" localSheetId="25" hidden="1">{#N/A,#N/A,FALSE,"Sheet1"}</definedName>
    <definedName name="___a3" localSheetId="27" hidden="1">{#N/A,#N/A,FALSE,"Sheet1"}</definedName>
    <definedName name="___a3" hidden="1">{#N/A,#N/A,FALSE,"Sheet1"}</definedName>
    <definedName name="___CF2" localSheetId="28" hidden="1">{#N/A,#N/A,FALSE,"Aging Summary";#N/A,#N/A,FALSE,"Ratio Analysis";#N/A,#N/A,FALSE,"Test 120 Day Accts";#N/A,#N/A,FALSE,"Tickmarks"}</definedName>
    <definedName name="___CF2" localSheetId="25" hidden="1">{#N/A,#N/A,FALSE,"Aging Summary";#N/A,#N/A,FALSE,"Ratio Analysis";#N/A,#N/A,FALSE,"Test 120 Day Accts";#N/A,#N/A,FALSE,"Tickmarks"}</definedName>
    <definedName name="___CF2" localSheetId="27" hidden="1">{#N/A,#N/A,FALSE,"Aging Summary";#N/A,#N/A,FALSE,"Ratio Analysis";#N/A,#N/A,FALSE,"Test 120 Day Accts";#N/A,#N/A,FALSE,"Tickmarks"}</definedName>
    <definedName name="___CF2" hidden="1">{#N/A,#N/A,FALSE,"Aging Summary";#N/A,#N/A,FALSE,"Ratio Analysis";#N/A,#N/A,FALSE,"Test 120 Day Accts";#N/A,#N/A,FALSE,"Tickmarks"}</definedName>
    <definedName name="___e2" localSheetId="28" hidden="1">{#N/A,#N/A,FALSE,"FY97";#N/A,#N/A,FALSE,"FY98";#N/A,#N/A,FALSE,"FY99";#N/A,#N/A,FALSE,"FY00";#N/A,#N/A,FALSE,"FY01"}</definedName>
    <definedName name="___e2" localSheetId="25" hidden="1">{#N/A,#N/A,FALSE,"FY97";#N/A,#N/A,FALSE,"FY98";#N/A,#N/A,FALSE,"FY99";#N/A,#N/A,FALSE,"FY00";#N/A,#N/A,FALSE,"FY01"}</definedName>
    <definedName name="___e2" localSheetId="27" hidden="1">{#N/A,#N/A,FALSE,"FY97";#N/A,#N/A,FALSE,"FY98";#N/A,#N/A,FALSE,"FY99";#N/A,#N/A,FALSE,"FY00";#N/A,#N/A,FALSE,"FY01"}</definedName>
    <definedName name="___e2" hidden="1">{#N/A,#N/A,FALSE,"FY97";#N/A,#N/A,FALSE,"FY98";#N/A,#N/A,FALSE,"FY99";#N/A,#N/A,FALSE,"FY00";#N/A,#N/A,FALSE,"FY01"}</definedName>
    <definedName name="___e4" localSheetId="28" hidden="1">{#N/A,#N/A,FALSE,"Cover";#N/A,#N/A,FALSE,"Projections";#N/A,#N/A,FALSE,"10 Year Summary";#N/A,#N/A,FALSE,"Balance Sheet Summary";#N/A,#N/A,FALSE,"Adjustments";#N/A,#N/A,FALSE,"Discount Rate";#N/A,#N/A,FALSE,"Comps";#N/A,#N/A,FALSE,"Executive Comp"}</definedName>
    <definedName name="___e4" localSheetId="25" hidden="1">{#N/A,#N/A,FALSE,"Cover";#N/A,#N/A,FALSE,"Projections";#N/A,#N/A,FALSE,"10 Year Summary";#N/A,#N/A,FALSE,"Balance Sheet Summary";#N/A,#N/A,FALSE,"Adjustments";#N/A,#N/A,FALSE,"Discount Rate";#N/A,#N/A,FALSE,"Comps";#N/A,#N/A,FALSE,"Executive Comp"}</definedName>
    <definedName name="___e4" localSheetId="27"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8" hidden="1">{"det (May)",#N/A,FALSE,"June";"sum (MAY YTD)",#N/A,FALSE,"June YTD"}</definedName>
    <definedName name="___o1" localSheetId="25" hidden="1">{"det (May)",#N/A,FALSE,"June";"sum (MAY YTD)",#N/A,FALSE,"June YTD"}</definedName>
    <definedName name="___o1" localSheetId="27" hidden="1">{"det (May)",#N/A,FALSE,"June";"sum (MAY YTD)",#N/A,FALSE,"June YTD"}</definedName>
    <definedName name="___o1" hidden="1">{"det (May)",#N/A,FALSE,"June";"sum (MAY YTD)",#N/A,FALSE,"June YTD"}</definedName>
    <definedName name="___t34" localSheetId="28" hidden="1">{#N/A,#N/A,FALSE,"FY97";#N/A,#N/A,FALSE,"FY98";#N/A,#N/A,FALSE,"FY99";#N/A,#N/A,FALSE,"FY00";#N/A,#N/A,FALSE,"FY01"}</definedName>
    <definedName name="___t34" localSheetId="25" hidden="1">{#N/A,#N/A,FALSE,"FY97";#N/A,#N/A,FALSE,"FY98";#N/A,#N/A,FALSE,"FY99";#N/A,#N/A,FALSE,"FY00";#N/A,#N/A,FALSE,"FY01"}</definedName>
    <definedName name="___t34" localSheetId="27"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8" hidden="1">{#N/A,#N/A,FALSE,"Sheet1"}</definedName>
    <definedName name="__a2" localSheetId="25" hidden="1">{#N/A,#N/A,FALSE,"Sheet1"}</definedName>
    <definedName name="__a2" localSheetId="27" hidden="1">{#N/A,#N/A,FALSE,"Sheet1"}</definedName>
    <definedName name="__a2" hidden="1">{#N/A,#N/A,FALSE,"Sheet1"}</definedName>
    <definedName name="__a3" localSheetId="28" hidden="1">{#N/A,#N/A,FALSE,"Sheet1"}</definedName>
    <definedName name="__a3" localSheetId="25" hidden="1">{#N/A,#N/A,FALSE,"Sheet1"}</definedName>
    <definedName name="__a3" localSheetId="27"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8" hidden="1">{#N/A,#N/A,FALSE,"Aging Summary";#N/A,#N/A,FALSE,"Ratio Analysis";#N/A,#N/A,FALSE,"Test 120 Day Accts";#N/A,#N/A,FALSE,"Tickmarks"}</definedName>
    <definedName name="__CF2" localSheetId="25" hidden="1">{#N/A,#N/A,FALSE,"Aging Summary";#N/A,#N/A,FALSE,"Ratio Analysis";#N/A,#N/A,FALSE,"Test 120 Day Accts";#N/A,#N/A,FALSE,"Tickmarks"}</definedName>
    <definedName name="__CF2" localSheetId="27" hidden="1">{#N/A,#N/A,FALSE,"Aging Summary";#N/A,#N/A,FALSE,"Ratio Analysis";#N/A,#N/A,FALSE,"Test 120 Day Accts";#N/A,#N/A,FALSE,"Tickmarks"}</definedName>
    <definedName name="__CF2" hidden="1">{#N/A,#N/A,FALSE,"Aging Summary";#N/A,#N/A,FALSE,"Ratio Analysis";#N/A,#N/A,FALSE,"Test 120 Day Accts";#N/A,#N/A,FALSE,"Tickmarks"}</definedName>
    <definedName name="__e2" localSheetId="28" hidden="1">{#N/A,#N/A,FALSE,"FY97";#N/A,#N/A,FALSE,"FY98";#N/A,#N/A,FALSE,"FY99";#N/A,#N/A,FALSE,"FY00";#N/A,#N/A,FALSE,"FY01"}</definedName>
    <definedName name="__e2" localSheetId="25" hidden="1">{#N/A,#N/A,FALSE,"FY97";#N/A,#N/A,FALSE,"FY98";#N/A,#N/A,FALSE,"FY99";#N/A,#N/A,FALSE,"FY00";#N/A,#N/A,FALSE,"FY01"}</definedName>
    <definedName name="__e2" localSheetId="27" hidden="1">{#N/A,#N/A,FALSE,"FY97";#N/A,#N/A,FALSE,"FY98";#N/A,#N/A,FALSE,"FY99";#N/A,#N/A,FALSE,"FY00";#N/A,#N/A,FALSE,"FY01"}</definedName>
    <definedName name="__e2" hidden="1">{#N/A,#N/A,FALSE,"FY97";#N/A,#N/A,FALSE,"FY98";#N/A,#N/A,FALSE,"FY99";#N/A,#N/A,FALSE,"FY00";#N/A,#N/A,FALSE,"FY01"}</definedName>
    <definedName name="__e4" localSheetId="28" hidden="1">{#N/A,#N/A,FALSE,"Cover";#N/A,#N/A,FALSE,"Projections";#N/A,#N/A,FALSE,"10 Year Summary";#N/A,#N/A,FALSE,"Balance Sheet Summary";#N/A,#N/A,FALSE,"Adjustments";#N/A,#N/A,FALSE,"Discount Rate";#N/A,#N/A,FALSE,"Comps";#N/A,#N/A,FALSE,"Executive Comp"}</definedName>
    <definedName name="__e4" localSheetId="25" hidden="1">{#N/A,#N/A,FALSE,"Cover";#N/A,#N/A,FALSE,"Projections";#N/A,#N/A,FALSE,"10 Year Summary";#N/A,#N/A,FALSE,"Balance Sheet Summary";#N/A,#N/A,FALSE,"Adjustments";#N/A,#N/A,FALSE,"Discount Rate";#N/A,#N/A,FALSE,"Comps";#N/A,#N/A,FALSE,"Executive Comp"}</definedName>
    <definedName name="__e4" localSheetId="27"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8" hidden="1">{"det (May)",#N/A,FALSE,"June";"sum (MAY YTD)",#N/A,FALSE,"June YTD"}</definedName>
    <definedName name="__o1" localSheetId="25" hidden="1">{"det (May)",#N/A,FALSE,"June";"sum (MAY YTD)",#N/A,FALSE,"June YTD"}</definedName>
    <definedName name="__o1" localSheetId="27" hidden="1">{"det (May)",#N/A,FALSE,"June";"sum (MAY YTD)",#N/A,FALSE,"June YTD"}</definedName>
    <definedName name="__o1" hidden="1">{"det (May)",#N/A,FALSE,"June";"sum (MAY YTD)",#N/A,FALSE,"June YTD"}</definedName>
    <definedName name="__t34" localSheetId="28" hidden="1">{#N/A,#N/A,FALSE,"FY97";#N/A,#N/A,FALSE,"FY98";#N/A,#N/A,FALSE,"FY99";#N/A,#N/A,FALSE,"FY00";#N/A,#N/A,FALSE,"FY01"}</definedName>
    <definedName name="__t34" localSheetId="25" hidden="1">{#N/A,#N/A,FALSE,"FY97";#N/A,#N/A,FALSE,"FY98";#N/A,#N/A,FALSE,"FY99";#N/A,#N/A,FALSE,"FY00";#N/A,#N/A,FALSE,"FY01"}</definedName>
    <definedName name="__t34" localSheetId="27" hidden="1">{#N/A,#N/A,FALSE,"FY97";#N/A,#N/A,FALSE,"FY98";#N/A,#N/A,FALSE,"FY99";#N/A,#N/A,FALSE,"FY00";#N/A,#N/A,FALSE,"FY01"}</definedName>
    <definedName name="__t34" hidden="1">{#N/A,#N/A,FALSE,"FY97";#N/A,#N/A,FALSE,"FY98";#N/A,#N/A,FALSE,"FY99";#N/A,#N/A,FALSE,"FY00";#N/A,#N/A,FALSE,"FY01"}</definedName>
    <definedName name="_1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5"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7"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5"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7"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5"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7"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5"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7"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5"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7"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5"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7"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5"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7"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5"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7"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5"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7"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5"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7"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5"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7"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5"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7"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5"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7"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5"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7"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5"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7"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5"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7"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5"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7"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5"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7"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5"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7"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5"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7"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5"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7"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5"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7"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5"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7"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5"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7"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5"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7"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5"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7"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5"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7"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5"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7"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5"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7"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5"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7"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5"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7"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5"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7"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5"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7"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5"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7"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5"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7"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5"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7"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5"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7"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5"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7"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5"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7"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5"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7"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5"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7"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5"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7"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5"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7"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5"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7"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5"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7"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5"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7"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5"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7"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5"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7"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5"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7"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5"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7"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5"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7"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5"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7"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5"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7"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5"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7"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5"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7"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5"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7"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5"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7"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5"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7"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5"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7"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5"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7"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5"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7"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5"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7"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5"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7"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5"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7"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5"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7"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5"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7"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5"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7"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5"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7"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5"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7"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5"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7"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5"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7"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5"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7"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5"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7"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5"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7"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5"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7"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5"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7"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5"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7"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5"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7"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5"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7"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5"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7"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5"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7"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5"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7"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5"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7"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5"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7"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5"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7"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5"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7"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5"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7"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5"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7"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5"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7"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5"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7"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5"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7"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5"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7"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5"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7"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5"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7"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5"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7"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5"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7"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5"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7"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5"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7"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5"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7"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5"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7"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5"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7"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5"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7"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5"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7"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5"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7"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5"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7"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5"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7"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5"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7"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5"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7"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5"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7"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5"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7"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5"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7"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5"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7"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5"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7"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5"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7"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5"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7"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5"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7"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5"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7"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5"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7"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5"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7"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5"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7"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5"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7"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5"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7"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5"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7"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5"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7"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5"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7"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5"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7"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5"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7"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5"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7"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5"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7"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5"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7"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5"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7"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5"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7"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5"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7"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5"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7"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5"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7"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5"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7"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5"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7"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5"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7"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5"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7"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5"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7"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5"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7"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5"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7"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5"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7"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5"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7"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5"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7"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5"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7"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5"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7"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5"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7"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5"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7"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5"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7"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5"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7"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5"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7"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5"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7"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5"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7"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5"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7"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5"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7"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5"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7"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5"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7"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5"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7"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5"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7"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5"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7"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5"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7"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5"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7"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5"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7"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5"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7"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5"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7"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5"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7"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5"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7"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5"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7"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5"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7"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5"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7"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5"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7"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5"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7"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5"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7"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5"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7"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5"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7"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5"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7"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5"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7"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5"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7"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5"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7"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5"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7"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5"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7"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5"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7"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5"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7"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5"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7"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5"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7"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5"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7"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5"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7"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5"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7"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5"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7"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5"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7"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5"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7"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5"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7"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5"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7"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5"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7"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5"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7"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5"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7"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5"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7"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5"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7"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5"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7"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5"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7"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5"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7"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5"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7"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5"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7"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5"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7"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5"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7"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5"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7"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5"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7"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5"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7"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5"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7"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5"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7"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5"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7"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5"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7"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5"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7"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5"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7"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5"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7"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5"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7"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5"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7"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5"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7"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5"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7"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5"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7"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5"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7"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5"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7"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5"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7"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5"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7"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5"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7"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5"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7"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5"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7"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5"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7"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5"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7"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5"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7"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5"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7"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5"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7"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5"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7"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5"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7"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5"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7"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5"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7"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5"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7"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5"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7"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5"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7"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5"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7"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5"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7"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5"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7"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5"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7"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5"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7"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5"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7"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5"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7"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5"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7"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5"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7"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5"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7"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5"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7"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5"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7"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5"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7"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5"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7"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5"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7"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5"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7"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5"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7"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5"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7"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5"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7"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5"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7"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5"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7"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5"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7"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5"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7"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5"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7"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5"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7"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5"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7"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5"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7"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5"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7"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5"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7"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5"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7"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5"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7"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5"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7"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5"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7"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5"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7"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5"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7"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5"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7"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5"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7"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5"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7"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5"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7"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5"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7"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5"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7"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5"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7"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5"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7"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5"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7"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5"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7"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5"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7"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5"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7"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5"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7"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5"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7"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5"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7"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5"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7"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5"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7"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5"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7"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5"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7"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5"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7"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5"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7"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5"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7"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5"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7"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5"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7"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5"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7"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5"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7"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5"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7"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5"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7"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5"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7"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5"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7"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5"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7"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5"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7"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5"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7"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5"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7"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5"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7"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5"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7"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5"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7"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5"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7"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5"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7"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5"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7"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5"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7"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5"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7"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5"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7"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5"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7"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5"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7"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5"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7"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5"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7"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5"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7"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5"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7"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5"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7"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5"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7"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5"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7"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5"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7"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5"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7"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5"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7"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5"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7"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5"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7"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5"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7"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5"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7"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5"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7"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5"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7"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5"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7"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5"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7"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5"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7"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5"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7"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5"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7"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5"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7"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5"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7"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5"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7"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5"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7"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5"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7"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5"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7"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5"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7"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5"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7"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5"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7"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5"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7"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5"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7"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5"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7"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5"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7"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5"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7"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5"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7"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5"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7"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5"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7"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5"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7"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5"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7"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5"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7"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5"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7"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5"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7"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5"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7"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5"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7"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5"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7"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5"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7"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5"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7"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5"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7"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5"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7"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5"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7"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5"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7"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5"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7"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5"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7"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5"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7"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5"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7"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5"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7"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5"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7"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5"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7"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5"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7"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5"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7"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5"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7"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5"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7"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5"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7"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5"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7"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5"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7"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5"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7"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5"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7"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5"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7"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5"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7"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5"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7"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5"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7"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5"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7"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5"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7"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5"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7"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5"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7"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5"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7"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5"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7"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5"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7"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5"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7"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5"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7"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5"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7"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5"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7"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5"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7"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5"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7"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5"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7"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5"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7"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5"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7"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5"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7"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5"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7"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5"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7"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5"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7"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5"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7"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5"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7"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5"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7"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5"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7"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5"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7"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5"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7"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5"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7"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5"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7"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5"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7"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5"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7"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5"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7"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5"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7"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5"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7"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5"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7"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5"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7"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5"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7"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5"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7"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5"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7"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5"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7"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5"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7"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5"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7"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5"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7"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5"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7"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5"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7"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5"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7"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5"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7"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5"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7"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5"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7"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5"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7"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5"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7"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5"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7"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5"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7"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5"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7"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5"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7"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5"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7"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5"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7"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5"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7"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5"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7"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5"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7"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5"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7"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5"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7"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5"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7"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5"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7"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5"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7"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5"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7"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5"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7"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5"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7"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5"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7"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5"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7"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5"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7"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5"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7"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5"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7"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5"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7"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5"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7"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5"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7"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5"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7"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5"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7"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5"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7"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5"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7"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5"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7"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5"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7"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5"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7"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5"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7"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5"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7"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5"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7"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5"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7"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5"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7"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5"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7"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5"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7"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5"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7"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5"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7"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5"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7"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5"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7"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5"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7"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5"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7"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5"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7"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5"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7"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5"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7"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5"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7"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5"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7"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5"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7"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5"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7"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5"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7"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5"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7"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5"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7"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5"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7"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5"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7"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5"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7"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5"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7"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5"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7"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5"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7"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5"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7"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5"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7"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5"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7"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5"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7"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5"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7"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5"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7"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5"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7"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5"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7"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5"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7"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5"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7"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5"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7"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5"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7"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5"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7"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5"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7"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5"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7"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5"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7"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5"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7"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5"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7"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5"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7"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5"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7"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5"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7"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5"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7"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5"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7"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5"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7"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5"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7"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5"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7"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5"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7"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5"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7"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5"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7"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5"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7"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5"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7"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5"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7"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5"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7"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5"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7"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5"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7"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5"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7"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5"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7"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5"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7"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5"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7"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5"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7"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5"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7"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5"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7"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5"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7"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5"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7"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5"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7"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5"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7"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5"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7"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5"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7"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5"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7"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5"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7"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5"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7"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5"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7"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5"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7"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5"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7"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5"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7"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5"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7"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5"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7"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5"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7"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5"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7"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5"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7"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5"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7"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5"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7"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5"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7"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5"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7"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5"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7"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5"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7"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5"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7"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5"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7"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5"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7"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5"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7"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5"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7"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5"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7"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5"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7"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5"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7"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5"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7"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5"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7"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5"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7"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5"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7"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5"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7"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5"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7"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5"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7"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5"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7"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5"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7"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5"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7"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5"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7"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5"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7"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5"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7"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5"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7"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5"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7"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5"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7"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5"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7"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5"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7"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5"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7"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5"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7"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5"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7"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5"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7"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8" hidden="1">{"mgmt forecast",#N/A,FALSE,"Mgmt Forecast";"dcf table",#N/A,FALSE,"Mgmt Forecast";"sensitivity",#N/A,FALSE,"Mgmt Forecast";"table inputs",#N/A,FALSE,"Mgmt Forecast";"calculations",#N/A,FALSE,"Mgmt Forecast"}</definedName>
    <definedName name="_a1" localSheetId="25" hidden="1">{"mgmt forecast",#N/A,FALSE,"Mgmt Forecast";"dcf table",#N/A,FALSE,"Mgmt Forecast";"sensitivity",#N/A,FALSE,"Mgmt Forecast";"table inputs",#N/A,FALSE,"Mgmt Forecast";"calculations",#N/A,FALSE,"Mgmt Forecast"}</definedName>
    <definedName name="_a1" localSheetId="27"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8" hidden="1">{"mgmt forecast",#N/A,FALSE,"Mgmt Forecast";"dcf table",#N/A,FALSE,"Mgmt Forecast";"sensitivity",#N/A,FALSE,"Mgmt Forecast";"table inputs",#N/A,FALSE,"Mgmt Forecast";"calculations",#N/A,FALSE,"Mgmt Forecast"}</definedName>
    <definedName name="_a2" localSheetId="25" hidden="1">{"mgmt forecast",#N/A,FALSE,"Mgmt Forecast";"dcf table",#N/A,FALSE,"Mgmt Forecast";"sensitivity",#N/A,FALSE,"Mgmt Forecast";"table inputs",#N/A,FALSE,"Mgmt Forecast";"calculations",#N/A,FALSE,"Mgmt Forecast"}</definedName>
    <definedName name="_a2" localSheetId="27"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8" hidden="1">{#N/A,#N/A,FALSE,"Sheet1"}</definedName>
    <definedName name="_a3" localSheetId="25" hidden="1">{#N/A,#N/A,FALSE,"Sheet1"}</definedName>
    <definedName name="_a3" localSheetId="27" hidden="1">{#N/A,#N/A,FALSE,"Sheet1"}</definedName>
    <definedName name="_a3" hidden="1">{#N/A,#N/A,FALSE,"Sheet1"}</definedName>
    <definedName name="_a8" localSheetId="28" hidden="1">{#N/A,#N/A,FALSE,"Partnership Splits";#N/A,#N/A,FALSE,"Condensed Financials-Endo";#N/A,#N/A,FALSE,"Condensed Financials-Partner";#N/A,#N/A,FALSE,"P&amp;L Detail";#N/A,#N/A,FALSE,"Payments";#N/A,#N/A,FALSE,"Selling &amp; Mktg Summary (3)"}</definedName>
    <definedName name="_a8" localSheetId="25" hidden="1">{#N/A,#N/A,FALSE,"Partnership Splits";#N/A,#N/A,FALSE,"Condensed Financials-Endo";#N/A,#N/A,FALSE,"Condensed Financials-Partner";#N/A,#N/A,FALSE,"P&amp;L Detail";#N/A,#N/A,FALSE,"Payments";#N/A,#N/A,FALSE,"Selling &amp; Mktg Summary (3)"}</definedName>
    <definedName name="_a8" localSheetId="27"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8" hidden="1">{#N/A,#N/A,FALSE,"FY97";#N/A,#N/A,FALSE,"FY98";#N/A,#N/A,FALSE,"FY99";#N/A,#N/A,FALSE,"FY00";#N/A,#N/A,FALSE,"FY01"}</definedName>
    <definedName name="_e2" localSheetId="25" hidden="1">{#N/A,#N/A,FALSE,"FY97";#N/A,#N/A,FALSE,"FY98";#N/A,#N/A,FALSE,"FY99";#N/A,#N/A,FALSE,"FY00";#N/A,#N/A,FALSE,"FY01"}</definedName>
    <definedName name="_e2" localSheetId="27" hidden="1">{#N/A,#N/A,FALSE,"FY97";#N/A,#N/A,FALSE,"FY98";#N/A,#N/A,FALSE,"FY99";#N/A,#N/A,FALSE,"FY00";#N/A,#N/A,FALSE,"FY01"}</definedName>
    <definedName name="_e2" hidden="1">{#N/A,#N/A,FALSE,"FY97";#N/A,#N/A,FALSE,"FY98";#N/A,#N/A,FALSE,"FY99";#N/A,#N/A,FALSE,"FY00";#N/A,#N/A,FALSE,"FY01"}</definedName>
    <definedName name="_e4" localSheetId="28" hidden="1">{#N/A,#N/A,FALSE,"Cover";#N/A,#N/A,FALSE,"Projections";#N/A,#N/A,FALSE,"10 Year Summary";#N/A,#N/A,FALSE,"Balance Sheet Summary";#N/A,#N/A,FALSE,"Adjustments";#N/A,#N/A,FALSE,"Discount Rate";#N/A,#N/A,FALSE,"Comps";#N/A,#N/A,FALSE,"Executive Comp"}</definedName>
    <definedName name="_e4" localSheetId="25" hidden="1">{#N/A,#N/A,FALSE,"Cover";#N/A,#N/A,FALSE,"Projections";#N/A,#N/A,FALSE,"10 Year Summary";#N/A,#N/A,FALSE,"Balance Sheet Summary";#N/A,#N/A,FALSE,"Adjustments";#N/A,#N/A,FALSE,"Discount Rate";#N/A,#N/A,FALSE,"Comps";#N/A,#N/A,FALSE,"Executive Comp"}</definedName>
    <definedName name="_e4" localSheetId="27"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hidden="1">#REF!</definedName>
    <definedName name="_FV_Label" hidden="1">#REF!</definedName>
    <definedName name="_fy97" localSheetId="28" hidden="1">{#N/A,#N/A,FALSE,"FY97";#N/A,#N/A,FALSE,"FY98";#N/A,#N/A,FALSE,"FY99";#N/A,#N/A,FALSE,"FY00";#N/A,#N/A,FALSE,"FY01"}</definedName>
    <definedName name="_fy97" localSheetId="25" hidden="1">{#N/A,#N/A,FALSE,"FY97";#N/A,#N/A,FALSE,"FY98";#N/A,#N/A,FALSE,"FY99";#N/A,#N/A,FALSE,"FY00";#N/A,#N/A,FALSE,"FY01"}</definedName>
    <definedName name="_fy97" localSheetId="27"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localSheetId="28" hidden="1">{#N/A,#N/A,FALSE,"Aging Summary";#N/A,#N/A,FALSE,"Ratio Analysis";#N/A,#N/A,FALSE,"Test 120 Day Accts";#N/A,#N/A,FALSE,"Tickmarks"}</definedName>
    <definedName name="_q1" localSheetId="25" hidden="1">{#N/A,#N/A,FALSE,"Aging Summary";#N/A,#N/A,FALSE,"Ratio Analysis";#N/A,#N/A,FALSE,"Test 120 Day Accts";#N/A,#N/A,FALSE,"Tickmarks"}</definedName>
    <definedName name="_q1" localSheetId="27" hidden="1">{#N/A,#N/A,FALSE,"Aging Summary";#N/A,#N/A,FALSE,"Ratio Analysis";#N/A,#N/A,FALSE,"Test 120 Day Accts";#N/A,#N/A,FALSE,"Tickmarks"}</definedName>
    <definedName name="_q1" hidden="1">{#N/A,#N/A,FALSE,"Aging Summary";#N/A,#N/A,FALSE,"Ratio Analysis";#N/A,#N/A,FALSE,"Test 120 Day Accts";#N/A,#N/A,FALSE,"Tickmarks"}</definedName>
    <definedName name="_Regression_Int" hidden="1">1</definedName>
    <definedName name="_Regression_Out" hidden="1">#REF!</definedName>
    <definedName name="_Regression_X" hidden="1">#REF!</definedName>
    <definedName name="_Regression_Y" hidden="1">#REF!</definedName>
    <definedName name="_sdf2" localSheetId="28" hidden="1">{#N/A,#N/A,FALSE,"Calc";#N/A,#N/A,FALSE,"Sensitivity";#N/A,#N/A,FALSE,"LT Earn.Dil.";#N/A,#N/A,FALSE,"Dil. AVP"}</definedName>
    <definedName name="_sdf2" localSheetId="25" hidden="1">{#N/A,#N/A,FALSE,"Calc";#N/A,#N/A,FALSE,"Sensitivity";#N/A,#N/A,FALSE,"LT Earn.Dil.";#N/A,#N/A,FALSE,"Dil. AVP"}</definedName>
    <definedName name="_sdf2" localSheetId="27" hidden="1">{#N/A,#N/A,FALSE,"Calc";#N/A,#N/A,FALSE,"Sensitivity";#N/A,#N/A,FALSE,"LT Earn.Dil.";#N/A,#N/A,FALSE,"Dil. AVP"}</definedName>
    <definedName name="_sdf2" hidden="1">{#N/A,#N/A,FALSE,"Calc";#N/A,#N/A,FALSE,"Sensitivity";#N/A,#N/A,FALSE,"LT Earn.Dil.";#N/A,#N/A,FALSE,"Dil. AVP"}</definedName>
    <definedName name="_Sort" hidden="1">#REF!</definedName>
    <definedName name="_t34" localSheetId="28" hidden="1">{#N/A,#N/A,FALSE,"FY97";#N/A,#N/A,FALSE,"FY98";#N/A,#N/A,FALSE,"FY99";#N/A,#N/A,FALSE,"FY00";#N/A,#N/A,FALSE,"FY01"}</definedName>
    <definedName name="_t34" localSheetId="25" hidden="1">{#N/A,#N/A,FALSE,"FY97";#N/A,#N/A,FALSE,"FY98";#N/A,#N/A,FALSE,"FY99";#N/A,#N/A,FALSE,"FY00";#N/A,#N/A,FALSE,"FY01"}</definedName>
    <definedName name="_t34" localSheetId="27"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8" hidden="1">{#N/A,#N/A,FALSE,"ASSUMPTIONS";#N/A,#N/A,FALSE,"Valuation Summary";"page1",#N/A,FALSE,"PRESENTATION";"page2",#N/A,FALSE,"PRESENTATION";#N/A,#N/A,FALSE,"ORIGINAL_ROLLBACK"}</definedName>
    <definedName name="_wrn2" localSheetId="25" hidden="1">{#N/A,#N/A,FALSE,"ASSUMPTIONS";#N/A,#N/A,FALSE,"Valuation Summary";"page1",#N/A,FALSE,"PRESENTATION";"page2",#N/A,FALSE,"PRESENTATION";#N/A,#N/A,FALSE,"ORIGINAL_ROLLBACK"}</definedName>
    <definedName name="_wrn2" localSheetId="27"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8" hidden="1">{#N/A,#N/A,FALSE,"ASSUMPTIONS";#N/A,#N/A,FALSE,"Valuation Summary";"page1",#N/A,FALSE,"PRESENTATION";"page2",#N/A,FALSE,"PRESENTATION";#N/A,#N/A,FALSE,"ORIGINAL_ROLLBACK"}</definedName>
    <definedName name="_wrn3" localSheetId="25" hidden="1">{#N/A,#N/A,FALSE,"ASSUMPTIONS";#N/A,#N/A,FALSE,"Valuation Summary";"page1",#N/A,FALSE,"PRESENTATION";"page2",#N/A,FALSE,"PRESENTATION";#N/A,#N/A,FALSE,"ORIGINAL_ROLLBACK"}</definedName>
    <definedName name="_wrn3" localSheetId="27"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8" hidden="1">{#N/A,#N/A,FALSE,"ORIX CSC"}</definedName>
    <definedName name="_y6" localSheetId="25" hidden="1">{#N/A,#N/A,FALSE,"ORIX CSC"}</definedName>
    <definedName name="_y6" localSheetId="27" hidden="1">{#N/A,#N/A,FALSE,"ORIX CSC"}</definedName>
    <definedName name="_y6" hidden="1">{#N/A,#N/A,FALSE,"ORIX CSC"}</definedName>
    <definedName name="_Zcomps2" localSheetId="28" hidden="1">{0,0,0,0,1,-4105,28.3464566929134,28.3464566929134,28.346456664,28.3464566929134,2,TRUE,TRUE,FALSE,FALSE,FALSE,#N/A,1,85,1,2,"","","","&amp;""Kennerly,Roman Bold""&amp;14L&amp;12EHMAN &amp;14 B&amp;12ROTHERS","","",FALSE}</definedName>
    <definedName name="_Zcomps2" localSheetId="25" hidden="1">{0,0,0,0,1,-4105,28.3464566929134,28.3464566929134,28.346456664,28.3464566929134,2,TRUE,TRUE,FALSE,FALSE,FALSE,#N/A,1,85,1,2,"","","","&amp;""Kennerly,Roman Bold""&amp;14L&amp;12EHMAN &amp;14 B&amp;12ROTHERS","","",FALSE}</definedName>
    <definedName name="_Zcomps2" localSheetId="27"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8" hidden="1">{0,0,0,0,1,-4105,53.8582677165354,53.8582677165354,70.8661417322835,70.8661417322835,2,TRUE,FALSE,FALSE,FALSE,FALSE,#N/A,1,FALSE,1,1,"","","","","","",FALSE}</definedName>
    <definedName name="_Zprezzi" localSheetId="25" hidden="1">{0,0,0,0,1,-4105,53.8582677165354,53.8582677165354,70.8661417322835,70.8661417322835,2,TRUE,FALSE,FALSE,FALSE,FALSE,#N/A,1,FALSE,1,1,"","","","","","",FALSE}</definedName>
    <definedName name="_Zprezzi" localSheetId="27"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8" hidden="1">{#N/A,#N/A,TRUE,"Pro Forma";#N/A,#N/A,TRUE,"PF_Bal";#N/A,#N/A,TRUE,"PF_INC";#N/A,#N/A,TRUE,"CBE";#N/A,#N/A,TRUE,"SWK"}</definedName>
    <definedName name="aa" localSheetId="25" hidden="1">{#N/A,#N/A,TRUE,"Pro Forma";#N/A,#N/A,TRUE,"PF_Bal";#N/A,#N/A,TRUE,"PF_INC";#N/A,#N/A,TRUE,"CBE";#N/A,#N/A,TRUE,"SWK"}</definedName>
    <definedName name="aa" localSheetId="27" hidden="1">{#N/A,#N/A,TRUE,"Pro Forma";#N/A,#N/A,TRUE,"PF_Bal";#N/A,#N/A,TRUE,"PF_INC";#N/A,#N/A,TRUE,"CBE";#N/A,#N/A,TRUE,"SWK"}</definedName>
    <definedName name="aa" hidden="1">{#N/A,#N/A,TRUE,"Pro Forma";#N/A,#N/A,TRUE,"PF_Bal";#N/A,#N/A,TRUE,"PF_INC";#N/A,#N/A,TRUE,"CBE";#N/A,#N/A,TRUE,"SWK"}</definedName>
    <definedName name="AAA_DOCTOPS" hidden="1">"AAA_SET"</definedName>
    <definedName name="AAA_duser" hidden="1">"OFF"</definedName>
    <definedName name="aaaaa"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8" hidden="1">{"Eur Base Top",#N/A,FALSE,"Europe Base";"Eur Base Bottom",#N/A,FALSE,"Europe Base"}</definedName>
    <definedName name="aasdfafd" localSheetId="25" hidden="1">{"Eur Base Top",#N/A,FALSE,"Europe Base";"Eur Base Bottom",#N/A,FALSE,"Europe Base"}</definedName>
    <definedName name="aasdfafd" localSheetId="27" hidden="1">{"Eur Base Top",#N/A,FALSE,"Europe Base";"Eur Base Bottom",#N/A,FALSE,"Europe Base"}</definedName>
    <definedName name="aasdfafd" hidden="1">{"Eur Base Top",#N/A,FALSE,"Europe Base";"Eur Base Bottom",#N/A,FALSE,"Europe Base"}</definedName>
    <definedName name="abc" localSheetId="28" hidden="1">{"qchm_dcf",#N/A,FALSE,"QCHMDCF2";"qchm_terminal",#N/A,FALSE,"QCHMDCF2"}</definedName>
    <definedName name="abc" localSheetId="25" hidden="1">{"qchm_dcf",#N/A,FALSE,"QCHMDCF2";"qchm_terminal",#N/A,FALSE,"QCHMDCF2"}</definedName>
    <definedName name="abc" localSheetId="27"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8" hidden="1">{"det (May)",#N/A,FALSE,"June";"sum (MAY YTD)",#N/A,FALSE,"June YTD"}</definedName>
    <definedName name="add" localSheetId="25" hidden="1">{"det (May)",#N/A,FALSE,"June";"sum (MAY YTD)",#N/A,FALSE,"June YTD"}</definedName>
    <definedName name="add" localSheetId="27" hidden="1">{"det (May)",#N/A,FALSE,"June";"sum (MAY YTD)",#N/A,FALSE,"June YTD"}</definedName>
    <definedName name="add" hidden="1">{"det (May)",#N/A,FALSE,"June";"sum (MAY YTD)",#N/A,FALSE,"June YTD"}</definedName>
    <definedName name="addg" localSheetId="28" hidden="1">{#N/A,#N/A,FALSE,"CBE";#N/A,#N/A,FALSE,"SWK"}</definedName>
    <definedName name="addg" localSheetId="25" hidden="1">{#N/A,#N/A,FALSE,"CBE";#N/A,#N/A,FALSE,"SWK"}</definedName>
    <definedName name="addg" localSheetId="27" hidden="1">{#N/A,#N/A,FALSE,"CBE";#N/A,#N/A,FALSE,"SWK"}</definedName>
    <definedName name="addg" hidden="1">{#N/A,#N/A,FALSE,"CBE";#N/A,#N/A,FALSE,"SWK"}</definedName>
    <definedName name="addsa" localSheetId="28" hidden="1">{"det (May)",#N/A,FALSE,"June";"sum (MAY YTD)",#N/A,FALSE,"June YTD"}</definedName>
    <definedName name="addsa" localSheetId="25" hidden="1">{"det (May)",#N/A,FALSE,"June";"sum (MAY YTD)",#N/A,FALSE,"June YTD"}</definedName>
    <definedName name="addsa" localSheetId="27" hidden="1">{"det (May)",#N/A,FALSE,"June";"sum (MAY YTD)",#N/A,FALSE,"June YTD"}</definedName>
    <definedName name="addsa" hidden="1">{"det (May)",#N/A,FALSE,"June";"sum (MAY YTD)",#N/A,FALSE,"June YTD"}</definedName>
    <definedName name="adf" localSheetId="28" hidden="1">{"standalone1",#N/A,FALSE,"DCFBase";"standalone2",#N/A,FALSE,"DCFBase"}</definedName>
    <definedName name="adf" localSheetId="25" hidden="1">{"standalone1",#N/A,FALSE,"DCFBase";"standalone2",#N/A,FALSE,"DCFBase"}</definedName>
    <definedName name="adf" localSheetId="27" hidden="1">{"standalone1",#N/A,FALSE,"DCFBase";"standalone2",#N/A,FALSE,"DCFBase"}</definedName>
    <definedName name="adf" hidden="1">{"standalone1",#N/A,FALSE,"DCFBase";"standalone2",#N/A,FALSE,"DCFBase"}</definedName>
    <definedName name="adfadasdf" localSheetId="28" hidden="1">{"Assumptions1",#N/A,FALSE,"Assumptions";"MergerPlans1","20yearamort",FALSE,"MergerPlans";"MergerPlans1","40yearamort",FALSE,"MergerPlans";"MergerPlans2",#N/A,FALSE,"MergerPlans";"inputs",#N/A,FALSE,"MergerPlans"}</definedName>
    <definedName name="adfadasdf" localSheetId="25" hidden="1">{"Assumptions1",#N/A,FALSE,"Assumptions";"MergerPlans1","20yearamort",FALSE,"MergerPlans";"MergerPlans1","40yearamort",FALSE,"MergerPlans";"MergerPlans2",#N/A,FALSE,"MergerPlans";"inputs",#N/A,FALSE,"MergerPlans"}</definedName>
    <definedName name="adfadasdf" localSheetId="27"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8" hidden="1">{#N/A,#N/A,FALSE,"Summary";#N/A,#N/A,FALSE,"CF";#N/A,#N/A,FALSE,"P&amp;L";#N/A,#N/A,FALSE,"BS";#N/A,#N/A,FALSE,"Returns";#N/A,#N/A,FALSE,"Assumptions";#N/A,#N/A,FALSE,"Analysis"}</definedName>
    <definedName name="ADopsterling" localSheetId="25" hidden="1">{#N/A,#N/A,FALSE,"Summary";#N/A,#N/A,FALSE,"CF";#N/A,#N/A,FALSE,"P&amp;L";#N/A,#N/A,FALSE,"BS";#N/A,#N/A,FALSE,"Returns";#N/A,#N/A,FALSE,"Assumptions";#N/A,#N/A,FALSE,"Analysis"}</definedName>
    <definedName name="ADopsterling" localSheetId="27"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sa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8" hidden="1">{"NA Is w Ratios",#N/A,FALSE,"North America";"PF CFlow NA",#N/A,FALSE,"North America";"NA DCF Matrix",#N/A,FALSE,"North America"}</definedName>
    <definedName name="afadasd" localSheetId="25" hidden="1">{"NA Is w Ratios",#N/A,FALSE,"North America";"PF CFlow NA",#N/A,FALSE,"North America";"NA DCF Matrix",#N/A,FALSE,"North America"}</definedName>
    <definedName name="afadasd" localSheetId="27"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8" hidden="1">{"CAP VOL",#N/A,FALSE,"CAPITAL";"CAP VAR",#N/A,FALSE,"CAPITAL";"CAP FIJ",#N/A,FALSE,"CAPITAL";"CAP CONS",#N/A,FALSE,"CAPITAL";"CAP DATA",#N/A,FALSE,"CAPITAL"}</definedName>
    <definedName name="afñh" localSheetId="25" hidden="1">{"CAP VOL",#N/A,FALSE,"CAPITAL";"CAP VAR",#N/A,FALSE,"CAPITAL";"CAP FIJ",#N/A,FALSE,"CAPITAL";"CAP CONS",#N/A,FALSE,"CAPITAL";"CAP DATA",#N/A,FALSE,"CAPITAL"}</definedName>
    <definedName name="afñh" localSheetId="27"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8" hidden="1">{#N/A,#N/A,FALSE,"Cover";#N/A,#N/A,FALSE,"Contents-Pg1";#N/A,#N/A,FALSE,"High-Com-pg2";#N/A,#N/A,FALSE,"1 Full";#N/A,#N/A,FALSE,"1chts";#N/A,#N/A,FALSE,"Table 2";#N/A,#N/A,FALSE,"3New Iss";#N/A,#N/A,FALSE,"4Money raised";#N/A,#N/A,FALSE,"5Aim";#N/A,#N/A,FALSE,"AiM charts";#N/A,#N/A,FALSE,"6FT Smll";#N/A,#N/A,FALSE,"11SEATS";#N/A,#N/A,FALSE,"12Notes"}</definedName>
    <definedName name="aim" localSheetId="25" hidden="1">{#N/A,#N/A,FALSE,"Cover";#N/A,#N/A,FALSE,"Contents-Pg1";#N/A,#N/A,FALSE,"High-Com-pg2";#N/A,#N/A,FALSE,"1 Full";#N/A,#N/A,FALSE,"1chts";#N/A,#N/A,FALSE,"Table 2";#N/A,#N/A,FALSE,"3New Iss";#N/A,#N/A,FALSE,"4Money raised";#N/A,#N/A,FALSE,"5Aim";#N/A,#N/A,FALSE,"AiM charts";#N/A,#N/A,FALSE,"6FT Smll";#N/A,#N/A,FALSE,"11SEATS";#N/A,#N/A,FALSE,"12Notes"}</definedName>
    <definedName name="aim" localSheetId="27"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mortisation">OFFSET(#REF!,0,0,COUNTA(#REF!),COUNTA(#REF!))</definedName>
    <definedName name="Amortisation_Rpt">OFFSET(#REF!,0,0,COUNTA(#REF!),COUNTA(#REF!))</definedName>
    <definedName name="andy"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8" hidden="1">{"standalone1",#N/A,FALSE,"DCFBase";"standalone2",#N/A,FALSE,"DCFBase"}</definedName>
    <definedName name="anna" localSheetId="25" hidden="1">{"standalone1",#N/A,FALSE,"DCFBase";"standalone2",#N/A,FALSE,"DCFBase"}</definedName>
    <definedName name="anna" localSheetId="27" hidden="1">{"standalone1",#N/A,FALSE,"DCFBase";"standalone2",#N/A,FALSE,"DCFBase"}</definedName>
    <definedName name="anna" hidden="1">{"standalone1",#N/A,FALSE,"DCFBase";"standalone2",#N/A,FALSE,"DCFBase"}</definedName>
    <definedName name="anna2" localSheetId="28" hidden="1">{#N/A,#N/A,FALSE,"A&amp;E";#N/A,#N/A,FALSE,"HighTop";#N/A,#N/A,FALSE,"JG";#N/A,#N/A,FALSE,"RI";#N/A,#N/A,FALSE,"woHT";#N/A,#N/A,FALSE,"woHT&amp;JG"}</definedName>
    <definedName name="anna2" localSheetId="25" hidden="1">{#N/A,#N/A,FALSE,"A&amp;E";#N/A,#N/A,FALSE,"HighTop";#N/A,#N/A,FALSE,"JG";#N/A,#N/A,FALSE,"RI";#N/A,#N/A,FALSE,"woHT";#N/A,#N/A,FALSE,"woHT&amp;JG"}</definedName>
    <definedName name="anna2" localSheetId="27"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8" hidden="1">{#N/A,#N/A,TRUE,"Cover sheet";#N/A,#N/A,TRUE,"Summary";#N/A,#N/A,TRUE,"Key Assumptions";#N/A,#N/A,TRUE,"Profit &amp; Loss";#N/A,#N/A,TRUE,"Balance Sheet";#N/A,#N/A,TRUE,"Cashflow";#N/A,#N/A,TRUE,"IRR";#N/A,#N/A,TRUE,"Ratios";#N/A,#N/A,TRUE,"Debt analysis"}</definedName>
    <definedName name="appendix4" localSheetId="25" hidden="1">{#N/A,#N/A,TRUE,"Cover sheet";#N/A,#N/A,TRUE,"Summary";#N/A,#N/A,TRUE,"Key Assumptions";#N/A,#N/A,TRUE,"Profit &amp; Loss";#N/A,#N/A,TRUE,"Balance Sheet";#N/A,#N/A,TRUE,"Cashflow";#N/A,#N/A,TRUE,"IRR";#N/A,#N/A,TRUE,"Ratios";#N/A,#N/A,TRUE,"Debt analysis"}</definedName>
    <definedName name="appendix4" localSheetId="27"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8" hidden="1">{#N/A,#N/A,FALSE,"ORIX CSC"}</definedName>
    <definedName name="As" localSheetId="25" hidden="1">{#N/A,#N/A,FALSE,"ORIX CSC"}</definedName>
    <definedName name="As" localSheetId="27" hidden="1">{#N/A,#N/A,FALSE,"ORIX CSC"}</definedName>
    <definedName name="As" hidden="1">{#N/A,#N/A,FALSE,"ORIX CSC"}</definedName>
    <definedName name="AS2DocOpenMode" hidden="1">"AS2DocumentEdit"</definedName>
    <definedName name="AS2NamedRange" hidden="1">3</definedName>
    <definedName name="ASD" localSheetId="28" hidden="1">{"orixcsc",#N/A,FALSE,"ORIX CSC";"orixcsc2",#N/A,FALSE,"ORIX CSC"}</definedName>
    <definedName name="ASD" localSheetId="25" hidden="1">{"orixcsc",#N/A,FALSE,"ORIX CSC";"orixcsc2",#N/A,FALSE,"ORIX CSC"}</definedName>
    <definedName name="ASD" localSheetId="27" hidden="1">{"orixcsc",#N/A,FALSE,"ORIX CSC";"orixcsc2",#N/A,FALSE,"ORIX CSC"}</definedName>
    <definedName name="ASD" hidden="1">{"orixcsc",#N/A,FALSE,"ORIX CSC";"orixcsc2",#N/A,FALSE,"ORIX CSC"}</definedName>
    <definedName name="asdafaffasd" localSheetId="28" hidden="1">{"det (May)",#N/A,FALSE,"June";"sum (MAY YTD)",#N/A,FALSE,"June YTD"}</definedName>
    <definedName name="asdafaffasd" localSheetId="25" hidden="1">{"det (May)",#N/A,FALSE,"June";"sum (MAY YTD)",#N/A,FALSE,"June YTD"}</definedName>
    <definedName name="asdafaffasd" localSheetId="27" hidden="1">{"det (May)",#N/A,FALSE,"June";"sum (MAY YTD)",#N/A,FALSE,"June YTD"}</definedName>
    <definedName name="asdafaffasd" hidden="1">{"det (May)",#N/A,FALSE,"June";"sum (MAY YTD)",#N/A,FALSE,"June YTD"}</definedName>
    <definedName name="asdasd" localSheetId="28" hidden="1">{"det (May)",#N/A,FALSE,"June";"sum (MAY YTD)",#N/A,FALSE,"June YTD"}</definedName>
    <definedName name="asdasd" localSheetId="25" hidden="1">{"det (May)",#N/A,FALSE,"June";"sum (MAY YTD)",#N/A,FALSE,"June YTD"}</definedName>
    <definedName name="asdasd" localSheetId="27" hidden="1">{"det (May)",#N/A,FALSE,"June";"sum (MAY YTD)",#N/A,FALSE,"June YTD"}</definedName>
    <definedName name="asdasd" hidden="1">{"det (May)",#N/A,FALSE,"June";"sum (MAY YTD)",#N/A,FALSE,"June YTD"}</definedName>
    <definedName name="ASDASDASD" localSheetId="28" hidden="1">{#N/A,#N/A,FALSE,"Cover";#N/A,#N/A,FALSE,"Contents-Pg1";#N/A,#N/A,FALSE,"High-Com-pg2";#N/A,#N/A,FALSE,"1 Full";#N/A,#N/A,FALSE,"1chts";#N/A,#N/A,FALSE,"Table 2";#N/A,#N/A,FALSE,"3New Iss";#N/A,#N/A,FALSE,"4Money raised";#N/A,#N/A,FALSE,"5Aim";#N/A,#N/A,FALSE,"AiM charts";#N/A,#N/A,FALSE,"6FT Smll";#N/A,#N/A,FALSE,"11SEATS";#N/A,#N/A,FALSE,"12Notes"}</definedName>
    <definedName name="ASDASDASD" localSheetId="25" hidden="1">{#N/A,#N/A,FALSE,"Cover";#N/A,#N/A,FALSE,"Contents-Pg1";#N/A,#N/A,FALSE,"High-Com-pg2";#N/A,#N/A,FALSE,"1 Full";#N/A,#N/A,FALSE,"1chts";#N/A,#N/A,FALSE,"Table 2";#N/A,#N/A,FALSE,"3New Iss";#N/A,#N/A,FALSE,"4Money raised";#N/A,#N/A,FALSE,"5Aim";#N/A,#N/A,FALSE,"AiM charts";#N/A,#N/A,FALSE,"6FT Smll";#N/A,#N/A,FALSE,"11SEATS";#N/A,#N/A,FALSE,"12Notes"}</definedName>
    <definedName name="ASDASDASD" localSheetId="27"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8" hidden="1">{"det (May)",#N/A,FALSE,"June";"sum (MAY YTD)",#N/A,FALSE,"June YTD"}</definedName>
    <definedName name="asdasdasddadadad" localSheetId="25" hidden="1">{"det (May)",#N/A,FALSE,"June";"sum (MAY YTD)",#N/A,FALSE,"June YTD"}</definedName>
    <definedName name="asdasdasddadadad" localSheetId="27" hidden="1">{"det (May)",#N/A,FALSE,"June";"sum (MAY YTD)",#N/A,FALSE,"June YTD"}</definedName>
    <definedName name="asdasdasddadadad" hidden="1">{"det (May)",#N/A,FALSE,"June";"sum (MAY YTD)",#N/A,FALSE,"June YTD"}</definedName>
    <definedName name="asdasdfasdf" localSheetId="28" hidden="1">{"NA Top",#N/A,FALSE,"NA-ULV";"NA Bottom",#N/A,FALSE,"NA-ULV"}</definedName>
    <definedName name="asdasdfasdf" localSheetId="25" hidden="1">{"NA Top",#N/A,FALSE,"NA-ULV";"NA Bottom",#N/A,FALSE,"NA-ULV"}</definedName>
    <definedName name="asdasdfasdf" localSheetId="27" hidden="1">{"NA Top",#N/A,FALSE,"NA-ULV";"NA Bottom",#N/A,FALSE,"NA-ULV"}</definedName>
    <definedName name="asdasdfasdf" hidden="1">{"NA Top",#N/A,FALSE,"NA-ULV";"NA Bottom",#N/A,FALSE,"NA-ULV"}</definedName>
    <definedName name="asdasdxczvv" localSheetId="28" hidden="1">{"NA Top",#N/A,FALSE,"NA Model";"NA Bottom",#N/A,FALSE,"NA Model"}</definedName>
    <definedName name="asdasdxczvv" localSheetId="25" hidden="1">{"NA Top",#N/A,FALSE,"NA Model";"NA Bottom",#N/A,FALSE,"NA Model"}</definedName>
    <definedName name="asdasdxczvv" localSheetId="27" hidden="1">{"NA Top",#N/A,FALSE,"NA Model";"NA Bottom",#N/A,FALSE,"NA Model"}</definedName>
    <definedName name="asdasdxczvv" hidden="1">{"NA Top",#N/A,FALSE,"NA Model";"NA Bottom",#N/A,FALSE,"NA Model"}</definedName>
    <definedName name="ASD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8" hidden="1">{#N/A,#N/A,FALSE,"Cover";#N/A,#N/A,FALSE,"Contents-Pg1";#N/A,#N/A,FALSE,"High-Com-pg2";#N/A,#N/A,FALSE,"1 Full";#N/A,#N/A,FALSE,"1chts";#N/A,#N/A,FALSE,"Table 2";#N/A,#N/A,FALSE,"3New Iss";#N/A,#N/A,FALSE,"4Money raised";#N/A,#N/A,FALSE,"5Aim";#N/A,#N/A,FALSE,"AiM charts";#N/A,#N/A,FALSE,"6FT Smll";#N/A,#N/A,FALSE,"11SEATS";#N/A,#N/A,FALSE,"12Notes"}</definedName>
    <definedName name="ASDDSADSA" localSheetId="25" hidden="1">{#N/A,#N/A,FALSE,"Cover";#N/A,#N/A,FALSE,"Contents-Pg1";#N/A,#N/A,FALSE,"High-Com-pg2";#N/A,#N/A,FALSE,"1 Full";#N/A,#N/A,FALSE,"1chts";#N/A,#N/A,FALSE,"Table 2";#N/A,#N/A,FALSE,"3New Iss";#N/A,#N/A,FALSE,"4Money raised";#N/A,#N/A,FALSE,"5Aim";#N/A,#N/A,FALSE,"AiM charts";#N/A,#N/A,FALSE,"6FT Smll";#N/A,#N/A,FALSE,"11SEATS";#N/A,#N/A,FALSE,"12Notes"}</definedName>
    <definedName name="ASDDSADSA" localSheetId="27"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8" hidden="1">{"a",#N/A,FALSE,"LBO - 100%, Sell C,CT 98......";"aa",#N/A,FALSE,"LBO - 100%, Sell C,CT 98......";"aaa",#N/A,FALSE,"LBO - 100%, Sell C,CT 98......";"aaaa",#N/A,FALSE,"LBO - 100%, Sell C,CT 98......";"aaaaa",#N/A,FALSE,"LBO - 100%, Sell C,CT 98......";"aaaaaa",#N/A,FALSE,"LBO - 100%, Sell C,CT 98......"}</definedName>
    <definedName name="asdfafdsaasdf" localSheetId="25" hidden="1">{"a",#N/A,FALSE,"LBO - 100%, Sell C,CT 98......";"aa",#N/A,FALSE,"LBO - 100%, Sell C,CT 98......";"aaa",#N/A,FALSE,"LBO - 100%, Sell C,CT 98......";"aaaa",#N/A,FALSE,"LBO - 100%, Sell C,CT 98......";"aaaaa",#N/A,FALSE,"LBO - 100%, Sell C,CT 98......";"aaaaaa",#N/A,FALSE,"LBO - 100%, Sell C,CT 98......"}</definedName>
    <definedName name="asdfafdsaasdf" localSheetId="27"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8" hidden="1">{"Assumptions1",#N/A,FALSE,"Assumptions";"MergerPlans1","20yearamort",FALSE,"MergerPlans";"MergerPlans1","40yearamort",FALSE,"MergerPlans";"MergerPlans2",#N/A,FALSE,"MergerPlans";"inputs",#N/A,FALSE,"MergerPlans"}</definedName>
    <definedName name="asdfasdf" localSheetId="25" hidden="1">{"Assumptions1",#N/A,FALSE,"Assumptions";"MergerPlans1","20yearamort",FALSE,"MergerPlans";"MergerPlans1","40yearamort",FALSE,"MergerPlans";"MergerPlans2",#N/A,FALSE,"MergerPlans";"inputs",#N/A,FALSE,"MergerPlans"}</definedName>
    <definedName name="asdfasdf" localSheetId="27"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8" hidden="1">{"Far East Top",#N/A,FALSE,"FE Model";"Far East Mid",#N/A,FALSE,"FE Model";"Far East Base",#N/A,FALSE,"FE Model"}</definedName>
    <definedName name="asdfasdfasfasd" localSheetId="25" hidden="1">{"Far East Top",#N/A,FALSE,"FE Model";"Far East Mid",#N/A,FALSE,"FE Model";"Far East Base",#N/A,FALSE,"FE Model"}</definedName>
    <definedName name="asdfasdfasfasd" localSheetId="27" hidden="1">{"Far East Top",#N/A,FALSE,"FE Model";"Far East Mid",#N/A,FALSE,"FE Model";"Far East Base",#N/A,FALSE,"FE Model"}</definedName>
    <definedName name="asdfasdfasfasd" hidden="1">{"Far East Top",#N/A,FALSE,"FE Model";"Far East Mid",#N/A,FALSE,"FE Model";"Far East Base",#N/A,FALSE,"FE Model"}</definedName>
    <definedName name="asdfas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8" hidden="1">{"Far East Top",#N/A,FALSE,"FE Model";"Far East Bottom",#N/A,FALSE,"FE Model"}</definedName>
    <definedName name="asdfdsfdc" localSheetId="25" hidden="1">{"Far East Top",#N/A,FALSE,"FE Model";"Far East Bottom",#N/A,FALSE,"FE Model"}</definedName>
    <definedName name="asdfdsfdc" localSheetId="27" hidden="1">{"Far East Top",#N/A,FALSE,"FE Model";"Far East Bottom",#N/A,FALSE,"FE Model"}</definedName>
    <definedName name="asdfdsfdc" hidden="1">{"Far East Top",#N/A,FALSE,"FE Model";"Far East Bottom",#N/A,FALSE,"FE Model"}</definedName>
    <definedName name="asfasdf" localSheetId="28" hidden="1">{"NA Is w Ratios",#N/A,FALSE,"North America";"PF CFlow NA",#N/A,FALSE,"North America";"NA DCF Matrix",#N/A,FALSE,"North America"}</definedName>
    <definedName name="asfasdf" localSheetId="25" hidden="1">{"NA Is w Ratios",#N/A,FALSE,"North America";"PF CFlow NA",#N/A,FALSE,"North America";"NA DCF Matrix",#N/A,FALSE,"North America"}</definedName>
    <definedName name="asfasdf" localSheetId="27"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8" hidden="1">{"IS w Ratios",#N/A,FALSE,"Europe";"PF CF Europe",#N/A,FALSE,"Europe";"DCF Eur Matrix",#N/A,FALSE,"Europe"}</definedName>
    <definedName name="asfsdaf" localSheetId="25" hidden="1">{"IS w Ratios",#N/A,FALSE,"Europe";"PF CF Europe",#N/A,FALSE,"Europe";"DCF Eur Matrix",#N/A,FALSE,"Europe"}</definedName>
    <definedName name="asfsdaf" localSheetId="27" hidden="1">{"IS w Ratios",#N/A,FALSE,"Europe";"PF CF Europe",#N/A,FALSE,"Europe";"DCF Eur Matrix",#N/A,FALSE,"Europe"}</definedName>
    <definedName name="asfsdaf" hidden="1">{"IS w Ratios",#N/A,FALSE,"Europe";"PF CF Europe",#N/A,FALSE,"Europe";"DCF Eur Matrix",#N/A,FALSE,"Europe"}</definedName>
    <definedName name="ass" localSheetId="28" hidden="1">{0,0,0,0,1,-4105,42.5196850393701,42.5196850393701,42.5196850393701,42.5196850393701,2,TRUE,TRUE,FALSE,FALSE,FALSE,#N/A,1,85,1,1,"","","","&amp;""Kennerly,Roman Bold""&amp;14L&amp;12EHMAN &amp;14 B&amp;12ROTHERS","","",FALSE}</definedName>
    <definedName name="ass" localSheetId="25" hidden="1">{0,0,0,0,1,-4105,42.5196850393701,42.5196850393701,42.5196850393701,42.5196850393701,2,TRUE,TRUE,FALSE,FALSE,FALSE,#N/A,1,85,1,1,"","","","&amp;""Kennerly,Roman Bold""&amp;14L&amp;12EHMAN &amp;14 B&amp;12ROTHERS","","",FALSE}</definedName>
    <definedName name="ass" localSheetId="27"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8" hidden="1">{#N/A,#N/A,FALSE,"94-95";"SAMANDR",#N/A,FALSE,"94-95"}</definedName>
    <definedName name="ath" localSheetId="25" hidden="1">{#N/A,#N/A,FALSE,"94-95";"SAMANDR",#N/A,FALSE,"94-95"}</definedName>
    <definedName name="ath" localSheetId="27" hidden="1">{#N/A,#N/A,FALSE,"94-95";"SAMANDR",#N/A,FALSE,"94-95"}</definedName>
    <definedName name="ath" hidden="1">{#N/A,#N/A,FALSE,"94-95";"SAMANDR",#N/A,FALSE,"94-95"}</definedName>
    <definedName name="avb" localSheetId="28" hidden="1">{"ratios",#N/A,FALSE,"Analyse";"multiples",#N/A,FALSE,"Analyse";"places",#N/A,FALSE,"Analyse";"résultats_édition client",#N/A,FALSE,"Résultats";"reg_edition client",#N/A,FALSE,"Regressions";"SYNTHESE",#N/A,FALSE,"Synthese"}</definedName>
    <definedName name="avb" localSheetId="25" hidden="1">{"ratios",#N/A,FALSE,"Analyse";"multiples",#N/A,FALSE,"Analyse";"places",#N/A,FALSE,"Analyse";"résultats_édition client",#N/A,FALSE,"Résultats";"reg_edition client",#N/A,FALSE,"Regressions";"SYNTHESE",#N/A,FALSE,"Synthese"}</definedName>
    <definedName name="avb" localSheetId="27"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8" hidden="1">{"JG FE Top",#N/A,FALSE,"JG FE $";"JG FE Bottom",#N/A,FALSE,"JG FE $"}</definedName>
    <definedName name="AVP" localSheetId="25" hidden="1">{"JG FE Top",#N/A,FALSE,"JG FE $";"JG FE Bottom",#N/A,FALSE,"JG FE $"}</definedName>
    <definedName name="AVP" localSheetId="27" hidden="1">{"JG FE Top",#N/A,FALSE,"JG FE $";"JG FE Bottom",#N/A,FALSE,"JG FE $"}</definedName>
    <definedName name="AVP" hidden="1">{"JG FE Top",#N/A,FALSE,"JG FE $";"JG FE Bottom",#N/A,FALSE,"JG FE $"}</definedName>
    <definedName name="b" localSheetId="28" hidden="1">{"mgmt forecast",#N/A,FALSE,"Mgmt Forecast";"dcf table",#N/A,FALSE,"Mgmt Forecast";"sensitivity",#N/A,FALSE,"Mgmt Forecast";"table inputs",#N/A,FALSE,"Mgmt Forecast";"calculations",#N/A,FALSE,"Mgmt Forecast"}</definedName>
    <definedName name="b" localSheetId="25" hidden="1">{"mgmt forecast",#N/A,FALSE,"Mgmt Forecast";"dcf table",#N/A,FALSE,"Mgmt Forecast";"sensitivity",#N/A,FALSE,"Mgmt Forecast";"table inputs",#N/A,FALSE,"Mgmt Forecast";"calculations",#N/A,FALSE,"Mgmt Forecast"}</definedName>
    <definedName name="b" localSheetId="27"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#REF!</definedName>
    <definedName name="BA" localSheetId="28" hidden="1">{#N/A,#N/A,FALSE,"94-95";"SAMANDR",#N/A,FALSE,"94-95"}</definedName>
    <definedName name="BA" localSheetId="25" hidden="1">{#N/A,#N/A,FALSE,"94-95";"SAMANDR",#N/A,FALSE,"94-95"}</definedName>
    <definedName name="BA" localSheetId="27" hidden="1">{#N/A,#N/A,FALSE,"94-95";"SAMANDR",#N/A,FALSE,"94-95"}</definedName>
    <definedName name="BA" hidden="1">{#N/A,#N/A,FALSE,"94-95";"SAMANDR",#N/A,FALSE,"94-95"}</definedName>
    <definedName name="bam" localSheetId="28" hidden="1">{"EBITDA",#N/A,TRUE,"P&amp;L Net of Disc Ops";"output net of disc ops",#N/A,TRUE,"Revenue";"input",#N/A,TRUE,"Revenue";"output",#N/A,TRUE,"DC";"Input",#N/A,TRUE,"DC";"MTN and MCN",#N/A,TRUE,"Margin";"output detail line items",#N/A,TRUE,"SGA";"personnel by year",#N/A,TRUE,"Payroll";#N/A,#N/A,TRUE,"CapEx"}</definedName>
    <definedName name="bam" localSheetId="25" hidden="1">{"EBITDA",#N/A,TRUE,"P&amp;L Net of Disc Ops";"output net of disc ops",#N/A,TRUE,"Revenue";"input",#N/A,TRUE,"Revenue";"output",#N/A,TRUE,"DC";"Input",#N/A,TRUE,"DC";"MTN and MCN",#N/A,TRUE,"Margin";"output detail line items",#N/A,TRUE,"SGA";"personnel by year",#N/A,TRUE,"Payroll";#N/A,#N/A,TRUE,"CapEx"}</definedName>
    <definedName name="bam" localSheetId="27"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localSheetId="28" hidden="1">{"mgmt forecast",#N/A,FALSE,"Mgmt Forecast";"dcf table",#N/A,FALSE,"Mgmt Forecast";"sensitivity",#N/A,FALSE,"Mgmt Forecast";"table inputs",#N/A,FALSE,"Mgmt Forecast";"calculations",#N/A,FALSE,"Mgmt Forecast"}</definedName>
    <definedName name="barra" localSheetId="25" hidden="1">{"mgmt forecast",#N/A,FALSE,"Mgmt Forecast";"dcf table",#N/A,FALSE,"Mgmt Forecast";"sensitivity",#N/A,FALSE,"Mgmt Forecast";"table inputs",#N/A,FALSE,"Mgmt Forecast";"calculations",#N/A,FALSE,"Mgmt Forecast"}</definedName>
    <definedName name="barra" localSheetId="27"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8" hidden="1">{#N/A,#N/A,TRUE,"Pro Forma";#N/A,#N/A,TRUE,"PF_Bal";#N/A,#N/A,TRUE,"PF_INC";#N/A,#N/A,TRUE,"CBE";#N/A,#N/A,TRUE,"SWK"}</definedName>
    <definedName name="bb" localSheetId="25" hidden="1">{#N/A,#N/A,TRUE,"Pro Forma";#N/A,#N/A,TRUE,"PF_Bal";#N/A,#N/A,TRUE,"PF_INC";#N/A,#N/A,TRUE,"CBE";#N/A,#N/A,TRUE,"SWK"}</definedName>
    <definedName name="bb" localSheetId="27" hidden="1">{#N/A,#N/A,TRUE,"Pro Forma";#N/A,#N/A,TRUE,"PF_Bal";#N/A,#N/A,TRUE,"PF_INC";#N/A,#N/A,TRUE,"CBE";#N/A,#N/A,TRUE,"SWK"}</definedName>
    <definedName name="bb" hidden="1">{#N/A,#N/A,TRUE,"Pro Forma";#N/A,#N/A,TRUE,"PF_Bal";#N/A,#N/A,TRUE,"PF_INC";#N/A,#N/A,TRUE,"CBE";#N/A,#N/A,TRUE,"SWK"}</definedName>
    <definedName name="BBB" localSheetId="28" hidden="1">{#N/A,#N/A,FALSE,"Sheet1";#N/A,#N/A,FALSE,"Sheet2";#N/A,#N/A,FALSE,"Sheet3";#N/A,#N/A,FALSE,"Sheet9";#N/A,#N/A,FALSE,"Sheet4";#N/A,#N/A,FALSE,"Sheet5";#N/A,#N/A,FALSE,"Sheet6";#N/A,#N/A,FALSE,"Sheet7";#N/A,#N/A,FALSE,"Sheet8";#N/A,#N/A,FALSE,"Sheet10";#N/A,#N/A,FALSE,"Sheet11";#N/A,#N/A,FALSE,"Sheet12";#N/A,#N/A,FALSE,"Sheet17";#N/A,#N/A,FALSE,"Sheet16"}</definedName>
    <definedName name="BBB" localSheetId="25" hidden="1">{#N/A,#N/A,FALSE,"Sheet1";#N/A,#N/A,FALSE,"Sheet2";#N/A,#N/A,FALSE,"Sheet3";#N/A,#N/A,FALSE,"Sheet9";#N/A,#N/A,FALSE,"Sheet4";#N/A,#N/A,FALSE,"Sheet5";#N/A,#N/A,FALSE,"Sheet6";#N/A,#N/A,FALSE,"Sheet7";#N/A,#N/A,FALSE,"Sheet8";#N/A,#N/A,FALSE,"Sheet10";#N/A,#N/A,FALSE,"Sheet11";#N/A,#N/A,FALSE,"Sheet12";#N/A,#N/A,FALSE,"Sheet17";#N/A,#N/A,FALSE,"Sheet16"}</definedName>
    <definedName name="BBB" localSheetId="27"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8" hidden="1">{#N/A,#N/A,FALSE,"Sheet1";#N/A,#N/A,FALSE,"Sheet2";#N/A,#N/A,FALSE,"Sheet3";#N/A,#N/A,FALSE,"Sheet9";#N/A,#N/A,FALSE,"Sheet4";#N/A,#N/A,FALSE,"Sheet5";#N/A,#N/A,FALSE,"Sheet6";#N/A,#N/A,FALSE,"Sheet7";#N/A,#N/A,FALSE,"Sheet8";#N/A,#N/A,FALSE,"Sheet10";#N/A,#N/A,FALSE,"Sheet11";#N/A,#N/A,FALSE,"Sheet12";#N/A,#N/A,FALSE,"Sheet17";#N/A,#N/A,FALSE,"Sheet16"}</definedName>
    <definedName name="BBBB" localSheetId="25" hidden="1">{#N/A,#N/A,FALSE,"Sheet1";#N/A,#N/A,FALSE,"Sheet2";#N/A,#N/A,FALSE,"Sheet3";#N/A,#N/A,FALSE,"Sheet9";#N/A,#N/A,FALSE,"Sheet4";#N/A,#N/A,FALSE,"Sheet5";#N/A,#N/A,FALSE,"Sheet6";#N/A,#N/A,FALSE,"Sheet7";#N/A,#N/A,FALSE,"Sheet8";#N/A,#N/A,FALSE,"Sheet10";#N/A,#N/A,FALSE,"Sheet11";#N/A,#N/A,FALSE,"Sheet12";#N/A,#N/A,FALSE,"Sheet17";#N/A,#N/A,FALSE,"Sheet16"}</definedName>
    <definedName name="BBBB" localSheetId="27"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8" hidden="1">{#N/A,#N/A,FALSE,"Sheet1";#N/A,#N/A,FALSE,"Sheet2";#N/A,#N/A,FALSE,"Sheet3";#N/A,#N/A,FALSE,"Sheet9";#N/A,#N/A,FALSE,"Sheet4";#N/A,#N/A,FALSE,"Sheet5";#N/A,#N/A,FALSE,"Sheet6";#N/A,#N/A,FALSE,"Sheet7";#N/A,#N/A,FALSE,"Sheet8";#N/A,#N/A,FALSE,"Sheet10";#N/A,#N/A,FALSE,"Sheet11";#N/A,#N/A,FALSE,"Sheet12";#N/A,#N/A,FALSE,"Sheet17";#N/A,#N/A,FALSE,"Sheet16"}</definedName>
    <definedName name="BBBBis" localSheetId="25" hidden="1">{#N/A,#N/A,FALSE,"Sheet1";#N/A,#N/A,FALSE,"Sheet2";#N/A,#N/A,FALSE,"Sheet3";#N/A,#N/A,FALSE,"Sheet9";#N/A,#N/A,FALSE,"Sheet4";#N/A,#N/A,FALSE,"Sheet5";#N/A,#N/A,FALSE,"Sheet6";#N/A,#N/A,FALSE,"Sheet7";#N/A,#N/A,FALSE,"Sheet8";#N/A,#N/A,FALSE,"Sheet10";#N/A,#N/A,FALSE,"Sheet11";#N/A,#N/A,FALSE,"Sheet12";#N/A,#N/A,FALSE,"Sheet17";#N/A,#N/A,FALSE,"Sheet16"}</definedName>
    <definedName name="BBBBis" localSheetId="2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8" hidden="1">{#N/A,#N/A,FALSE,"attivo";#N/A,#N/A,FALSE,"passivo";#N/A,#N/A,FALSE,"garanzie";#N/A,#N/A,FALSE,"economico";#N/A,#N/A,FALSE,"elenco";#N/A,#N/A,FALSE,"costo";#N/A,#N/A,FALSE,"patrimonio";#N/A,#N/A,FALSE,"temporali"}</definedName>
    <definedName name="bil" localSheetId="25" hidden="1">{#N/A,#N/A,FALSE,"attivo";#N/A,#N/A,FALSE,"passivo";#N/A,#N/A,FALSE,"garanzie";#N/A,#N/A,FALSE,"economico";#N/A,#N/A,FALSE,"elenco";#N/A,#N/A,FALSE,"costo";#N/A,#N/A,FALSE,"patrimonio";#N/A,#N/A,FALSE,"temporali"}</definedName>
    <definedName name="bil" localSheetId="27"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8" hidden="1">{"det (May)",#N/A,FALSE,"June";"sum (MAY YTD)",#N/A,FALSE,"June YTD"}</definedName>
    <definedName name="blb" localSheetId="25" hidden="1">{"det (May)",#N/A,FALSE,"June";"sum (MAY YTD)",#N/A,FALSE,"June YTD"}</definedName>
    <definedName name="blb" localSheetId="27"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8" hidden="1">{"EBITDA",#N/A,TRUE,"P&amp;L Net of Disc Ops";"output net of disc ops",#N/A,TRUE,"Revenue";"input",#N/A,TRUE,"Revenue";"output",#N/A,TRUE,"DC";"Input",#N/A,TRUE,"DC";"MTN and MCN",#N/A,TRUE,"Margin";"output detail line items",#N/A,TRUE,"SGA";"personnel by year",#N/A,TRUE,"Payroll";#N/A,#N/A,TRUE,"CapEx"}</definedName>
    <definedName name="BM" localSheetId="25" hidden="1">{"EBITDA",#N/A,TRUE,"P&amp;L Net of Disc Ops";"output net of disc ops",#N/A,TRUE,"Revenue";"input",#N/A,TRUE,"Revenue";"output",#N/A,TRUE,"DC";"Input",#N/A,TRUE,"DC";"MTN and MCN",#N/A,TRUE,"Margin";"output detail line items",#N/A,TRUE,"SGA";"personnel by year",#N/A,TRUE,"Payroll";#N/A,#N/A,TRUE,"CapEx"}</definedName>
    <definedName name="BM" localSheetId="27"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8" hidden="1">{"det (May)",#N/A,FALSE,"June";"sum (MAY YTD)",#N/A,FALSE,"June YTD"}</definedName>
    <definedName name="bn" localSheetId="25" hidden="1">{"det (May)",#N/A,FALSE,"June";"sum (MAY YTD)",#N/A,FALSE,"June YTD"}</definedName>
    <definedName name="bn" localSheetId="27" hidden="1">{"det (May)",#N/A,FALSE,"June";"sum (MAY YTD)",#N/A,FALSE,"June YTD"}</definedName>
    <definedName name="bn" hidden="1">{"det (May)",#N/A,FALSE,"June";"sum (MAY YTD)",#N/A,FALSE,"June YTD"}</definedName>
    <definedName name="bnmnbm" localSheetId="28" hidden="1">{"det (May)",#N/A,FALSE,"June";"sum (MAY YTD)",#N/A,FALSE,"June YTD"}</definedName>
    <definedName name="bnmnbm" localSheetId="25" hidden="1">{"det (May)",#N/A,FALSE,"June";"sum (MAY YTD)",#N/A,FALSE,"June YTD"}</definedName>
    <definedName name="bnmnbm" localSheetId="27" hidden="1">{"det (May)",#N/A,FALSE,"June";"sum (MAY YTD)",#N/A,FALSE,"June YTD"}</definedName>
    <definedName name="bnmnbm" hidden="1">{"det (May)",#N/A,FALSE,"June";"sum (MAY YTD)",#N/A,FALSE,"June YTD"}</definedName>
    <definedName name="bnmv" localSheetId="28" hidden="1">{"det (May)",#N/A,FALSE,"June";"sum (MAY YTD)",#N/A,FALSE,"June YTD"}</definedName>
    <definedName name="bnmv" localSheetId="25" hidden="1">{"det (May)",#N/A,FALSE,"June";"sum (MAY YTD)",#N/A,FALSE,"June YTD"}</definedName>
    <definedName name="bnmv" localSheetId="27" hidden="1">{"det (May)",#N/A,FALSE,"June";"sum (MAY YTD)",#N/A,FALSE,"June YTD"}</definedName>
    <definedName name="bnmv" hidden="1">{"det (May)",#N/A,FALSE,"June";"sum (MAY YTD)",#N/A,FALSE,"June YTD"}</definedName>
    <definedName name="boerse" localSheetId="28" hidden="1">{"standalone1",#N/A,FALSE,"DCFBase";"standalone2",#N/A,FALSE,"DCFBase"}</definedName>
    <definedName name="boerse" localSheetId="25" hidden="1">{"standalone1",#N/A,FALSE,"DCFBase";"standalone2",#N/A,FALSE,"DCFBase"}</definedName>
    <definedName name="boerse" localSheetId="27" hidden="1">{"standalone1",#N/A,FALSE,"DCFBase";"standalone2",#N/A,FALSE,"DCFBase"}</definedName>
    <definedName name="boerse" hidden="1">{"standalone1",#N/A,FALSE,"DCFBase";"standalone2",#N/A,FALSE,"DCFBase"}</definedName>
    <definedName name="book" localSheetId="28" hidden="1">{"det (May)",#N/A,FALSE,"June";"sum (MAY YTD)",#N/A,FALSE,"June YTD"}</definedName>
    <definedName name="book" localSheetId="25" hidden="1">{"det (May)",#N/A,FALSE,"June";"sum (MAY YTD)",#N/A,FALSE,"June YTD"}</definedName>
    <definedName name="book" localSheetId="27" hidden="1">{"det (May)",#N/A,FALSE,"June";"sum (MAY YTD)",#N/A,FALSE,"June YTD"}</definedName>
    <definedName name="book" hidden="1">{"det (May)",#N/A,FALSE,"June";"sum (MAY YTD)",#N/A,FALSE,"June YTD"}</definedName>
    <definedName name="bxc" localSheetId="28" hidden="1">{"orixcsc",#N/A,FALSE,"ORIX CSC";"orixcsc2",#N/A,FALSE,"ORIX CSC"}</definedName>
    <definedName name="bxc" localSheetId="25" hidden="1">{"orixcsc",#N/A,FALSE,"ORIX CSC";"orixcsc2",#N/A,FALSE,"ORIX CSC"}</definedName>
    <definedName name="bxc" localSheetId="27" hidden="1">{"orixcsc",#N/A,FALSE,"ORIX CSC";"orixcsc2",#N/A,FALSE,"ORIX CSC"}</definedName>
    <definedName name="bxc" hidden="1">{"orixcsc",#N/A,FALSE,"ORIX CSC";"orixcsc2",#N/A,FALSE,"ORIX CSC"}</definedName>
    <definedName name="Cable" localSheetId="28" hidden="1">{#N/A,#N/A,FALSE,"Operations";#N/A,#N/A,FALSE,"Financials"}</definedName>
    <definedName name="Cable" localSheetId="25" hidden="1">{#N/A,#N/A,FALSE,"Operations";#N/A,#N/A,FALSE,"Financials"}</definedName>
    <definedName name="Cable" localSheetId="27" hidden="1">{#N/A,#N/A,FALSE,"Operations";#N/A,#N/A,FALSE,"Financials"}</definedName>
    <definedName name="Cable" hidden="1">{#N/A,#N/A,FALSE,"Operations";#N/A,#N/A,FALSE,"Financials"}</definedName>
    <definedName name="Cable2" localSheetId="28" hidden="1">{#N/A,#N/A,FALSE,"Operations";#N/A,#N/A,FALSE,"Financials"}</definedName>
    <definedName name="Cable2" localSheetId="25" hidden="1">{#N/A,#N/A,FALSE,"Operations";#N/A,#N/A,FALSE,"Financials"}</definedName>
    <definedName name="Cable2" localSheetId="27" hidden="1">{#N/A,#N/A,FALSE,"Operations";#N/A,#N/A,FALSE,"Financials"}</definedName>
    <definedName name="Cable2" hidden="1">{#N/A,#N/A,FALSE,"Operations";#N/A,#N/A,FALSE,"Financials"}</definedName>
    <definedName name="calle" localSheetId="28" hidden="1">{#N/A,#N/A,FALSE,"CreditStat";#N/A,#N/A,FALSE,"SPbrkup";#N/A,#N/A,FALSE,"MerSPsyn";#N/A,#N/A,FALSE,"MerSPwKCsyn";#N/A,#N/A,FALSE,"MerSPwKCsyn (2)";#N/A,#N/A,FALSE,"CreditStat (2)"}</definedName>
    <definedName name="calle" localSheetId="25" hidden="1">{#N/A,#N/A,FALSE,"CreditStat";#N/A,#N/A,FALSE,"SPbrkup";#N/A,#N/A,FALSE,"MerSPsyn";#N/A,#N/A,FALSE,"MerSPwKCsyn";#N/A,#N/A,FALSE,"MerSPwKCsyn (2)";#N/A,#N/A,FALSE,"CreditStat (2)"}</definedName>
    <definedName name="calle" localSheetId="27"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8" hidden="1">{"page1",#N/A,FALSE,"Temp";"page2",#N/A,FALSE,"Temp";"page3",#N/A,FALSE,"Temp";"page4",#N/A,FALSE,"Temp";"page5",#N/A,FALSE,"Temp";"page6",#N/A,FALSE,"Temp"}</definedName>
    <definedName name="cantrib3" localSheetId="25" hidden="1">{"page1",#N/A,FALSE,"Temp";"page2",#N/A,FALSE,"Temp";"page3",#N/A,FALSE,"Temp";"page4",#N/A,FALSE,"Temp";"page5",#N/A,FALSE,"Temp";"page6",#N/A,FALSE,"Temp"}</definedName>
    <definedName name="cantrib3" localSheetId="27"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8" hidden="1">{"DCF1",#N/A,TRUE,"CC";"DCF2",#N/A,TRUE,"CC";"DCF3",#N/A,TRUE,"CC";#N/A,#N/A,TRUE,"LBO Analysis";"CC_overview",#N/A,TRUE,"CC";"RR_summary",#N/A,TRUE,"RR";"Contribution",#N/A,TRUE,"Contribution CC-RR";"CPE_merger_plan",#N/A,TRUE,"CC Merger Plan (CP&amp;E)";#N/A,#N/A,TRUE,"Break-Up";#N/A,#N/A,TRUE,"CC Merger Plan"}</definedName>
    <definedName name="casdfasf" localSheetId="25" hidden="1">{"DCF1",#N/A,TRUE,"CC";"DCF2",#N/A,TRUE,"CC";"DCF3",#N/A,TRUE,"CC";#N/A,#N/A,TRUE,"LBO Analysis";"CC_overview",#N/A,TRUE,"CC";"RR_summary",#N/A,TRUE,"RR";"Contribution",#N/A,TRUE,"Contribution CC-RR";"CPE_merger_plan",#N/A,TRUE,"CC Merger Plan (CP&amp;E)";#N/A,#N/A,TRUE,"Break-Up";#N/A,#N/A,TRUE,"CC Merger Plan"}</definedName>
    <definedName name="casdfasf" localSheetId="27"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ash_Rpt">OFFSET(#REF!,0,0,COUNTA(#REF!),COUNTA(#REF!))</definedName>
    <definedName name="cbfbehjzje" hidden="1">#REF!</definedName>
    <definedName name="cc" localSheetId="28" hidden="1">{"CAP VOL",#N/A,FALSE,"CAPITAL";"CAP VAR",#N/A,FALSE,"CAPITAL";"CAP FIJ",#N/A,FALSE,"CAPITAL";"CAP CONS",#N/A,FALSE,"CAPITAL";"CAP DATA",#N/A,FALSE,"CAPITAL"}</definedName>
    <definedName name="cc" localSheetId="25" hidden="1">{"CAP VOL",#N/A,FALSE,"CAPITAL";"CAP VAR",#N/A,FALSE,"CAPITAL";"CAP FIJ",#N/A,FALSE,"CAPITAL";"CAP CONS",#N/A,FALSE,"CAPITAL";"CAP DATA",#N/A,FALSE,"CAPITAL"}</definedName>
    <definedName name="cc" localSheetId="27"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8" hidden="1">{"Print Top",#N/A,FALSE,"Europe Model";"Print Bottom",#N/A,FALSE,"Europe Model"}</definedName>
    <definedName name="ccc" localSheetId="25" hidden="1">{"Print Top",#N/A,FALSE,"Europe Model";"Print Bottom",#N/A,FALSE,"Europe Model"}</definedName>
    <definedName name="ccc" localSheetId="27" hidden="1">{"Print Top",#N/A,FALSE,"Europe Model";"Print Bottom",#N/A,FALSE,"Europe Model"}</definedName>
    <definedName name="ccc" hidden="1">{"Print Top",#N/A,FALSE,"Europe Model";"Print Bottom",#N/A,FALSE,"Europe Model"}</definedName>
    <definedName name="cccc" localSheetId="28" hidden="1">{"det (May)",#N/A,FALSE,"June";"sum (MAY YTD)",#N/A,FALSE,"June YTD"}</definedName>
    <definedName name="cccc" localSheetId="25" hidden="1">{"det (May)",#N/A,FALSE,"June";"sum (MAY YTD)",#N/A,FALSE,"June YTD"}</definedName>
    <definedName name="cccc" localSheetId="27" hidden="1">{"det (May)",#N/A,FALSE,"June";"sum (MAY YTD)",#N/A,FALSE,"June YTD"}</definedName>
    <definedName name="cccc" hidden="1">{"det (May)",#N/A,FALSE,"June";"sum (MAY YTD)",#N/A,FALSE,"June YTD"}</definedName>
    <definedName name="ccccc" localSheetId="28" hidden="1">{"10yp key data",#N/A,FALSE,"Market Data"}</definedName>
    <definedName name="ccccc" localSheetId="25" hidden="1">{"10yp key data",#N/A,FALSE,"Market Data"}</definedName>
    <definedName name="ccccc" localSheetId="27" hidden="1">{"10yp key data",#N/A,FALSE,"Market Data"}</definedName>
    <definedName name="ccccc" hidden="1">{"10yp key data",#N/A,FALSE,"Market Data"}</definedName>
    <definedName name="cdscdsfds" localSheetId="28" hidden="1">{#N/A,#N/A,FALSE,"Cover";#N/A,#N/A,FALSE,"Contents-Pg1";#N/A,#N/A,FALSE,"High-Com-pg2";#N/A,#N/A,FALSE,"1 Full";#N/A,#N/A,FALSE,"1chts";#N/A,#N/A,FALSE,"Table 2";#N/A,#N/A,FALSE,"3New Iss";#N/A,#N/A,FALSE,"4Money raised";#N/A,#N/A,FALSE,"5Aim";#N/A,#N/A,FALSE,"AiM charts";#N/A,#N/A,FALSE,"6FT Smll";#N/A,#N/A,FALSE,"11SEATS";#N/A,#N/A,FALSE,"12Notes"}</definedName>
    <definedName name="cdscdsfds" localSheetId="25" hidden="1">{#N/A,#N/A,FALSE,"Cover";#N/A,#N/A,FALSE,"Contents-Pg1";#N/A,#N/A,FALSE,"High-Com-pg2";#N/A,#N/A,FALSE,"1 Full";#N/A,#N/A,FALSE,"1chts";#N/A,#N/A,FALSE,"Table 2";#N/A,#N/A,FALSE,"3New Iss";#N/A,#N/A,FALSE,"4Money raised";#N/A,#N/A,FALSE,"5Aim";#N/A,#N/A,FALSE,"AiM charts";#N/A,#N/A,FALSE,"6FT Smll";#N/A,#N/A,FALSE,"11SEATS";#N/A,#N/A,FALSE,"12Notes"}</definedName>
    <definedName name="cdscdsfds" localSheetId="27"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Accounts_Rpt">OFFSET(#REF!,0,0,COUNTA(#REF!),COUNTA(#REF!))</definedName>
    <definedName name="ce_ce" localSheetId="28" hidden="1">{"PRO FORMA RIEPILOGO",#N/A,FALSE,"Pro forma";"PRO FORMA DETTAGLIO",#N/A,FALSE,"Pro forma";"IMPOSTE",#N/A,FALSE,"Imposte puntuali"}</definedName>
    <definedName name="ce_ce" localSheetId="25" hidden="1">{"PRO FORMA RIEPILOGO",#N/A,FALSE,"Pro forma";"PRO FORMA DETTAGLIO",#N/A,FALSE,"Pro forma";"IMPOSTE",#N/A,FALSE,"Imposte puntuali"}</definedName>
    <definedName name="ce_ce" localSheetId="27"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8" hidden="1">{"det (May)",#N/A,FALSE,"June";"sum (MAY YTD)",#N/A,FALSE,"June YTD"}</definedName>
    <definedName name="cem" localSheetId="25" hidden="1">{"det (May)",#N/A,FALSE,"June";"sum (MAY YTD)",#N/A,FALSE,"June YTD"}</definedName>
    <definedName name="cem" localSheetId="27" hidden="1">{"det (May)",#N/A,FALSE,"June";"sum (MAY YTD)",#N/A,FALSE,"June YTD"}</definedName>
    <definedName name="cem" hidden="1">{"det (May)",#N/A,FALSE,"June";"sum (MAY YTD)",#N/A,FALSE,"June YTD"}</definedName>
    <definedName name="Charts" localSheetId="28" hidden="1">{#N/A,#N/A,FALSE,"Sheet1"}</definedName>
    <definedName name="Charts" localSheetId="25" hidden="1">{#N/A,#N/A,FALSE,"Sheet1"}</definedName>
    <definedName name="Charts" localSheetId="27" hidden="1">{#N/A,#N/A,FALSE,"Sheet1"}</definedName>
    <definedName name="Charts" hidden="1">{#N/A,#N/A,FALSE,"Sheet1"}</definedName>
    <definedName name="CIQWBGuid" hidden="1">"Case Review List.xlsx"</definedName>
    <definedName name="cmw" localSheetId="28" hidden="1">{#N/A,#N/A,FALSE,"A&amp;E";#N/A,#N/A,FALSE,"HighTop";#N/A,#N/A,FALSE,"JG";#N/A,#N/A,FALSE,"RI";#N/A,#N/A,FALSE,"woHT";#N/A,#N/A,FALSE,"woHT&amp;JG"}</definedName>
    <definedName name="cmw" localSheetId="25" hidden="1">{#N/A,#N/A,FALSE,"A&amp;E";#N/A,#N/A,FALSE,"HighTop";#N/A,#N/A,FALSE,"JG";#N/A,#N/A,FALSE,"RI";#N/A,#N/A,FALSE,"woHT";#N/A,#N/A,FALSE,"woHT&amp;JG"}</definedName>
    <definedName name="cmw" localSheetId="27"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8" hidden="1">{#N/A,#N/A,FALSE,"Sheet1"}</definedName>
    <definedName name="comp9" localSheetId="25" hidden="1">{#N/A,#N/A,FALSE,"Sheet1"}</definedName>
    <definedName name="comp9" localSheetId="27" hidden="1">{#N/A,#N/A,FALSE,"Sheet1"}</definedName>
    <definedName name="comp9" hidden="1">{#N/A,#N/A,FALSE,"Sheet1"}</definedName>
    <definedName name="Compco1" localSheetId="28" hidden="1">{"Page1",#N/A,FALSE,"CompCo";"Page2",#N/A,FALSE,"CompCo"}</definedName>
    <definedName name="Compco1" localSheetId="25" hidden="1">{"Page1",#N/A,FALSE,"CompCo";"Page2",#N/A,FALSE,"CompCo"}</definedName>
    <definedName name="Compco1" localSheetId="27" hidden="1">{"Page1",#N/A,FALSE,"CompCo";"Page2",#N/A,FALSE,"CompCo"}</definedName>
    <definedName name="Compco1" hidden="1">{"Page1",#N/A,FALSE,"CompCo";"Page2",#N/A,FALSE,"CompCo"}</definedName>
    <definedName name="Compco2" localSheetId="28" hidden="1">{"Page1",#N/A,FALSE,"CompCo";"Page2",#N/A,FALSE,"CompCo"}</definedName>
    <definedName name="Compco2" localSheetId="25" hidden="1">{"Page1",#N/A,FALSE,"CompCo";"Page2",#N/A,FALSE,"CompCo"}</definedName>
    <definedName name="Compco2" localSheetId="27" hidden="1">{"Page1",#N/A,FALSE,"CompCo";"Page2",#N/A,FALSE,"CompCo"}</definedName>
    <definedName name="Compco2" hidden="1">{"Page1",#N/A,FALSE,"CompCo";"Page2",#N/A,FALSE,"CompCo"}</definedName>
    <definedName name="cont" localSheetId="28" hidden="1">{"PRO FORMA RIEPILOGO",#N/A,TRUE,"Pro forma";"PRO FORMA DETTAGLIO",#N/A,TRUE,"Pro forma";#N/A,#N/A,TRUE,"Imposte puntuali"}</definedName>
    <definedName name="cont" localSheetId="25" hidden="1">{"PRO FORMA RIEPILOGO",#N/A,TRUE,"Pro forma";"PRO FORMA DETTAGLIO",#N/A,TRUE,"Pro forma";#N/A,#N/A,TRUE,"Imposte puntuali"}</definedName>
    <definedName name="cont" localSheetId="27" hidden="1">{"PRO FORMA RIEPILOGO",#N/A,TRUE,"Pro forma";"PRO FORMA DETTAGLIO",#N/A,TRUE,"Pro forma";#N/A,#N/A,TRUE,"Imposte puntuali"}</definedName>
    <definedName name="cont" hidden="1">{"PRO FORMA RIEPILOGO",#N/A,TRUE,"Pro forma";"PRO FORMA DETTAGLIO",#N/A,TRUE,"Pro forma";#N/A,#N/A,TRUE,"Imposte puntuali"}</definedName>
    <definedName name="Contr" localSheetId="28" hidden="1">{"page1",#N/A,FALSE,"Temp";"page2",#N/A,FALSE,"Temp";"page3",#N/A,FALSE,"Temp";"page4",#N/A,FALSE,"Temp";"page5",#N/A,FALSE,"Temp";"page6",#N/A,FALSE,"Temp"}</definedName>
    <definedName name="Contr" localSheetId="25" hidden="1">{"page1",#N/A,FALSE,"Temp";"page2",#N/A,FALSE,"Temp";"page3",#N/A,FALSE,"Temp";"page4",#N/A,FALSE,"Temp";"page5",#N/A,FALSE,"Temp";"page6",#N/A,FALSE,"Temp"}</definedName>
    <definedName name="Contr" localSheetId="27"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8" hidden="1">{"page1",#N/A,FALSE,"Temp";"page2",#N/A,FALSE,"Temp";"page3",#N/A,FALSE,"Temp";"page4",#N/A,FALSE,"Temp";"page5",#N/A,FALSE,"Temp";"page6",#N/A,FALSE,"Temp"}</definedName>
    <definedName name="contrib2" localSheetId="25" hidden="1">{"page1",#N/A,FALSE,"Temp";"page2",#N/A,FALSE,"Temp";"page3",#N/A,FALSE,"Temp";"page4",#N/A,FALSE,"Temp";"page5",#N/A,FALSE,"Temp";"page6",#N/A,FALSE,"Temp"}</definedName>
    <definedName name="contrib2" localSheetId="27"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8" hidden="1">{"page1",#N/A,FALSE,"Temp";"page2",#N/A,FALSE,"Temp";"page3",#N/A,FALSE,"Temp";"page4",#N/A,FALSE,"Temp";"page5",#N/A,FALSE,"Temp";"page6",#N/A,FALSE,"Temp"}</definedName>
    <definedName name="contrib3" localSheetId="25" hidden="1">{"page1",#N/A,FALSE,"Temp";"page2",#N/A,FALSE,"Temp";"page3",#N/A,FALSE,"Temp";"page4",#N/A,FALSE,"Temp";"page5",#N/A,FALSE,"Temp";"page6",#N/A,FALSE,"Temp"}</definedName>
    <definedName name="contrib3" localSheetId="27"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8" hidden="1">{#N/A,#N/A,TRUE,"Pro Forma";#N/A,#N/A,TRUE,"PF_Bal";#N/A,#N/A,TRUE,"PF_INC";#N/A,#N/A,TRUE,"CBE";#N/A,#N/A,TRUE,"SWK"}</definedName>
    <definedName name="cooper2" localSheetId="25" hidden="1">{#N/A,#N/A,TRUE,"Pro Forma";#N/A,#N/A,TRUE,"PF_Bal";#N/A,#N/A,TRUE,"PF_INC";#N/A,#N/A,TRUE,"CBE";#N/A,#N/A,TRUE,"SWK"}</definedName>
    <definedName name="cooper2" localSheetId="27" hidden="1">{#N/A,#N/A,TRUE,"Pro Forma";#N/A,#N/A,TRUE,"PF_Bal";#N/A,#N/A,TRUE,"PF_INC";#N/A,#N/A,TRUE,"CBE";#N/A,#N/A,TRUE,"SWK"}</definedName>
    <definedName name="cooper2" hidden="1">{#N/A,#N/A,TRUE,"Pro Forma";#N/A,#N/A,TRUE,"PF_Bal";#N/A,#N/A,TRUE,"PF_INC";#N/A,#N/A,TRUE,"CBE";#N/A,#N/A,TRUE,"SWK"}</definedName>
    <definedName name="coucou" localSheetId="28" hidden="1">{#N/A,#N/A,TRUE,"Cover sheet";#N/A,#N/A,TRUE,"INPUTS";#N/A,#N/A,TRUE,"OUTPUTS";#N/A,#N/A,TRUE,"VALUATION"}</definedName>
    <definedName name="coucou" localSheetId="25" hidden="1">{#N/A,#N/A,TRUE,"Cover sheet";#N/A,#N/A,TRUE,"INPUTS";#N/A,#N/A,TRUE,"OUTPUTS";#N/A,#N/A,TRUE,"VALUATION"}</definedName>
    <definedName name="coucou" localSheetId="27" hidden="1">{#N/A,#N/A,TRUE,"Cover sheet";#N/A,#N/A,TRUE,"INPUTS";#N/A,#N/A,TRUE,"OUTPUTS";#N/A,#N/A,TRUE,"VALUATION"}</definedName>
    <definedName name="coucou" hidden="1">{#N/A,#N/A,TRUE,"Cover sheet";#N/A,#N/A,TRUE,"INPUTS";#N/A,#N/A,TRUE,"OUTPUTS";#N/A,#N/A,TRUE,"VALUATION"}</definedName>
    <definedName name="Counterparty_Rpt">OFFSET(#REF!,0,0,COUNTA(#REF!),COUNTA(#REF!))</definedName>
    <definedName name="Cover.v1" localSheetId="28" hidden="1">{"mgmt forecast",#N/A,FALSE,"Mgmt Forecast";"dcf table",#N/A,FALSE,"Mgmt Forecast";"sensitivity",#N/A,FALSE,"Mgmt Forecast";"table inputs",#N/A,FALSE,"Mgmt Forecast";"calculations",#N/A,FALSE,"Mgmt Forecast"}</definedName>
    <definedName name="Cover.v1" localSheetId="25" hidden="1">{"mgmt forecast",#N/A,FALSE,"Mgmt Forecast";"dcf table",#N/A,FALSE,"Mgmt Forecast";"sensitivity",#N/A,FALSE,"Mgmt Forecast";"table inputs",#N/A,FALSE,"Mgmt Forecast";"calculations",#N/A,FALSE,"Mgmt Forecast"}</definedName>
    <definedName name="Cover.v1" localSheetId="27"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8" hidden="1">{"Output1",#N/A,FALSE,"Output";"Ratios1",#N/A,FALSE,"Ratios"}</definedName>
    <definedName name="Crete" localSheetId="25" hidden="1">{"Output1",#N/A,FALSE,"Output";"Ratios1",#N/A,FALSE,"Ratios"}</definedName>
    <definedName name="Crete" localSheetId="27" hidden="1">{"Output1",#N/A,FALSE,"Output";"Ratios1",#N/A,FALSE,"Ratios"}</definedName>
    <definedName name="Crete" hidden="1">{"Output1",#N/A,FALSE,"Output";"Ratios1",#N/A,FALSE,"Ratios"}</definedName>
    <definedName name="CSStratification_Rpt">OFFSET(#REF!,0,0,COUNTA(#REF!),COUNTA(#REF!))</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8" hidden="1">{#N/A,#N/A,FALSE,"Contribution Analysis"}</definedName>
    <definedName name="cxb" localSheetId="25" hidden="1">{#N/A,#N/A,FALSE,"Contribution Analysis"}</definedName>
    <definedName name="cxb" localSheetId="27" hidden="1">{#N/A,#N/A,FALSE,"Contribution Analysis"}</definedName>
    <definedName name="cxb" hidden="1">{#N/A,#N/A,FALSE,"Contribution Analysis"}</definedName>
    <definedName name="cxvcxvfda" localSheetId="28" hidden="1">{#N/A,#N/A,FALSE,"Cover";#N/A,#N/A,FALSE,"Contents-Pg1";#N/A,#N/A,FALSE,"High-Com-pg2";#N/A,#N/A,FALSE,"1 Full";#N/A,#N/A,FALSE,"1chts";#N/A,#N/A,FALSE,"Table 2";#N/A,#N/A,FALSE,"3New Iss";#N/A,#N/A,FALSE,"4Money raised";#N/A,#N/A,FALSE,"5Aim";#N/A,#N/A,FALSE,"AiM charts";#N/A,#N/A,FALSE,"6FT Smll";#N/A,#N/A,FALSE,"11SEATS";#N/A,#N/A,FALSE,"12Notes"}</definedName>
    <definedName name="cxvcxvfda" localSheetId="25" hidden="1">{#N/A,#N/A,FALSE,"Cover";#N/A,#N/A,FALSE,"Contents-Pg1";#N/A,#N/A,FALSE,"High-Com-pg2";#N/A,#N/A,FALSE,"1 Full";#N/A,#N/A,FALSE,"1chts";#N/A,#N/A,FALSE,"Table 2";#N/A,#N/A,FALSE,"3New Iss";#N/A,#N/A,FALSE,"4Money raised";#N/A,#N/A,FALSE,"5Aim";#N/A,#N/A,FALSE,"AiM charts";#N/A,#N/A,FALSE,"6FT Smll";#N/A,#N/A,FALSE,"11SEATS";#N/A,#N/A,FALSE,"12Notes"}</definedName>
    <definedName name="cxvcxvfda" localSheetId="27"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#REF!</definedName>
    <definedName name="DATE">#REF!</definedName>
    <definedName name="Date_Actuelle">#REF!</definedName>
    <definedName name="dbfd" localSheetId="28" hidden="1">{#N/A,#N/A,TRUE,"Cover Page";#N/A,#N/A,TRUE,"Summary";#N/A,#N/A,TRUE,"Acquisition Analysis";#N/A,#N/A,TRUE,"Acquiror Financials";#N/A,#N/A,TRUE,"Target Financials";#N/A,#N/A,TRUE,"Pro Forma";#N/A,#N/A,TRUE,"Shares";#N/A,#N/A,TRUE,"ESOP Recon";#N/A,#N/A,TRUE,"IRR";#N/A,#N/A,TRUE,"Sensitivity";#N/A,#N/A,TRUE,"Inputs"}</definedName>
    <definedName name="dbfd" localSheetId="25" hidden="1">{#N/A,#N/A,TRUE,"Cover Page";#N/A,#N/A,TRUE,"Summary";#N/A,#N/A,TRUE,"Acquisition Analysis";#N/A,#N/A,TRUE,"Acquiror Financials";#N/A,#N/A,TRUE,"Target Financials";#N/A,#N/A,TRUE,"Pro Forma";#N/A,#N/A,TRUE,"Shares";#N/A,#N/A,TRUE,"ESOP Recon";#N/A,#N/A,TRUE,"IRR";#N/A,#N/A,TRUE,"Sensitivity";#N/A,#N/A,TRUE,"Inputs"}</definedName>
    <definedName name="dbfd" localSheetId="27"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8" hidden="1">{#N/A,#N/A,FALSE}</definedName>
    <definedName name="dd" localSheetId="25" hidden="1">{#N/A,#N/A,FALSE}</definedName>
    <definedName name="dd" localSheetId="27" hidden="1">{#N/A,#N/A,FALSE}</definedName>
    <definedName name="dd" hidden="1">{#N/A,#N/A,FALSE}</definedName>
    <definedName name="ddd" localSheetId="28" hidden="1">{"standalone1",#N/A,FALSE,"DCFBase";"standalone2",#N/A,FALSE,"DCFBase"}</definedName>
    <definedName name="ddd" localSheetId="25" hidden="1">{"standalone1",#N/A,FALSE,"DCFBase";"standalone2",#N/A,FALSE,"DCFBase"}</definedName>
    <definedName name="ddd" localSheetId="27" hidden="1">{"standalone1",#N/A,FALSE,"DCFBase";"standalone2",#N/A,FALSE,"DCFBase"}</definedName>
    <definedName name="ddd" hidden="1">{"standalone1",#N/A,FALSE,"DCFBase";"standalone2",#N/A,FALSE,"DCFBase"}</definedName>
    <definedName name="ddddd" localSheetId="28" hidden="1">{"10yp tariffs",#N/A,FALSE,"Celtel alternative 6"}</definedName>
    <definedName name="ddddd" localSheetId="25" hidden="1">{"10yp tariffs",#N/A,FALSE,"Celtel alternative 6"}</definedName>
    <definedName name="ddddd" localSheetId="27" hidden="1">{"10yp tariffs",#N/A,FALSE,"Celtel alternative 6"}</definedName>
    <definedName name="ddddd" hidden="1">{"10yp tariffs",#N/A,FALSE,"Celtel alternative 6"}</definedName>
    <definedName name="dddddd" localSheetId="28" hidden="1">{"10yp profit and loss",#N/A,FALSE,"Celtel alternative 6"}</definedName>
    <definedName name="dddddd" localSheetId="25" hidden="1">{"10yp profit and loss",#N/A,FALSE,"Celtel alternative 6"}</definedName>
    <definedName name="dddddd" localSheetId="27" hidden="1">{"10yp profit and loss",#N/A,FALSE,"Celtel alternative 6"}</definedName>
    <definedName name="dddddd" hidden="1">{"10yp profit and loss",#N/A,FALSE,"Celtel alternative 6"}</definedName>
    <definedName name="dde" localSheetId="28" hidden="1">{#N/A,#N/A,TRUE,"Pro Forma";#N/A,#N/A,TRUE,"PF_Bal";#N/A,#N/A,TRUE,"PF_INC";#N/A,#N/A,TRUE,"CBE";#N/A,#N/A,TRUE,"SWK"}</definedName>
    <definedName name="dde" localSheetId="25" hidden="1">{#N/A,#N/A,TRUE,"Pro Forma";#N/A,#N/A,TRUE,"PF_Bal";#N/A,#N/A,TRUE,"PF_INC";#N/A,#N/A,TRUE,"CBE";#N/A,#N/A,TRUE,"SWK"}</definedName>
    <definedName name="dde" localSheetId="27" hidden="1">{#N/A,#N/A,TRUE,"Pro Forma";#N/A,#N/A,TRUE,"PF_Bal";#N/A,#N/A,TRUE,"PF_INC";#N/A,#N/A,TRUE,"CBE";#N/A,#N/A,TRUE,"SWK"}</definedName>
    <definedName name="dde" hidden="1">{#N/A,#N/A,TRUE,"Pro Forma";#N/A,#N/A,TRUE,"PF_Bal";#N/A,#N/A,TRUE,"PF_INC";#N/A,#N/A,TRUE,"CBE";#N/A,#N/A,TRUE,"SWK"}</definedName>
    <definedName name="ddfddddd" localSheetId="28" hidden="1">{#N/A,#N/A,FALSE,"DAOCM 2차 검토"}</definedName>
    <definedName name="ddfddddd" localSheetId="25" hidden="1">{#N/A,#N/A,FALSE,"DAOCM 2차 검토"}</definedName>
    <definedName name="ddfddddd" localSheetId="27" hidden="1">{#N/A,#N/A,FALSE,"DAOCM 2차 검토"}</definedName>
    <definedName name="ddfddddd" hidden="1">{#N/A,#N/A,FALSE,"DAOCM 2차 검토"}</definedName>
    <definedName name="ddfff" localSheetId="28" hidden="1">{"standalone1",#N/A,FALSE,"DCFBase";"standalone2",#N/A,FALSE,"DCFBase"}</definedName>
    <definedName name="ddfff" localSheetId="25" hidden="1">{"standalone1",#N/A,FALSE,"DCFBase";"standalone2",#N/A,FALSE,"DCFBase"}</definedName>
    <definedName name="ddfff" localSheetId="27" hidden="1">{"standalone1",#N/A,FALSE,"DCFBase";"standalone2",#N/A,FALSE,"DCFBase"}</definedName>
    <definedName name="ddfff" hidden="1">{"standalone1",#N/A,FALSE,"DCFBase";"standalone2",#N/A,FALSE,"DCFBase"}</definedName>
    <definedName name="ddsaas" localSheetId="28" hidden="1">{#N/A,#N/A,FALSE,"CreditStat";#N/A,#N/A,FALSE,"SPbrkup";#N/A,#N/A,FALSE,"MerSPsyn";#N/A,#N/A,FALSE,"MerSPwKCsyn";#N/A,#N/A,FALSE,"MerSPwKCsyn (2)";#N/A,#N/A,FALSE,"CreditStat (2)"}</definedName>
    <definedName name="ddsaas" localSheetId="25" hidden="1">{#N/A,#N/A,FALSE,"CreditStat";#N/A,#N/A,FALSE,"SPbrkup";#N/A,#N/A,FALSE,"MerSPsyn";#N/A,#N/A,FALSE,"MerSPwKCsyn";#N/A,#N/A,FALSE,"MerSPwKCsyn (2)";#N/A,#N/A,FALSE,"CreditStat (2)"}</definedName>
    <definedName name="ddsaas" localSheetId="27"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al_Rpt">OFFSET(#REF!,0,0,COUNTA(#REF!),COUNTA(#REF!))</definedName>
    <definedName name="def" localSheetId="28" hidden="1">{"histincome",#N/A,FALSE,"hyfins";"closing balance",#N/A,FALSE,"hyfins"}</definedName>
    <definedName name="def" localSheetId="25" hidden="1">{"histincome",#N/A,FALSE,"hyfins";"closing balance",#N/A,FALSE,"hyfins"}</definedName>
    <definedName name="def" localSheetId="27" hidden="1">{"histincome",#N/A,FALSE,"hyfins";"closing balance",#N/A,FALSE,"hyfins"}</definedName>
    <definedName name="def" hidden="1">{"histincome",#N/A,FALSE,"hyfins";"closing balance",#N/A,FALSE,"hyfins"}</definedName>
    <definedName name="deleteme" localSheetId="28" hidden="1">{#N/A,#N/A,FALSE,"Output";#N/A,#N/A,FALSE,"Cover Sheet";#N/A,#N/A,FALSE,"Current Mkt. Projections"}</definedName>
    <definedName name="deleteme" localSheetId="25" hidden="1">{#N/A,#N/A,FALSE,"Output";#N/A,#N/A,FALSE,"Cover Sheet";#N/A,#N/A,FALSE,"Current Mkt. Projections"}</definedName>
    <definedName name="deleteme" localSheetId="27" hidden="1">{#N/A,#N/A,FALSE,"Output";#N/A,#N/A,FALSE,"Cover Sheet";#N/A,#N/A,FALSE,"Current Mkt. Projections"}</definedName>
    <definedName name="deleteme" hidden="1">{#N/A,#N/A,FALSE,"Output";#N/A,#N/A,FALSE,"Cover Sheet";#N/A,#N/A,FALSE,"Current Mkt. Projections"}</definedName>
    <definedName name="deleteme2" localSheetId="28" hidden="1">{#N/A,#N/A,FALSE,"Output";#N/A,#N/A,FALSE,"Cover Sheet";#N/A,#N/A,FALSE,"Current Mkt. Projections"}</definedName>
    <definedName name="deleteme2" localSheetId="25" hidden="1">{#N/A,#N/A,FALSE,"Output";#N/A,#N/A,FALSE,"Cover Sheet";#N/A,#N/A,FALSE,"Current Mkt. Projections"}</definedName>
    <definedName name="deleteme2" localSheetId="27" hidden="1">{#N/A,#N/A,FALSE,"Output";#N/A,#N/A,FALSE,"Cover Sheet";#N/A,#N/A,FALSE,"Current Mkt. Projections"}</definedName>
    <definedName name="deleteme2" hidden="1">{#N/A,#N/A,FALSE,"Output";#N/A,#N/A,FALSE,"Cover Sheet";#N/A,#N/A,FALSE,"Current Mkt. Projections"}</definedName>
    <definedName name="deleteme3" localSheetId="28" hidden="1">{#N/A,#N/A,FALSE,"Output";#N/A,#N/A,FALSE,"Cover Sheet";#N/A,#N/A,FALSE,"Current Mkt. Projections"}</definedName>
    <definedName name="deleteme3" localSheetId="25" hidden="1">{#N/A,#N/A,FALSE,"Output";#N/A,#N/A,FALSE,"Cover Sheet";#N/A,#N/A,FALSE,"Current Mkt. Projections"}</definedName>
    <definedName name="deleteme3" localSheetId="27" hidden="1">{#N/A,#N/A,FALSE,"Output";#N/A,#N/A,FALSE,"Cover Sheet";#N/A,#N/A,FALSE,"Current Mkt. Projections"}</definedName>
    <definedName name="deleteme3" hidden="1">{#N/A,#N/A,FALSE,"Output";#N/A,#N/A,FALSE,"Cover Sheet";#N/A,#N/A,FALSE,"Current Mkt. Projections"}</definedName>
    <definedName name="deleteme333" localSheetId="28" hidden="1">{#N/A,#N/A,FALSE,"Output";#N/A,#N/A,FALSE,"Cover Sheet";#N/A,#N/A,FALSE,"Current Mkt. Projections"}</definedName>
    <definedName name="deleteme333" localSheetId="25" hidden="1">{#N/A,#N/A,FALSE,"Output";#N/A,#N/A,FALSE,"Cover Sheet";#N/A,#N/A,FALSE,"Current Mkt. Projections"}</definedName>
    <definedName name="deleteme333" localSheetId="27" hidden="1">{#N/A,#N/A,FALSE,"Output";#N/A,#N/A,FALSE,"Cover Sheet";#N/A,#N/A,FALSE,"Current Mkt. Projections"}</definedName>
    <definedName name="deleteme333" hidden="1">{#N/A,#N/A,FALSE,"Output";#N/A,#N/A,FALSE,"Cover Sheet";#N/A,#N/A,FALSE,"Current Mkt. Projections"}</definedName>
    <definedName name="depwc" localSheetId="28" hidden="1">{#N/A,#N/A,FALSE,"Summary";#N/A,#N/A,FALSE,"CF";#N/A,#N/A,FALSE,"P&amp;L";#N/A,#N/A,FALSE,"BS";#N/A,#N/A,FALSE,"Returns";#N/A,#N/A,FALSE,"Assumptions";#N/A,#N/A,FALSE,"Analysis"}</definedName>
    <definedName name="depwc" localSheetId="25" hidden="1">{#N/A,#N/A,FALSE,"Summary";#N/A,#N/A,FALSE,"CF";#N/A,#N/A,FALSE,"P&amp;L";#N/A,#N/A,FALSE,"BS";#N/A,#N/A,FALSE,"Returns";#N/A,#N/A,FALSE,"Assumptions";#N/A,#N/A,FALSE,"Analysis"}</definedName>
    <definedName name="depwc" localSheetId="27"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8" hidden="1">{"det (May)",#N/A,FALSE,"June";"sum (MAY YTD)",#N/A,FALSE,"June YTD"}</definedName>
    <definedName name="df" localSheetId="25" hidden="1">{"det (May)",#N/A,FALSE,"June";"sum (MAY YTD)",#N/A,FALSE,"June YTD"}</definedName>
    <definedName name="df" localSheetId="27" hidden="1">{"det (May)",#N/A,FALSE,"June";"sum (MAY YTD)",#N/A,FALSE,"June YTD"}</definedName>
    <definedName name="df" hidden="1">{"det (May)",#N/A,FALSE,"June";"sum (MAY YTD)",#N/A,FALSE,"June YTD"}</definedName>
    <definedName name="dfa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8" hidden="1">{"comp1",#N/A,FALSE,"COMPS";"footnotes",#N/A,FALSE,"COMPS"}</definedName>
    <definedName name="dfd" localSheetId="25" hidden="1">{"comp1",#N/A,FALSE,"COMPS";"footnotes",#N/A,FALSE,"COMPS"}</definedName>
    <definedName name="dfd" localSheetId="27" hidden="1">{"comp1",#N/A,FALSE,"COMPS";"footnotes",#N/A,FALSE,"COMPS"}</definedName>
    <definedName name="dfd" hidden="1">{"comp1",#N/A,FALSE,"COMPS";"footnotes",#N/A,FALSE,"COMPS"}</definedName>
    <definedName name="DFDF"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8" hidden="1">{"det (May)",#N/A,FALSE,"June";"sum (MAY YTD)",#N/A,FALSE,"June YTD"}</definedName>
    <definedName name="dfds" localSheetId="25" hidden="1">{"det (May)",#N/A,FALSE,"June";"sum (MAY YTD)",#N/A,FALSE,"June YTD"}</definedName>
    <definedName name="dfds" localSheetId="27" hidden="1">{"det (May)",#N/A,FALSE,"June";"sum (MAY YTD)",#N/A,FALSE,"June YTD"}</definedName>
    <definedName name="dfds" hidden="1">{"det (May)",#N/A,FALSE,"June";"sum (MAY YTD)",#N/A,FALSE,"June YTD"}</definedName>
    <definedName name="dfjkndfkjndfk" localSheetId="28" hidden="1">{#VALUE!,#N/A,FALSE,0}</definedName>
    <definedName name="dfjkndfkjndfk" localSheetId="25" hidden="1">{#VALUE!,#N/A,FALSE,0}</definedName>
    <definedName name="dfjkndfkjndfk" localSheetId="27" hidden="1">{#VALUE!,#N/A,FALSE,0}</definedName>
    <definedName name="dfjkndfkjndfk" hidden="1">{#VALUE!,#N/A,FALSE,0}</definedName>
    <definedName name="dfsd" localSheetId="28" hidden="1">{"mgmt forecast",#N/A,FALSE,"Mgmt Forecast";"dcf table",#N/A,FALSE,"Mgmt Forecast";"sensitivity",#N/A,FALSE,"Mgmt Forecast";"table inputs",#N/A,FALSE,"Mgmt Forecast";"calculations",#N/A,FALSE,"Mgmt Forecast"}</definedName>
    <definedName name="dfsd" localSheetId="25" hidden="1">{"mgmt forecast",#N/A,FALSE,"Mgmt Forecast";"dcf table",#N/A,FALSE,"Mgmt Forecast";"sensitivity",#N/A,FALSE,"Mgmt Forecast";"table inputs",#N/A,FALSE,"Mgmt Forecast";"calculations",#N/A,FALSE,"Mgmt Forecast"}</definedName>
    <definedName name="dfsd" localSheetId="27"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8" hidden="1">{"mgmt forecast",#N/A,FALSE,"Mgmt Forecast";"dcf table",#N/A,FALSE,"Mgmt Forecast";"sensitivity",#N/A,FALSE,"Mgmt Forecast";"table inputs",#N/A,FALSE,"Mgmt Forecast";"calculations",#N/A,FALSE,"Mgmt Forecast"}</definedName>
    <definedName name="dfsfds" localSheetId="25" hidden="1">{"mgmt forecast",#N/A,FALSE,"Mgmt Forecast";"dcf table",#N/A,FALSE,"Mgmt Forecast";"sensitivity",#N/A,FALSE,"Mgmt Forecast";"table inputs",#N/A,FALSE,"Mgmt Forecast";"calculations",#N/A,FALSE,"Mgmt Forecast"}</definedName>
    <definedName name="dfsfds" localSheetId="27"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8" hidden="1">{"mgmt forecast",#N/A,FALSE,"Mgmt Forecast";"dcf table",#N/A,FALSE,"Mgmt Forecast";"sensitivity",#N/A,FALSE,"Mgmt Forecast";"table inputs",#N/A,FALSE,"Mgmt Forecast";"calculations",#N/A,FALSE,"Mgmt Forecast"}</definedName>
    <definedName name="dg" localSheetId="25" hidden="1">{"mgmt forecast",#N/A,FALSE,"Mgmt Forecast";"dcf table",#N/A,FALSE,"Mgmt Forecast";"sensitivity",#N/A,FALSE,"Mgmt Forecast";"table inputs",#N/A,FALSE,"Mgmt Forecast";"calculations",#N/A,FALSE,"Mgmt Forecast"}</definedName>
    <definedName name="dg" localSheetId="27"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8" hidden="1">{#N/A,#N/A,FALSE,"A&amp;E";#N/A,#N/A,FALSE,"HighTop";#N/A,#N/A,FALSE,"JG";#N/A,#N/A,FALSE,"RI";#N/A,#N/A,FALSE,"woHT";#N/A,#N/A,FALSE,"woHT&amp;JG"}</definedName>
    <definedName name="dgsdg" localSheetId="25" hidden="1">{#N/A,#N/A,FALSE,"A&amp;E";#N/A,#N/A,FALSE,"HighTop";#N/A,#N/A,FALSE,"JG";#N/A,#N/A,FALSE,"RI";#N/A,#N/A,FALSE,"woHT";#N/A,#N/A,FALSE,"woHT&amp;JG"}</definedName>
    <definedName name="dgsdg" localSheetId="27" hidden="1">{#N/A,#N/A,FALSE,"A&amp;E";#N/A,#N/A,FALSE,"HighTop";#N/A,#N/A,FALSE,"JG";#N/A,#N/A,FALSE,"RI";#N/A,#N/A,FALSE,"woHT";#N/A,#N/A,FALSE,"woHT&amp;JG"}</definedName>
    <definedName name="dgsdg" hidden="1">{#N/A,#N/A,FALSE,"A&amp;E";#N/A,#N/A,FALSE,"HighTop";#N/A,#N/A,FALSE,"JG";#N/A,#N/A,FALSE,"RI";#N/A,#N/A,FALSE,"woHT";#N/A,#N/A,FALSE,"woHT&amp;JG"}</definedName>
    <definedName name="dh" localSheetId="28" hidden="1">{#N/A,#N/A,FALSE,"Antony Financials";#N/A,#N/A,FALSE,"Cowboy Financials";#N/A,#N/A,FALSE,"Combined";#N/A,#N/A,FALSE,"Valuematrix";#N/A,#N/A,FALSE,"DCFAntony";#N/A,#N/A,FALSE,"DCFCowboy";#N/A,#N/A,FALSE,"DCFCombined"}</definedName>
    <definedName name="dh" localSheetId="25" hidden="1">{#N/A,#N/A,FALSE,"Antony Financials";#N/A,#N/A,FALSE,"Cowboy Financials";#N/A,#N/A,FALSE,"Combined";#N/A,#N/A,FALSE,"Valuematrix";#N/A,#N/A,FALSE,"DCFAntony";#N/A,#N/A,FALSE,"DCFCowboy";#N/A,#N/A,FALSE,"DCFCombined"}</definedName>
    <definedName name="dh" localSheetId="27"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j" localSheetId="28" hidden="1">{#N/A,#N/A,FALSE,"CreditStat";#N/A,#N/A,FALSE,"SPbrkup";#N/A,#N/A,FALSE,"MerSPsyn";#N/A,#N/A,FALSE,"MerSPwKCsyn";#N/A,#N/A,FALSE,"MerSPwKCsyn (2)";#N/A,#N/A,FALSE,"CreditStat (2)"}</definedName>
    <definedName name="dj" localSheetId="25" hidden="1">{#N/A,#N/A,FALSE,"CreditStat";#N/A,#N/A,FALSE,"SPbrkup";#N/A,#N/A,FALSE,"MerSPsyn";#N/A,#N/A,FALSE,"MerSPwKCsyn";#N/A,#N/A,FALSE,"MerSPwKCsyn (2)";#N/A,#N/A,FALSE,"CreditStat (2)"}</definedName>
    <definedName name="dj" localSheetId="27"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8" hidden="1">{"Consolidated IS w Ratios",#N/A,FALSE,"Consolidated";"Consolidated CF",#N/A,FALSE,"Consolidated";"Consolidated DCF",#N/A,FALSE,"Consolidated"}</definedName>
    <definedName name="djdhjghdhj" localSheetId="25" hidden="1">{"Consolidated IS w Ratios",#N/A,FALSE,"Consolidated";"Consolidated CF",#N/A,FALSE,"Consolidated";"Consolidated DCF",#N/A,FALSE,"Consolidated"}</definedName>
    <definedName name="djdhjghdhj" localSheetId="27"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01" localSheetId="28" hidden="1">{#N/A,#N/A,FALSE,"Cover";#N/A,#N/A,FALSE,"Contents-Pg1";#N/A,#N/A,FALSE,"High-Com-pg2";#N/A,#N/A,FALSE,"1 Full";#N/A,#N/A,FALSE,"1chts";#N/A,#N/A,FALSE,"Table 2";#N/A,#N/A,FALSE,"3New Iss";#N/A,#N/A,FALSE,"4Money raised";#N/A,#N/A,FALSE,"5Aim";#N/A,#N/A,FALSE,"AiM charts";#N/A,#N/A,FALSE,"6FT Smll";#N/A,#N/A,FALSE,"11SEATS";#N/A,#N/A,FALSE,"12Notes"}</definedName>
    <definedName name="draft01" localSheetId="25" hidden="1">{#N/A,#N/A,FALSE,"Cover";#N/A,#N/A,FALSE,"Contents-Pg1";#N/A,#N/A,FALSE,"High-Com-pg2";#N/A,#N/A,FALSE,"1 Full";#N/A,#N/A,FALSE,"1chts";#N/A,#N/A,FALSE,"Table 2";#N/A,#N/A,FALSE,"3New Iss";#N/A,#N/A,FALSE,"4Money raised";#N/A,#N/A,FALSE,"5Aim";#N/A,#N/A,FALSE,"AiM charts";#N/A,#N/A,FALSE,"6FT Smll";#N/A,#N/A,FALSE,"11SEATS";#N/A,#N/A,FALSE,"12Notes"}</definedName>
    <definedName name="draft01" localSheetId="27"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8" hidden="1">{#N/A,#N/A,FALSE,"Cover";#N/A,#N/A,FALSE,"Contents-Pg1";#N/A,#N/A,FALSE,"High-Com-pg2";#N/A,#N/A,FALSE,"1 Full";#N/A,#N/A,FALSE,"1chts";#N/A,#N/A,FALSE,"Table 2";#N/A,#N/A,FALSE,"3New Iss";#N/A,#N/A,FALSE,"4Money raised";#N/A,#N/A,FALSE,"5Aim";#N/A,#N/A,FALSE,"AiM charts";#N/A,#N/A,FALSE,"6FT Smll";#N/A,#N/A,FALSE,"11SEATS";#N/A,#N/A,FALSE,"12Notes"}</definedName>
    <definedName name="draft1" localSheetId="25" hidden="1">{#N/A,#N/A,FALSE,"Cover";#N/A,#N/A,FALSE,"Contents-Pg1";#N/A,#N/A,FALSE,"High-Com-pg2";#N/A,#N/A,FALSE,"1 Full";#N/A,#N/A,FALSE,"1chts";#N/A,#N/A,FALSE,"Table 2";#N/A,#N/A,FALSE,"3New Iss";#N/A,#N/A,FALSE,"4Money raised";#N/A,#N/A,FALSE,"5Aim";#N/A,#N/A,FALSE,"AiM charts";#N/A,#N/A,FALSE,"6FT Smll";#N/A,#N/A,FALSE,"11SEATS";#N/A,#N/A,FALSE,"12Notes"}</definedName>
    <definedName name="draft1" localSheetId="27"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8" hidden="1">{#N/A,#N/A,FALSE,"P&amp;L";#N/A,#N/A,FALSE,"BS";#N/A,#N/A,FALSE,"HILITE";#N/A,#N/A,FALSE,"KEY"}</definedName>
    <definedName name="drfgsdgsd" localSheetId="25" hidden="1">{#N/A,#N/A,FALSE,"P&amp;L";#N/A,#N/A,FALSE,"BS";#N/A,#N/A,FALSE,"HILITE";#N/A,#N/A,FALSE,"KEY"}</definedName>
    <definedName name="drfgsdgsd" localSheetId="27" hidden="1">{#N/A,#N/A,FALSE,"P&amp;L";#N/A,#N/A,FALSE,"BS";#N/A,#N/A,FALSE,"HILITE";#N/A,#N/A,FALSE,"KEY"}</definedName>
    <definedName name="drfgsdgsd" hidden="1">{#N/A,#N/A,FALSE,"P&amp;L";#N/A,#N/A,FALSE,"BS";#N/A,#N/A,FALSE,"HILITE";#N/A,#N/A,FALSE,"KEY"}</definedName>
    <definedName name="dsa" localSheetId="28" hidden="1">{#N/A,#N/A,FALSE,"Cover";#N/A,#N/A,FALSE,"Contents-Pg1";#N/A,#N/A,FALSE,"High-Com-pg2";#N/A,#N/A,FALSE,"1 Full";#N/A,#N/A,FALSE,"1chts";#N/A,#N/A,FALSE,"Table 2";#N/A,#N/A,FALSE,"3New Iss";#N/A,#N/A,FALSE,"4Money raised";#N/A,#N/A,FALSE,"5Aim";#N/A,#N/A,FALSE,"AiM charts";#N/A,#N/A,FALSE,"6FT Smll";#N/A,#N/A,FALSE,"11SEATS";#N/A,#N/A,FALSE,"12Notes"}</definedName>
    <definedName name="dsa" localSheetId="25" hidden="1">{#N/A,#N/A,FALSE,"Cover";#N/A,#N/A,FALSE,"Contents-Pg1";#N/A,#N/A,FALSE,"High-Com-pg2";#N/A,#N/A,FALSE,"1 Full";#N/A,#N/A,FALSE,"1chts";#N/A,#N/A,FALSE,"Table 2";#N/A,#N/A,FALSE,"3New Iss";#N/A,#N/A,FALSE,"4Money raised";#N/A,#N/A,FALSE,"5Aim";#N/A,#N/A,FALSE,"AiM charts";#N/A,#N/A,FALSE,"6FT Smll";#N/A,#N/A,FALSE,"11SEATS";#N/A,#N/A,FALSE,"12Notes"}</definedName>
    <definedName name="dsa" localSheetId="27"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8" hidden="1">{#N/A,#N/A,FALSE,"Cover";#N/A,#N/A,FALSE,"Contents-Pg1";#N/A,#N/A,FALSE,"High-Com-pg2";#N/A,#N/A,FALSE,"1 Full";#N/A,#N/A,FALSE,"1chts";#N/A,#N/A,FALSE,"Table 2";#N/A,#N/A,FALSE,"3New Iss";#N/A,#N/A,FALSE,"4Money raised";#N/A,#N/A,FALSE,"5Aim";#N/A,#N/A,FALSE,"AiM charts";#N/A,#N/A,FALSE,"6FT Smll";#N/A,#N/A,FALSE,"11SEATS";#N/A,#N/A,FALSE,"12Notes"}</definedName>
    <definedName name="DSAAA" localSheetId="25" hidden="1">{#N/A,#N/A,FALSE,"Cover";#N/A,#N/A,FALSE,"Contents-Pg1";#N/A,#N/A,FALSE,"High-Com-pg2";#N/A,#N/A,FALSE,"1 Full";#N/A,#N/A,FALSE,"1chts";#N/A,#N/A,FALSE,"Table 2";#N/A,#N/A,FALSE,"3New Iss";#N/A,#N/A,FALSE,"4Money raised";#N/A,#N/A,FALSE,"5Aim";#N/A,#N/A,FALSE,"AiM charts";#N/A,#N/A,FALSE,"6FT Smll";#N/A,#N/A,FALSE,"11SEATS";#N/A,#N/A,FALSE,"12Notes"}</definedName>
    <definedName name="DSAAA" localSheetId="27"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8" hidden="1">{#N/A,#N/A,FALSE,"Cover";#N/A,#N/A,FALSE,"Contents-Pg1";#N/A,#N/A,FALSE,"High-Com-pg2";#N/A,#N/A,FALSE,"1 Full";#N/A,#N/A,FALSE,"1chts";#N/A,#N/A,FALSE,"Table 2";#N/A,#N/A,FALSE,"3New Iss";#N/A,#N/A,FALSE,"4Money raised";#N/A,#N/A,FALSE,"5Aim";#N/A,#N/A,FALSE,"AiM charts";#N/A,#N/A,FALSE,"6FT Smll";#N/A,#N/A,FALSE,"11SEATS";#N/A,#N/A,FALSE,"12Notes"}</definedName>
    <definedName name="DSAASD" localSheetId="25" hidden="1">{#N/A,#N/A,FALSE,"Cover";#N/A,#N/A,FALSE,"Contents-Pg1";#N/A,#N/A,FALSE,"High-Com-pg2";#N/A,#N/A,FALSE,"1 Full";#N/A,#N/A,FALSE,"1chts";#N/A,#N/A,FALSE,"Table 2";#N/A,#N/A,FALSE,"3New Iss";#N/A,#N/A,FALSE,"4Money raised";#N/A,#N/A,FALSE,"5Aim";#N/A,#N/A,FALSE,"AiM charts";#N/A,#N/A,FALSE,"6FT Smll";#N/A,#N/A,FALSE,"11SEATS";#N/A,#N/A,FALSE,"12Notes"}</definedName>
    <definedName name="DSAASD" localSheetId="27"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8" hidden="1">{#N/A,#N/A,FALSE,"Cover";#N/A,#N/A,FALSE,"Contents-Pg1";#N/A,#N/A,FALSE,"High-Com-pg2";#N/A,#N/A,FALSE,"1 Full";#N/A,#N/A,FALSE,"1chts";#N/A,#N/A,FALSE,"Table 2";#N/A,#N/A,FALSE,"3New Iss";#N/A,#N/A,FALSE,"4Money raised";#N/A,#N/A,FALSE,"5Aim";#N/A,#N/A,FALSE,"AiM charts";#N/A,#N/A,FALSE,"6FT Smll";#N/A,#N/A,FALSE,"11SEATS";#N/A,#N/A,FALSE,"12Notes"}</definedName>
    <definedName name="DSAASDDSA" localSheetId="25" hidden="1">{#N/A,#N/A,FALSE,"Cover";#N/A,#N/A,FALSE,"Contents-Pg1";#N/A,#N/A,FALSE,"High-Com-pg2";#N/A,#N/A,FALSE,"1 Full";#N/A,#N/A,FALSE,"1chts";#N/A,#N/A,FALSE,"Table 2";#N/A,#N/A,FALSE,"3New Iss";#N/A,#N/A,FALSE,"4Money raised";#N/A,#N/A,FALSE,"5Aim";#N/A,#N/A,FALSE,"AiM charts";#N/A,#N/A,FALSE,"6FT Smll";#N/A,#N/A,FALSE,"11SEATS";#N/A,#N/A,FALSE,"12Notes"}</definedName>
    <definedName name="DSAASDDSA" localSheetId="27"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8" hidden="1">{#N/A,#N/A,FALSE,"Cover";#N/A,#N/A,FALSE,"Contents-Pg1";#N/A,#N/A,FALSE,"High-Com-pg2";#N/A,#N/A,FALSE,"1 Full";#N/A,#N/A,FALSE,"1chts";#N/A,#N/A,FALSE,"Table 2";#N/A,#N/A,FALSE,"3New Iss";#N/A,#N/A,FALSE,"4Money raised";#N/A,#N/A,FALSE,"5Aim";#N/A,#N/A,FALSE,"AiM charts";#N/A,#N/A,FALSE,"6FT Smll";#N/A,#N/A,FALSE,"11SEATS";#N/A,#N/A,FALSE,"12Notes"}</definedName>
    <definedName name="dsadsa" localSheetId="25" hidden="1">{#N/A,#N/A,FALSE,"Cover";#N/A,#N/A,FALSE,"Contents-Pg1";#N/A,#N/A,FALSE,"High-Com-pg2";#N/A,#N/A,FALSE,"1 Full";#N/A,#N/A,FALSE,"1chts";#N/A,#N/A,FALSE,"Table 2";#N/A,#N/A,FALSE,"3New Iss";#N/A,#N/A,FALSE,"4Money raised";#N/A,#N/A,FALSE,"5Aim";#N/A,#N/A,FALSE,"AiM charts";#N/A,#N/A,FALSE,"6FT Smll";#N/A,#N/A,FALSE,"11SEATS";#N/A,#N/A,FALSE,"12Notes"}</definedName>
    <definedName name="dsadsa" localSheetId="27"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8" hidden="1">{"Employee Efficiency",#N/A,FALSE,"Benchmarking"}</definedName>
    <definedName name="dsaf" localSheetId="25" hidden="1">{"Employee Efficiency",#N/A,FALSE,"Benchmarking"}</definedName>
    <definedName name="dsaf" localSheetId="27" hidden="1">{"Employee Efficiency",#N/A,FALSE,"Benchmarking"}</definedName>
    <definedName name="dsaf" hidden="1">{"Employee Efficiency",#N/A,FALSE,"Benchmarking"}</definedName>
    <definedName name="dsajsdj" localSheetId="28" hidden="1">{"mgmt forecast",#N/A,FALSE,"Mgmt Forecast";"dcf table",#N/A,FALSE,"Mgmt Forecast";"sensitivity",#N/A,FALSE,"Mgmt Forecast";"table inputs",#N/A,FALSE,"Mgmt Forecast";"calculations",#N/A,FALSE,"Mgmt Forecast"}</definedName>
    <definedName name="dsajsdj" localSheetId="25" hidden="1">{"mgmt forecast",#N/A,FALSE,"Mgmt Forecast";"dcf table",#N/A,FALSE,"Mgmt Forecast";"sensitivity",#N/A,FALSE,"Mgmt Forecast";"table inputs",#N/A,FALSE,"Mgmt Forecast";"calculations",#N/A,FALSE,"Mgmt Forecast"}</definedName>
    <definedName name="dsajsdj" localSheetId="27"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8" hidden="1">{"orixcsc",#N/A,FALSE,"ORIX CSC";"orixcsc2",#N/A,FALSE,"ORIX CSC"}</definedName>
    <definedName name="dsd" localSheetId="25" hidden="1">{"orixcsc",#N/A,FALSE,"ORIX CSC";"orixcsc2",#N/A,FALSE,"ORIX CSC"}</definedName>
    <definedName name="dsd" localSheetId="27" hidden="1">{"orixcsc",#N/A,FALSE,"ORIX CSC";"orixcsc2",#N/A,FALSE,"ORIX CSC"}</definedName>
    <definedName name="dsd" hidden="1">{"orixcsc",#N/A,FALSE,"ORIX CSC";"orixcsc2",#N/A,FALSE,"ORIX CSC"}</definedName>
    <definedName name="dsddsa" localSheetId="28" hidden="1">{#N/A,#N/A,FALSE,"A&amp;E";#N/A,#N/A,FALSE,"HighTop";#N/A,#N/A,FALSE,"JG";#N/A,#N/A,FALSE,"RI";#N/A,#N/A,FALSE,"woHT";#N/A,#N/A,FALSE,"woHT&amp;JG"}</definedName>
    <definedName name="dsddsa" localSheetId="25" hidden="1">{#N/A,#N/A,FALSE,"A&amp;E";#N/A,#N/A,FALSE,"HighTop";#N/A,#N/A,FALSE,"JG";#N/A,#N/A,FALSE,"RI";#N/A,#N/A,FALSE,"woHT";#N/A,#N/A,FALSE,"woHT&amp;JG"}</definedName>
    <definedName name="dsddsa" localSheetId="27" hidden="1">{#N/A,#N/A,FALSE,"A&amp;E";#N/A,#N/A,FALSE,"HighTop";#N/A,#N/A,FALSE,"JG";#N/A,#N/A,FALSE,"RI";#N/A,#N/A,FALSE,"woHT";#N/A,#N/A,FALSE,"woHT&amp;JG"}</definedName>
    <definedName name="dsddsa" hidden="1">{#N/A,#N/A,FALSE,"A&amp;E";#N/A,#N/A,FALSE,"HighTop";#N/A,#N/A,FALSE,"JG";#N/A,#N/A,FALSE,"RI";#N/A,#N/A,FALSE,"woHT";#N/A,#N/A,FALSE,"woHT&amp;JG"}</definedName>
    <definedName name="dsfddsf" localSheetId="28" hidden="1">{"standalone1",#N/A,FALSE,"DCFBase";"standalone2",#N/A,FALSE,"DCFBase"}</definedName>
    <definedName name="dsfddsf" localSheetId="25" hidden="1">{"standalone1",#N/A,FALSE,"DCFBase";"standalone2",#N/A,FALSE,"DCFBase"}</definedName>
    <definedName name="dsfddsf" localSheetId="27" hidden="1">{"standalone1",#N/A,FALSE,"DCFBase";"standalone2",#N/A,FALSE,"DCFBase"}</definedName>
    <definedName name="dsfddsf" hidden="1">{"standalone1",#N/A,FALSE,"DCFBase";"standalone2",#N/A,FALSE,"DCFBase"}</definedName>
    <definedName name="dsfg" localSheetId="28" hidden="1">{"Eur Base Top",#N/A,FALSE,"Europe Base";"Eur Base Bottom",#N/A,FALSE,"Europe Base"}</definedName>
    <definedName name="dsfg" localSheetId="25" hidden="1">{"Eur Base Top",#N/A,FALSE,"Europe Base";"Eur Base Bottom",#N/A,FALSE,"Europe Base"}</definedName>
    <definedName name="dsfg" localSheetId="27" hidden="1">{"Eur Base Top",#N/A,FALSE,"Europe Base";"Eur Base Bottom",#N/A,FALSE,"Europe Base"}</definedName>
    <definedName name="dsfg" hidden="1">{"Eur Base Top",#N/A,FALSE,"Europe Base";"Eur Base Bottom",#N/A,FALSE,"Europe Base"}</definedName>
    <definedName name="dsfsdfdsaf" localSheetId="28" hidden="1">{#N/A,#N/A,FALSE,"Cover";#N/A,#N/A,FALSE,"Contents-Pg1";#N/A,#N/A,FALSE,"High-Com-pg2";#N/A,#N/A,FALSE,"1 Full";#N/A,#N/A,FALSE,"1chts";#N/A,#N/A,FALSE,"Table 2";#N/A,#N/A,FALSE,"3New Iss";#N/A,#N/A,FALSE,"4Money raised";#N/A,#N/A,FALSE,"5Aim";#N/A,#N/A,FALSE,"AiM charts";#N/A,#N/A,FALSE,"6FT Smll";#N/A,#N/A,FALSE,"11SEATS";#N/A,#N/A,FALSE,"12Notes"}</definedName>
    <definedName name="dsfsdfdsaf" localSheetId="25" hidden="1">{#N/A,#N/A,FALSE,"Cover";#N/A,#N/A,FALSE,"Contents-Pg1";#N/A,#N/A,FALSE,"High-Com-pg2";#N/A,#N/A,FALSE,"1 Full";#N/A,#N/A,FALSE,"1chts";#N/A,#N/A,FALSE,"Table 2";#N/A,#N/A,FALSE,"3New Iss";#N/A,#N/A,FALSE,"4Money raised";#N/A,#N/A,FALSE,"5Aim";#N/A,#N/A,FALSE,"AiM charts";#N/A,#N/A,FALSE,"6FT Smll";#N/A,#N/A,FALSE,"11SEATS";#N/A,#N/A,FALSE,"12Notes"}</definedName>
    <definedName name="dsfsdfdsaf" localSheetId="27"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8" hidden="1">{"NA Is w Ratios",#N/A,FALSE,"North America";"PF CFlow NA",#N/A,FALSE,"North America";"NA DCF Matrix",#N/A,FALSE,"North America"}</definedName>
    <definedName name="dsgsfgsdfg" localSheetId="25" hidden="1">{"NA Is w Ratios",#N/A,FALSE,"North America";"PF CFlow NA",#N/A,FALSE,"North America";"NA DCF Matrix",#N/A,FALSE,"North America"}</definedName>
    <definedName name="dsgsfgsdfg" localSheetId="27"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8" hidden="1">{#N/A,#N/A,FALSE,"CreditStat";#N/A,#N/A,FALSE,"SPbrkup";#N/A,#N/A,FALSE,"MerSPsyn";#N/A,#N/A,FALSE,"MerSPwKCsyn";#N/A,#N/A,FALSE,"MerSPwKCsyn (2)";#N/A,#N/A,FALSE,"CreditStat (2)"}</definedName>
    <definedName name="dssd" localSheetId="25" hidden="1">{#N/A,#N/A,FALSE,"CreditStat";#N/A,#N/A,FALSE,"SPbrkup";#N/A,#N/A,FALSE,"MerSPsyn";#N/A,#N/A,FALSE,"MerSPwKCsyn";#N/A,#N/A,FALSE,"MerSPwKCsyn (2)";#N/A,#N/A,FALSE,"CreditStat (2)"}</definedName>
    <definedName name="dssd" localSheetId="27"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8" hidden="1">{#N/A,#N/A,FALSE,"Cover";#N/A,#N/A,FALSE,"Contents-Pg1";#N/A,#N/A,FALSE,"High-Com-pg2";#N/A,#N/A,FALSE,"1 Full";#N/A,#N/A,FALSE,"1chts";#N/A,#N/A,FALSE,"Table 2";#N/A,#N/A,FALSE,"3New Iss";#N/A,#N/A,FALSE,"4Money raised";#N/A,#N/A,FALSE,"5Aim";#N/A,#N/A,FALSE,"AiM charts";#N/A,#N/A,FALSE,"6FT Smll";#N/A,#N/A,FALSE,"11SEATS";#N/A,#N/A,FALSE,"12Notes"}</definedName>
    <definedName name="dwfdwfd" localSheetId="25" hidden="1">{#N/A,#N/A,FALSE,"Cover";#N/A,#N/A,FALSE,"Contents-Pg1";#N/A,#N/A,FALSE,"High-Com-pg2";#N/A,#N/A,FALSE,"1 Full";#N/A,#N/A,FALSE,"1chts";#N/A,#N/A,FALSE,"Table 2";#N/A,#N/A,FALSE,"3New Iss";#N/A,#N/A,FALSE,"4Money raised";#N/A,#N/A,FALSE,"5Aim";#N/A,#N/A,FALSE,"AiM charts";#N/A,#N/A,FALSE,"6FT Smll";#N/A,#N/A,FALSE,"11SEATS";#N/A,#N/A,FALSE,"12Notes"}</definedName>
    <definedName name="dwfdwfd" localSheetId="27"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8" hidden="1">{#N/A,#N/A,FALSE,"Cover";#N/A,#N/A,FALSE,"Contents-Pg1";#N/A,#N/A,FALSE,"High-Com-pg2";#N/A,#N/A,FALSE,"1 Full";#N/A,#N/A,FALSE,"1chts";#N/A,#N/A,FALSE,"Table 2";#N/A,#N/A,FALSE,"3New Iss";#N/A,#N/A,FALSE,"4Money raised";#N/A,#N/A,FALSE,"5Aim";#N/A,#N/A,FALSE,"AiM charts";#N/A,#N/A,FALSE,"6FT Smll";#N/A,#N/A,FALSE,"11SEATS";#N/A,#N/A,FALSE,"12Notes"}</definedName>
    <definedName name="dwrwerwe" localSheetId="25" hidden="1">{#N/A,#N/A,FALSE,"Cover";#N/A,#N/A,FALSE,"Contents-Pg1";#N/A,#N/A,FALSE,"High-Com-pg2";#N/A,#N/A,FALSE,"1 Full";#N/A,#N/A,FALSE,"1chts";#N/A,#N/A,FALSE,"Table 2";#N/A,#N/A,FALSE,"3New Iss";#N/A,#N/A,FALSE,"4Money raised";#N/A,#N/A,FALSE,"5Aim";#N/A,#N/A,FALSE,"AiM charts";#N/A,#N/A,FALSE,"6FT Smll";#N/A,#N/A,FALSE,"11SEATS";#N/A,#N/A,FALSE,"12Notes"}</definedName>
    <definedName name="dwrwerwe" localSheetId="27"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8" hidden="1">{#N/A,#N/A,FALSE,"Cover";#N/A,#N/A,FALSE,"Contents-Pg1";#N/A,#N/A,FALSE,"High-Com-pg2";#N/A,#N/A,FALSE,"1 Full";#N/A,#N/A,FALSE,"1chts";#N/A,#N/A,FALSE,"Table 2";#N/A,#N/A,FALSE,"3New Iss";#N/A,#N/A,FALSE,"4Money raised";#N/A,#N/A,FALSE,"5Aim";#N/A,#N/A,FALSE,"AiM charts";#N/A,#N/A,FALSE,"6FT Smll";#N/A,#N/A,FALSE,"11SEATS";#N/A,#N/A,FALSE,"12Notes"}</definedName>
    <definedName name="e3ewe" localSheetId="25" hidden="1">{#N/A,#N/A,FALSE,"Cover";#N/A,#N/A,FALSE,"Contents-Pg1";#N/A,#N/A,FALSE,"High-Com-pg2";#N/A,#N/A,FALSE,"1 Full";#N/A,#N/A,FALSE,"1chts";#N/A,#N/A,FALSE,"Table 2";#N/A,#N/A,FALSE,"3New Iss";#N/A,#N/A,FALSE,"4Money raised";#N/A,#N/A,FALSE,"5Aim";#N/A,#N/A,FALSE,"AiM charts";#N/A,#N/A,FALSE,"6FT Smll";#N/A,#N/A,FALSE,"11SEATS";#N/A,#N/A,FALSE,"12Notes"}</definedName>
    <definedName name="e3ewe" localSheetId="27"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8" hidden="1">{"assumption 50 50",#N/A,TRUE,"Merger";"has gets cash",#N/A,TRUE,"Merger";"accretion dilution",#N/A,TRUE,"Merger";"comparison credit stats",#N/A,TRUE,"Merger";"pf credit stats",#N/A,TRUE,"Merger";"pf sheets",#N/A,TRUE,"Merger"}</definedName>
    <definedName name="edp" localSheetId="25" hidden="1">{"assumption 50 50",#N/A,TRUE,"Merger";"has gets cash",#N/A,TRUE,"Merger";"accretion dilution",#N/A,TRUE,"Merger";"comparison credit stats",#N/A,TRUE,"Merger";"pf credit stats",#N/A,TRUE,"Merger";"pf sheets",#N/A,TRUE,"Merger"}</definedName>
    <definedName name="edp" localSheetId="27"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8" hidden="1">{#N/A,#N/A,FALSE,"Cover";#N/A,#N/A,FALSE,"Contents-Pg1";#N/A,#N/A,FALSE,"High-Com-pg2";#N/A,#N/A,FALSE,"1 Full";#N/A,#N/A,FALSE,"1chts";#N/A,#N/A,FALSE,"Table 2";#N/A,#N/A,FALSE,"3New Iss";#N/A,#N/A,FALSE,"4Money raised";#N/A,#N/A,FALSE,"5Aim";#N/A,#N/A,FALSE,"AiM charts";#N/A,#N/A,FALSE,"6FT Smll";#N/A,#N/A,FALSE,"11SEATS";#N/A,#N/A,FALSE,"12Notes"}</definedName>
    <definedName name="edsads" localSheetId="25" hidden="1">{#N/A,#N/A,FALSE,"Cover";#N/A,#N/A,FALSE,"Contents-Pg1";#N/A,#N/A,FALSE,"High-Com-pg2";#N/A,#N/A,FALSE,"1 Full";#N/A,#N/A,FALSE,"1chts";#N/A,#N/A,FALSE,"Table 2";#N/A,#N/A,FALSE,"3New Iss";#N/A,#N/A,FALSE,"4Money raised";#N/A,#N/A,FALSE,"5Aim";#N/A,#N/A,FALSE,"AiM charts";#N/A,#N/A,FALSE,"6FT Smll";#N/A,#N/A,FALSE,"11SEATS";#N/A,#N/A,FALSE,"12Notes"}</definedName>
    <definedName name="edsads" localSheetId="27"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8" hidden="1">{"subs",#N/A,FALSE,"database ";"proportional",#N/A,FALSE,"database "}</definedName>
    <definedName name="ee" localSheetId="25" hidden="1">{"subs",#N/A,FALSE,"database ";"proportional",#N/A,FALSE,"database "}</definedName>
    <definedName name="ee" localSheetId="27" hidden="1">{"subs",#N/A,FALSE,"database ";"proportional",#N/A,FALSE,"database "}</definedName>
    <definedName name="ee" hidden="1">{"subs",#N/A,FALSE,"database ";"proportional",#N/A,FALSE,"database "}</definedName>
    <definedName name="eee" localSheetId="28" hidden="1">{"RESUMEN",#N/A,FALSE,"RESUMEN";"RESUMEN_MARG",#N/A,FALSE,"RESUMEN"}</definedName>
    <definedName name="eee" localSheetId="25" hidden="1">{"RESUMEN",#N/A,FALSE,"RESUMEN";"RESUMEN_MARG",#N/A,FALSE,"RESUMEN"}</definedName>
    <definedName name="eee" localSheetId="27" hidden="1">{"RESUMEN",#N/A,FALSE,"RESUMEN";"RESUMEN_MARG",#N/A,FALSE,"RESUMEN"}</definedName>
    <definedName name="eee" hidden="1">{"RESUMEN",#N/A,FALSE,"RESUMEN";"RESUMEN_MARG",#N/A,FALSE,"RESUMEN"}</definedName>
    <definedName name="eeeee" localSheetId="28" hidden="1">{"budget992000 tariff and usage",#N/A,FALSE,"Celtel alternative 6"}</definedName>
    <definedName name="eeeee" localSheetId="25" hidden="1">{"budget992000 tariff and usage",#N/A,FALSE,"Celtel alternative 6"}</definedName>
    <definedName name="eeeee" localSheetId="27" hidden="1">{"budget992000 tariff and usage",#N/A,FALSE,"Celtel alternative 6"}</definedName>
    <definedName name="eeeee" hidden="1">{"budget992000 tariff and usage",#N/A,FALSE,"Celtel alternative 6"}</definedName>
    <definedName name="eer" localSheetId="28" hidden="1">{#N/A,#N/A,FALSE,"Hoja1";#N/A,#N/A,FALSE,"Hoja2"}</definedName>
    <definedName name="eer" localSheetId="25" hidden="1">{#N/A,#N/A,FALSE,"Hoja1";#N/A,#N/A,FALSE,"Hoja2"}</definedName>
    <definedName name="eer" localSheetId="27" hidden="1">{#N/A,#N/A,FALSE,"Hoja1";#N/A,#N/A,FALSE,"Hoja2"}</definedName>
    <definedName name="eer" hidden="1">{#N/A,#N/A,FALSE,"Hoja1";#N/A,#N/A,FALSE,"Hoja2"}</definedName>
    <definedName name="ENDEX" localSheetId="28" hidden="1">{#N/A,#N/A,FALSE,"94-95";"SAMANDR",#N/A,FALSE,"94-95"}</definedName>
    <definedName name="ENDEX" localSheetId="25" hidden="1">{#N/A,#N/A,FALSE,"94-95";"SAMANDR",#N/A,FALSE,"94-95"}</definedName>
    <definedName name="ENDEX" localSheetId="27" hidden="1">{#N/A,#N/A,FALSE,"94-95";"SAMANDR",#N/A,FALSE,"94-95"}</definedName>
    <definedName name="ENDEX" hidden="1">{#N/A,#N/A,FALSE,"94-95";"SAMANDR",#N/A,FALSE,"94-95"}</definedName>
    <definedName name="er" localSheetId="28" hidden="1">{#N/A,#N/A,FALSE,"Cover";#N/A,#N/A,FALSE,"Projections";#N/A,#N/A,FALSE,"10 Year Summary";#N/A,#N/A,FALSE,"Balance Sheet Summary";#N/A,#N/A,FALSE,"Adjustments";#N/A,#N/A,FALSE,"Discount Rate";#N/A,#N/A,FALSE,"Comps";#N/A,#N/A,FALSE,"Executive Comp"}</definedName>
    <definedName name="er" localSheetId="25" hidden="1">{#N/A,#N/A,FALSE,"Cover";#N/A,#N/A,FALSE,"Projections";#N/A,#N/A,FALSE,"10 Year Summary";#N/A,#N/A,FALSE,"Balance Sheet Summary";#N/A,#N/A,FALSE,"Adjustments";#N/A,#N/A,FALSE,"Discount Rate";#N/A,#N/A,FALSE,"Comps";#N/A,#N/A,FALSE,"Executive Comp"}</definedName>
    <definedName name="er" localSheetId="27"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28" hidden="1">{#N/A,#N/A,FALSE,"fnma22pi";#N/A,#N/A,FALSE,"1888144"}</definedName>
    <definedName name="erthrt" localSheetId="25" hidden="1">{#N/A,#N/A,FALSE,"fnma22pi";#N/A,#N/A,FALSE,"1888144"}</definedName>
    <definedName name="erthrt" localSheetId="27" hidden="1">{#N/A,#N/A,FALSE,"fnma22pi";#N/A,#N/A,FALSE,"1888144"}</definedName>
    <definedName name="erthrt" hidden="1">{#N/A,#N/A,FALSE,"fnma22pi";#N/A,#N/A,FALSE,"1888144"}</definedName>
    <definedName name="erthx" hidden="1">#REF!</definedName>
    <definedName name="esnrc100c1_values" localSheetId="28" hidden="1">{"FTSE100","COMPANIES",TRUE}</definedName>
    <definedName name="esnrc100c1_values" localSheetId="25" hidden="1">{"FTSE100","COMPANIES",TRUE}</definedName>
    <definedName name="esnrc100c1_values" localSheetId="27" hidden="1">{"FTSE100","COMPANIES",TRUE}</definedName>
    <definedName name="esnrc100c1_values" hidden="1">{"FTSE100","COMPANIES",TRUE}</definedName>
    <definedName name="esnrc1c1" hidden="1">#REF!</definedName>
    <definedName name="esnrc33c1_values" localSheetId="28" hidden="1">{"EUMOT","COMPANIES",TRUE}</definedName>
    <definedName name="esnrc33c1_values" localSheetId="25" hidden="1">{"EUMOT","COMPANIES",TRUE}</definedName>
    <definedName name="esnrc33c1_values" localSheetId="27" hidden="1">{"EUMOT","COMPANIES",TRUE}</definedName>
    <definedName name="esnrc33c1_values" hidden="1">{"EUMOT","COMPANIES",TRUE}</definedName>
    <definedName name="esnrc56c1_values" localSheetId="28" hidden="1">{"ASCONGRP","COMPANIES",TRUE}</definedName>
    <definedName name="esnrc56c1_values" localSheetId="25" hidden="1">{"ASCONGRP","COMPANIES",TRUE}</definedName>
    <definedName name="esnrc56c1_values" localSheetId="27" hidden="1">{"ASCONGRP","COMPANIES",TRUE}</definedName>
    <definedName name="esnrc56c1_values" hidden="1">{"ASCONGRP","COMPANIES",TRUE}</definedName>
    <definedName name="esnrc63c1_values" localSheetId="28" hidden="1">{"EUUTIGRP","COMPANIES",TRUE}</definedName>
    <definedName name="esnrc63c1_values" localSheetId="25" hidden="1">{"EUUTIGRP","COMPANIES",TRUE}</definedName>
    <definedName name="esnrc63c1_values" localSheetId="27" hidden="1">{"EUUTIGRP","COMPANIES",TRUE}</definedName>
    <definedName name="esnrc63c1_values" hidden="1">{"EUUTIGRP","COMPANIES",TRUE}</definedName>
    <definedName name="esnrc91c1_values" localSheetId="28" hidden="1">{"EUUTI","COMPANIES",TRUE}</definedName>
    <definedName name="esnrc91c1_values" localSheetId="25" hidden="1">{"EUUTI","COMPANIES",TRUE}</definedName>
    <definedName name="esnrc91c1_values" localSheetId="27"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ents_Rpt">OFFSET(#REF!,0,0,COUNTA(#REF!),COUNTA(#REF!))</definedName>
    <definedName name="ew" localSheetId="28" hidden="1">{"CAP VOL",#N/A,FALSE,"CAPITAL";"CAP VAR",#N/A,FALSE,"CAPITAL";"CAP FIJ",#N/A,FALSE,"CAPITAL";"CAP CONS",#N/A,FALSE,"CAPITAL";"CAP DATA",#N/A,FALSE,"CAPITAL"}</definedName>
    <definedName name="ew" localSheetId="25" hidden="1">{"CAP VOL",#N/A,FALSE,"CAPITAL";"CAP VAR",#N/A,FALSE,"CAPITAL";"CAP FIJ",#N/A,FALSE,"CAPITAL";"CAP CONS",#N/A,FALSE,"CAPITAL";"CAP DATA",#N/A,FALSE,"CAPITAL"}</definedName>
    <definedName name="ew" localSheetId="27"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8" hidden="1">{#N/A,#N/A,FALSE,"assumptions";#N/A,#N/A,FALSE,"v_projcy";#N/A,#N/A,FALSE,"tar_proj";#N/A,#N/A,FALSE,"contrib_annual";#N/A,#N/A,FALSE,"Proforma";#N/A,#N/A,FALSE,"purc_97";#N/A,#N/A,FALSE,"syn_purc_97";#N/A,#N/A,FALSE,"pool_97";#N/A,#N/A,FALSE,"syn_pool_97";#N/A,#N/A,FALSE,"pool1_FY2"}</definedName>
    <definedName name="ewarnall" localSheetId="25" hidden="1">{#N/A,#N/A,FALSE,"assumptions";#N/A,#N/A,FALSE,"v_projcy";#N/A,#N/A,FALSE,"tar_proj";#N/A,#N/A,FALSE,"contrib_annual";#N/A,#N/A,FALSE,"Proforma";#N/A,#N/A,FALSE,"purc_97";#N/A,#N/A,FALSE,"syn_purc_97";#N/A,#N/A,FALSE,"pool_97";#N/A,#N/A,FALSE,"syn_pool_97";#N/A,#N/A,FALSE,"pool1_FY2"}</definedName>
    <definedName name="ewarnall" localSheetId="27"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8" hidden="1">Main.SAPF4Help()</definedName>
    <definedName name="ewet3" localSheetId="25" hidden="1">Main.SAPF4Help()</definedName>
    <definedName name="ewet3" localSheetId="27" hidden="1">Main.SAPF4Help()</definedName>
    <definedName name="ewet3" hidden="1">Main.SAPF4Help()</definedName>
    <definedName name="ewf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8" hidden="1">{#N/A,#N/A,TRUE,"Cover Page";#N/A,#N/A,TRUE,"Summary";#N/A,#N/A,TRUE,"Acquisition Analysis";#N/A,#N/A,TRUE,"Acquiror Financials";#N/A,#N/A,TRUE,"Target Financials";#N/A,#N/A,TRUE,"Pro Forma";#N/A,#N/A,TRUE,"Shares";#N/A,#N/A,TRUE,"ESOP Recon";#N/A,#N/A,TRUE,"IRR";#N/A,#N/A,TRUE,"Sensitivity";#N/A,#N/A,TRUE,"Inputs"}</definedName>
    <definedName name="ewrfull" localSheetId="25" hidden="1">{#N/A,#N/A,TRUE,"Cover Page";#N/A,#N/A,TRUE,"Summary";#N/A,#N/A,TRUE,"Acquisition Analysis";#N/A,#N/A,TRUE,"Acquiror Financials";#N/A,#N/A,TRUE,"Target Financials";#N/A,#N/A,TRUE,"Pro Forma";#N/A,#N/A,TRUE,"Shares";#N/A,#N/A,TRUE,"ESOP Recon";#N/A,#N/A,TRUE,"IRR";#N/A,#N/A,TRUE,"Sensitivity";#N/A,#N/A,TRUE,"Inputs"}</definedName>
    <definedName name="ewrfull" localSheetId="27"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8" hidden="1">{#N/A,#N/A,TRUE,"Cover Page";#N/A,#N/A,TRUE,"Summary";#N/A,#N/A,TRUE,"Acquisition Analysis";#N/A,#N/A,TRUE,"Pro Forma";#N/A,#N/A,TRUE,"Sensitivity";#N/A,#N/A,TRUE,"Inputs"}</definedName>
    <definedName name="ewrnsummary" localSheetId="25" hidden="1">{#N/A,#N/A,TRUE,"Cover Page";#N/A,#N/A,TRUE,"Summary";#N/A,#N/A,TRUE,"Acquisition Analysis";#N/A,#N/A,TRUE,"Pro Forma";#N/A,#N/A,TRUE,"Sensitivity";#N/A,#N/A,TRUE,"Inputs"}</definedName>
    <definedName name="ewrnsummary" localSheetId="27"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8" hidden="1">{#N/A,#N/A,FALSE,"Cover";#N/A,#N/A,FALSE,"Contents-Pg1";#N/A,#N/A,FALSE,"High-Com-pg2";#N/A,#N/A,FALSE,"1 Full";#N/A,#N/A,FALSE,"1chts";#N/A,#N/A,FALSE,"Table 2";#N/A,#N/A,FALSE,"3New Iss";#N/A,#N/A,FALSE,"4Money raised";#N/A,#N/A,FALSE,"5Aim";#N/A,#N/A,FALSE,"AiM charts";#N/A,#N/A,FALSE,"6FT Smll";#N/A,#N/A,FALSE,"11SEATS";#N/A,#N/A,FALSE,"12Notes"}</definedName>
    <definedName name="ewrwerwe" localSheetId="25" hidden="1">{#N/A,#N/A,FALSE,"Cover";#N/A,#N/A,FALSE,"Contents-Pg1";#N/A,#N/A,FALSE,"High-Com-pg2";#N/A,#N/A,FALSE,"1 Full";#N/A,#N/A,FALSE,"1chts";#N/A,#N/A,FALSE,"Table 2";#N/A,#N/A,FALSE,"3New Iss";#N/A,#N/A,FALSE,"4Money raised";#N/A,#N/A,FALSE,"5Aim";#N/A,#N/A,FALSE,"AiM charts";#N/A,#N/A,FALSE,"6FT Smll";#N/A,#N/A,FALSE,"11SEATS";#N/A,#N/A,FALSE,"12Notes"}</definedName>
    <definedName name="ewrwerwe" localSheetId="27"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8" hidden="1">{#N/A,#N/A,FALSE,"Cover";#N/A,#N/A,FALSE,"Contents-Pg1";#N/A,#N/A,FALSE,"High-Com-pg2";#N/A,#N/A,FALSE,"1 Full";#N/A,#N/A,FALSE,"1chts";#N/A,#N/A,FALSE,"Table 2";#N/A,#N/A,FALSE,"3New Iss";#N/A,#N/A,FALSE,"4Money raised";#N/A,#N/A,FALSE,"5Aim";#N/A,#N/A,FALSE,"AiM charts";#N/A,#N/A,FALSE,"6FT Smll";#N/A,#N/A,FALSE,"11SEATS";#N/A,#N/A,FALSE,"12Notes"}</definedName>
    <definedName name="ewrwerwer2" localSheetId="25" hidden="1">{#N/A,#N/A,FALSE,"Cover";#N/A,#N/A,FALSE,"Contents-Pg1";#N/A,#N/A,FALSE,"High-Com-pg2";#N/A,#N/A,FALSE,"1 Full";#N/A,#N/A,FALSE,"1chts";#N/A,#N/A,FALSE,"Table 2";#N/A,#N/A,FALSE,"3New Iss";#N/A,#N/A,FALSE,"4Money raised";#N/A,#N/A,FALSE,"5Aim";#N/A,#N/A,FALSE,"AiM charts";#N/A,#N/A,FALSE,"6FT Smll";#N/A,#N/A,FALSE,"11SEATS";#N/A,#N/A,FALSE,"12Notes"}</definedName>
    <definedName name="ewrwerwer2" localSheetId="27"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8" hidden="1">{"standalone1",#N/A,FALSE,"DCFBase";"standalone2",#N/A,FALSE,"DCFBase"}</definedName>
    <definedName name="ewsör" localSheetId="25" hidden="1">{"standalone1",#N/A,FALSE,"DCFBase";"standalone2",#N/A,FALSE,"DCFBase"}</definedName>
    <definedName name="ewsör" localSheetId="27" hidden="1">{"standalone1",#N/A,FALSE,"DCFBase";"standalone2",#N/A,FALSE,"DCFBase"}</definedName>
    <definedName name="ewsör" hidden="1">{"standalone1",#N/A,FALSE,"DCFBase";"standalone2",#N/A,FALSE,"DCFBase"}</definedName>
    <definedName name="fasdfasdfc" localSheetId="28" hidden="1">{"Print Top",#N/A,FALSE,"Europe Model";"Print Bottom",#N/A,FALSE,"Europe Model"}</definedName>
    <definedName name="fasdfasdfc" localSheetId="25" hidden="1">{"Print Top",#N/A,FALSE,"Europe Model";"Print Bottom",#N/A,FALSE,"Europe Model"}</definedName>
    <definedName name="fasdfasdfc" localSheetId="27" hidden="1">{"Print Top",#N/A,FALSE,"Europe Model";"Print Bottom",#N/A,FALSE,"Europe Model"}</definedName>
    <definedName name="fasdfasdfc" hidden="1">{"Print Top",#N/A,FALSE,"Europe Model";"Print Bottom",#N/A,FALSE,"Europe Model"}</definedName>
    <definedName name="FD" localSheetId="28" hidden="1">{"IS w Ratios",#N/A,FALSE,"Europe";"PF CF Europe",#N/A,FALSE,"Europe";"DCF Eur Matrix",#N/A,FALSE,"Europe"}</definedName>
    <definedName name="FD" localSheetId="25" hidden="1">{"IS w Ratios",#N/A,FALSE,"Europe";"PF CF Europe",#N/A,FALSE,"Europe";"DCF Eur Matrix",#N/A,FALSE,"Europe"}</definedName>
    <definedName name="FD" localSheetId="27" hidden="1">{"IS w Ratios",#N/A,FALSE,"Europe";"PF CF Europe",#N/A,FALSE,"Europe";"DCF Eur Matrix",#N/A,FALSE,"Europe"}</definedName>
    <definedName name="FD" hidden="1">{"IS w Ratios",#N/A,FALSE,"Europe";"PF CF Europe",#N/A,FALSE,"Europe";"DCF Eur Matrix",#N/A,FALSE,"Europe"}</definedName>
    <definedName name="fddfd" localSheetId="28" hidden="1">{#N/A,#N/A,FALSE,"CreditStat";#N/A,#N/A,FALSE,"SPbrkup";#N/A,#N/A,FALSE,"MerSPsyn";#N/A,#N/A,FALSE,"MerSPwKCsyn";#N/A,#N/A,FALSE,"MerSPwKCsyn (2)";#N/A,#N/A,FALSE,"CreditStat (2)"}</definedName>
    <definedName name="fddfd" localSheetId="25" hidden="1">{#N/A,#N/A,FALSE,"CreditStat";#N/A,#N/A,FALSE,"SPbrkup";#N/A,#N/A,FALSE,"MerSPsyn";#N/A,#N/A,FALSE,"MerSPwKCsyn";#N/A,#N/A,FALSE,"MerSPwKCsyn (2)";#N/A,#N/A,FALSE,"CreditStat (2)"}</definedName>
    <definedName name="fddfd" localSheetId="27"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8" hidden="1">{#N/A,#N/A,FALSE,"Cover";#N/A,#N/A,FALSE,"Contents-Pg1";#N/A,#N/A,FALSE,"High-Com-pg2";#N/A,#N/A,FALSE,"1 Full";#N/A,#N/A,FALSE,"1chts";#N/A,#N/A,FALSE,"Table 2";#N/A,#N/A,FALSE,"3New Iss";#N/A,#N/A,FALSE,"4Money raised";#N/A,#N/A,FALSE,"5Aim";#N/A,#N/A,FALSE,"AiM charts";#N/A,#N/A,FALSE,"6FT Smll";#N/A,#N/A,FALSE,"11SEATS";#N/A,#N/A,FALSE,"12Notes"}</definedName>
    <definedName name="fdefeawfd" localSheetId="25" hidden="1">{#N/A,#N/A,FALSE,"Cover";#N/A,#N/A,FALSE,"Contents-Pg1";#N/A,#N/A,FALSE,"High-Com-pg2";#N/A,#N/A,FALSE,"1 Full";#N/A,#N/A,FALSE,"1chts";#N/A,#N/A,FALSE,"Table 2";#N/A,#N/A,FALSE,"3New Iss";#N/A,#N/A,FALSE,"4Money raised";#N/A,#N/A,FALSE,"5Aim";#N/A,#N/A,FALSE,"AiM charts";#N/A,#N/A,FALSE,"6FT Smll";#N/A,#N/A,FALSE,"11SEATS";#N/A,#N/A,FALSE,"12Notes"}</definedName>
    <definedName name="fdefeawfd" localSheetId="27"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8" hidden="1">{#N/A,#N/A,FALSE,"Cover";#N/A,#N/A,FALSE,"Contents-Pg1";#N/A,#N/A,FALSE,"High-Com-pg2";#N/A,#N/A,FALSE,"1 Full";#N/A,#N/A,FALSE,"1chts";#N/A,#N/A,FALSE,"Table 2";#N/A,#N/A,FALSE,"3New Iss";#N/A,#N/A,FALSE,"4Money raised";#N/A,#N/A,FALSE,"5Aim";#N/A,#N/A,FALSE,"AiM charts";#N/A,#N/A,FALSE,"6FT Smll";#N/A,#N/A,FALSE,"11SEATS";#N/A,#N/A,FALSE,"12Notes"}</definedName>
    <definedName name="fdfsdfsf" localSheetId="25" hidden="1">{#N/A,#N/A,FALSE,"Cover";#N/A,#N/A,FALSE,"Contents-Pg1";#N/A,#N/A,FALSE,"High-Com-pg2";#N/A,#N/A,FALSE,"1 Full";#N/A,#N/A,FALSE,"1chts";#N/A,#N/A,FALSE,"Table 2";#N/A,#N/A,FALSE,"3New Iss";#N/A,#N/A,FALSE,"4Money raised";#N/A,#N/A,FALSE,"5Aim";#N/A,#N/A,FALSE,"AiM charts";#N/A,#N/A,FALSE,"6FT Smll";#N/A,#N/A,FALSE,"11SEATS";#N/A,#N/A,FALSE,"12Notes"}</definedName>
    <definedName name="fdfsdfsf" localSheetId="27"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28" hidden="1">{#N/A,#N/A,FALSE,"Sheet1";#N/A,#N/A,FALSE,"Sheet2";#N/A,#N/A,FALSE,"Sheet3";#N/A,#N/A,FALSE,"Sheet9";#N/A,#N/A,FALSE,"Sheet4";#N/A,#N/A,FALSE,"Sheet5";#N/A,#N/A,FALSE,"Sheet6";#N/A,#N/A,FALSE,"Sheet7";#N/A,#N/A,FALSE,"Sheet8";#N/A,#N/A,FALSE,"Sheet10";#N/A,#N/A,FALSE,"Sheet11";#N/A,#N/A,FALSE,"Sheet12";#N/A,#N/A,FALSE,"Sheet17";#N/A,#N/A,FALSE,"Sheet16"}</definedName>
    <definedName name="fdghdfghfg" localSheetId="25" hidden="1">{#N/A,#N/A,FALSE,"Sheet1";#N/A,#N/A,FALSE,"Sheet2";#N/A,#N/A,FALSE,"Sheet3";#N/A,#N/A,FALSE,"Sheet9";#N/A,#N/A,FALSE,"Sheet4";#N/A,#N/A,FALSE,"Sheet5";#N/A,#N/A,FALSE,"Sheet6";#N/A,#N/A,FALSE,"Sheet7";#N/A,#N/A,FALSE,"Sheet8";#N/A,#N/A,FALSE,"Sheet10";#N/A,#N/A,FALSE,"Sheet11";#N/A,#N/A,FALSE,"Sheet12";#N/A,#N/A,FALSE,"Sheet17";#N/A,#N/A,FALSE,"Sheet16"}</definedName>
    <definedName name="fdghdfghfg" localSheetId="27"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8" hidden="1">{"a",#N/A,FALSE,"LBO - 100%, Sell C,CT 98......";"aa",#N/A,FALSE,"LBO - 100%, Sell C,CT 98......";"aaa",#N/A,FALSE,"LBO - 100%, Sell C,CT 98......";"aaaa",#N/A,FALSE,"LBO - 100%, Sell C,CT 98......";"aaaaa",#N/A,FALSE,"LBO - 100%, Sell C,CT 98......";"aaaaaa",#N/A,FALSE,"LBO - 100%, Sell C,CT 98......"}</definedName>
    <definedName name="fdjgj" localSheetId="25" hidden="1">{"a",#N/A,FALSE,"LBO - 100%, Sell C,CT 98......";"aa",#N/A,FALSE,"LBO - 100%, Sell C,CT 98......";"aaa",#N/A,FALSE,"LBO - 100%, Sell C,CT 98......";"aaaa",#N/A,FALSE,"LBO - 100%, Sell C,CT 98......";"aaaaa",#N/A,FALSE,"LBO - 100%, Sell C,CT 98......";"aaaaaa",#N/A,FALSE,"LBO - 100%, Sell C,CT 98......"}</definedName>
    <definedName name="fdjgj" localSheetId="27"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28" hidden="1">{#N/A,#N/A,FALSE,"Sheet1";#N/A,#N/A,FALSE,"Sheet2";#N/A,#N/A,FALSE,"Sheet3";#N/A,#N/A,FALSE,"Sheet9";#N/A,#N/A,FALSE,"Sheet4";#N/A,#N/A,FALSE,"Sheet5";#N/A,#N/A,FALSE,"Sheet6";#N/A,#N/A,FALSE,"Sheet7";#N/A,#N/A,FALSE,"Sheet8";#N/A,#N/A,FALSE,"Sheet10";#N/A,#N/A,FALSE,"Sheet11";#N/A,#N/A,FALSE,"Sheet12";#N/A,#N/A,FALSE,"Sheet17";#N/A,#N/A,FALSE,"Sheet16"}</definedName>
    <definedName name="fdjtyj" localSheetId="25" hidden="1">{#N/A,#N/A,FALSE,"Sheet1";#N/A,#N/A,FALSE,"Sheet2";#N/A,#N/A,FALSE,"Sheet3";#N/A,#N/A,FALSE,"Sheet9";#N/A,#N/A,FALSE,"Sheet4";#N/A,#N/A,FALSE,"Sheet5";#N/A,#N/A,FALSE,"Sheet6";#N/A,#N/A,FALSE,"Sheet7";#N/A,#N/A,FALSE,"Sheet8";#N/A,#N/A,FALSE,"Sheet10";#N/A,#N/A,FALSE,"Sheet11";#N/A,#N/A,FALSE,"Sheet12";#N/A,#N/A,FALSE,"Sheet17";#N/A,#N/A,FALSE,"Sheet16"}</definedName>
    <definedName name="fdjtyj" localSheetId="27"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8" hidden="1">{#N/A,#N/A,FALSE,"Cover";#N/A,#N/A,FALSE,"Contents-Pg1";#N/A,#N/A,FALSE,"High-Com-pg2";#N/A,#N/A,FALSE,"1 Full";#N/A,#N/A,FALSE,"1chts";#N/A,#N/A,FALSE,"Table 2";#N/A,#N/A,FALSE,"3New Iss";#N/A,#N/A,FALSE,"4Money raised";#N/A,#N/A,FALSE,"5Aim";#N/A,#N/A,FALSE,"AiM charts";#N/A,#N/A,FALSE,"6FT Smll";#N/A,#N/A,FALSE,"11SEATS";#N/A,#N/A,FALSE,"12Notes"}</definedName>
    <definedName name="fdsfsd" localSheetId="25" hidden="1">{#N/A,#N/A,FALSE,"Cover";#N/A,#N/A,FALSE,"Contents-Pg1";#N/A,#N/A,FALSE,"High-Com-pg2";#N/A,#N/A,FALSE,"1 Full";#N/A,#N/A,FALSE,"1chts";#N/A,#N/A,FALSE,"Table 2";#N/A,#N/A,FALSE,"3New Iss";#N/A,#N/A,FALSE,"4Money raised";#N/A,#N/A,FALSE,"5Aim";#N/A,#N/A,FALSE,"AiM charts";#N/A,#N/A,FALSE,"6FT Smll";#N/A,#N/A,FALSE,"11SEATS";#N/A,#N/A,FALSE,"12Notes"}</definedName>
    <definedName name="fdsfsd" localSheetId="27"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8" hidden="1">{"standalone1",#N/A,FALSE,"DCFBase";"standalone2",#N/A,FALSE,"DCFBase"}</definedName>
    <definedName name="fdwfd" localSheetId="25" hidden="1">{"standalone1",#N/A,FALSE,"DCFBase";"standalone2",#N/A,FALSE,"DCFBase"}</definedName>
    <definedName name="fdwfd" localSheetId="27" hidden="1">{"standalone1",#N/A,FALSE,"DCFBase";"standalone2",#N/A,FALSE,"DCFBase"}</definedName>
    <definedName name="fdwfd" hidden="1">{"standalone1",#N/A,FALSE,"DCFBase";"standalone2",#N/A,FALSE,"DCFBase"}</definedName>
    <definedName name="fe"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es_Rpt">OFFSET(#REF!,0,0,COUNTA(#REF!),COUNTA(#REF!))</definedName>
    <definedName name="ff" localSheetId="28" hidden="1">{"sweden",#N/A,FALSE,"Sweden";"germany",#N/A,FALSE,"Germany";"portugal",#N/A,FALSE,"Portugal";"belgium",#N/A,FALSE,"Belgium";"japan",#N/A,FALSE,"Japan ";"italy",#N/A,FALSE,"Italy";"spain",#N/A,FALSE,"Spain";"korea",#N/A,FALSE,"Korea"}</definedName>
    <definedName name="ff" localSheetId="25" hidden="1">{"sweden",#N/A,FALSE,"Sweden";"germany",#N/A,FALSE,"Germany";"portugal",#N/A,FALSE,"Portugal";"belgium",#N/A,FALSE,"Belgium";"japan",#N/A,FALSE,"Japan ";"italy",#N/A,FALSE,"Italy";"spain",#N/A,FALSE,"Spain";"korea",#N/A,FALSE,"Korea"}</definedName>
    <definedName name="ff" localSheetId="27"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8" hidden="1">{"Assumptions1",#N/A,FALSE,"Assumptions";"MergerPlans1","20yearamort",FALSE,"MergerPlans";"MergerPlans1","40yearamort",FALSE,"MergerPlans";"MergerPlans2",#N/A,FALSE,"MergerPlans";"inputs",#N/A,FALSE,"MergerPlans"}</definedName>
    <definedName name="fff" localSheetId="25" hidden="1">{"Assumptions1",#N/A,FALSE,"Assumptions";"MergerPlans1","20yearamort",FALSE,"MergerPlans";"MergerPlans1","40yearamort",FALSE,"MergerPlans";"MergerPlans2",#N/A,FALSE,"MergerPlans";"inputs",#N/A,FALSE,"MergerPlans"}</definedName>
    <definedName name="fff" localSheetId="27"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8" hidden="1">{"budget992000 capex",#N/A,FALSE,"Celtel alternative 6"}</definedName>
    <definedName name="ffffff" localSheetId="25" hidden="1">{"budget992000 capex",#N/A,FALSE,"Celtel alternative 6"}</definedName>
    <definedName name="ffffff" localSheetId="27" hidden="1">{"budget992000 capex",#N/A,FALSE,"Celtel alternative 6"}</definedName>
    <definedName name="ffffff" hidden="1">{"budget992000 capex",#N/A,FALSE,"Celtel alternative 6"}</definedName>
    <definedName name="fgfgf" localSheetId="28" hidden="1">{"subs",#N/A,FALSE,"database ";"proportional",#N/A,FALSE,"database "}</definedName>
    <definedName name="fgfgf" localSheetId="25" hidden="1">{"subs",#N/A,FALSE,"database ";"proportional",#N/A,FALSE,"database "}</definedName>
    <definedName name="fgfgf" localSheetId="27" hidden="1">{"subs",#N/A,FALSE,"database ";"proportional",#N/A,FALSE,"database "}</definedName>
    <definedName name="fgfgf" hidden="1">{"subs",#N/A,FALSE,"database ";"proportional",#N/A,FALSE,"database "}</definedName>
    <definedName name="fggfh" localSheetId="28" hidden="1">{#N/A,#N/A,TRUE,"Cover Page";#N/A,#N/A,TRUE,"Summary";#N/A,#N/A,TRUE,"Acquisition Analysis";#N/A,#N/A,TRUE,"Acquiror Financials";#N/A,#N/A,TRUE,"Target Financials";#N/A,#N/A,TRUE,"Pro Forma";#N/A,#N/A,TRUE,"Shares";#N/A,#N/A,TRUE,"ESOP Recon";#N/A,#N/A,TRUE,"IRR";#N/A,#N/A,TRUE,"Sensitivity";#N/A,#N/A,TRUE,"Inputs"}</definedName>
    <definedName name="fggfh" localSheetId="25" hidden="1">{#N/A,#N/A,TRUE,"Cover Page";#N/A,#N/A,TRUE,"Summary";#N/A,#N/A,TRUE,"Acquisition Analysis";#N/A,#N/A,TRUE,"Acquiror Financials";#N/A,#N/A,TRUE,"Target Financials";#N/A,#N/A,TRUE,"Pro Forma";#N/A,#N/A,TRUE,"Shares";#N/A,#N/A,TRUE,"ESOP Recon";#N/A,#N/A,TRUE,"IRR";#N/A,#N/A,TRUE,"Sensitivity";#N/A,#N/A,TRUE,"Inputs"}</definedName>
    <definedName name="fggfh" localSheetId="27"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8" hidden="1">{#N/A,#N/A,FALSE,"ORIX CSC"}</definedName>
    <definedName name="fgh" localSheetId="25" hidden="1">{#N/A,#N/A,FALSE,"ORIX CSC"}</definedName>
    <definedName name="fgh" localSheetId="27" hidden="1">{#N/A,#N/A,FALSE,"ORIX CSC"}</definedName>
    <definedName name="fgh" hidden="1">{#N/A,#N/A,FALSE,"ORIX CSC"}</definedName>
    <definedName name="fghdfhgd" hidden="1">#REF!</definedName>
    <definedName name="Fig" localSheetId="28" hidden="1">{"det (May)",#N/A,FALSE,"June";"sum (MAY YTD)",#N/A,FALSE,"June YTD"}</definedName>
    <definedName name="Fig" localSheetId="25" hidden="1">{"det (May)",#N/A,FALSE,"June";"sum (MAY YTD)",#N/A,FALSE,"June YTD"}</definedName>
    <definedName name="Fig" localSheetId="27" hidden="1">{"det (May)",#N/A,FALSE,"June";"sum (MAY YTD)",#N/A,FALSE,"June YTD"}</definedName>
    <definedName name="Fig" hidden="1">{"det (May)",#N/A,FALSE,"June";"sum (MAY YTD)",#N/A,FALSE,"June YTD"}</definedName>
    <definedName name="finance" localSheetId="28" hidden="1">{"standalone1",#N/A,FALSE,"DCFBase";"standalone2",#N/A,FALSE,"DCFBase"}</definedName>
    <definedName name="finance" localSheetId="25" hidden="1">{"standalone1",#N/A,FALSE,"DCFBase";"standalone2",#N/A,FALSE,"DCFBase"}</definedName>
    <definedName name="finance" localSheetId="27" hidden="1">{"standalone1",#N/A,FALSE,"DCFBase";"standalone2",#N/A,FALSE,"DCFBase"}</definedName>
    <definedName name="finance" hidden="1">{"standalone1",#N/A,FALSE,"DCFBase";"standalone2",#N/A,FALSE,"DCFBase"}</definedName>
    <definedName name="finans" localSheetId="28" hidden="1">{#N/A,#N/A,FALSE,"Antony Financials";#N/A,#N/A,FALSE,"Cowboy Financials";#N/A,#N/A,FALSE,"Combined";#N/A,#N/A,FALSE,"Valuematrix";#N/A,#N/A,FALSE,"DCFAntony";#N/A,#N/A,FALSE,"DCFCowboy";#N/A,#N/A,FALSE,"DCFCombined"}</definedName>
    <definedName name="finans" localSheetId="25" hidden="1">{#N/A,#N/A,FALSE,"Antony Financials";#N/A,#N/A,FALSE,"Cowboy Financials";#N/A,#N/A,FALSE,"Combined";#N/A,#N/A,FALSE,"Valuematrix";#N/A,#N/A,FALSE,"DCFAntony";#N/A,#N/A,FALSE,"DCFCowboy";#N/A,#N/A,FALSE,"DCFCombined"}</definedName>
    <definedName name="finans" localSheetId="27"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8" hidden="1">{"standalone1",#N/A,FALSE,"DCFBase";"standalone2",#N/A,FALSE,"DCFBase"}</definedName>
    <definedName name="fine" localSheetId="25" hidden="1">{"standalone1",#N/A,FALSE,"DCFBase";"standalone2",#N/A,FALSE,"DCFBase"}</definedName>
    <definedName name="fine" localSheetId="27" hidden="1">{"standalone1",#N/A,FALSE,"DCFBase";"standalone2",#N/A,FALSE,"DCFBase"}</definedName>
    <definedName name="fine" hidden="1">{"standalone1",#N/A,FALSE,"DCFBase";"standalone2",#N/A,FALSE,"DCFBase"}</definedName>
    <definedName name="Folder">#REF!</definedName>
    <definedName name="Frank" localSheetId="28" hidden="1">{#N/A,#N/A,TRUE,"Cover sheet";#N/A,#N/A,TRUE,"DCF analysis";#N/A,#N/A,TRUE,"WACC calculation"}</definedName>
    <definedName name="Frank" localSheetId="25" hidden="1">{#N/A,#N/A,TRUE,"Cover sheet";#N/A,#N/A,TRUE,"DCF analysis";#N/A,#N/A,TRUE,"WACC calculation"}</definedName>
    <definedName name="Frank" localSheetId="27" hidden="1">{#N/A,#N/A,TRUE,"Cover sheet";#N/A,#N/A,TRUE,"DCF analysis";#N/A,#N/A,TRUE,"WACC calculation"}</definedName>
    <definedName name="Frank" hidden="1">{#N/A,#N/A,TRUE,"Cover sheet";#N/A,#N/A,TRUE,"DCF analysis";#N/A,#N/A,TRUE,"WACC calculation"}</definedName>
    <definedName name="FSDF" localSheetId="28" hidden="1">{"IS FE with Ratios",#N/A,FALSE,"Far East";"PF CF Far East",#N/A,FALSE,"Far East";"DCF Far East Matrix",#N/A,FALSE,"Far East"}</definedName>
    <definedName name="FSDF" localSheetId="25" hidden="1">{"IS FE with Ratios",#N/A,FALSE,"Far East";"PF CF Far East",#N/A,FALSE,"Far East";"DCF Far East Matrix",#N/A,FALSE,"Far East"}</definedName>
    <definedName name="FSDF" localSheetId="27"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8" hidden="1">{"BS",#N/A,FALSE,"USA"}</definedName>
    <definedName name="FSoPacific" localSheetId="25" hidden="1">{"BS",#N/A,FALSE,"USA"}</definedName>
    <definedName name="FSoPacific" localSheetId="27" hidden="1">{"BS",#N/A,FALSE,"USA"}</definedName>
    <definedName name="FSoPacific" hidden="1">{"BS",#N/A,FALSE,"USA"}</definedName>
    <definedName name="gadhfds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8" hidden="1">{"mgmt forecast",#N/A,FALSE,"Mgmt Forecast";"dcf table",#N/A,FALSE,"Mgmt Forecast";"sensitivity",#N/A,FALSE,"Mgmt Forecast";"table inputs",#N/A,FALSE,"Mgmt Forecast";"calculations",#N/A,FALSE,"Mgmt Forecast"}</definedName>
    <definedName name="gate" localSheetId="25" hidden="1">{"mgmt forecast",#N/A,FALSE,"Mgmt Forecast";"dcf table",#N/A,FALSE,"Mgmt Forecast";"sensitivity",#N/A,FALSE,"Mgmt Forecast";"table inputs",#N/A,FALSE,"Mgmt Forecast";"calculations",#N/A,FALSE,"Mgmt Forecast"}</definedName>
    <definedName name="gate" localSheetId="27"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8" hidden="1">{"NA Top",#N/A,FALSE,"NA-ULV";"NA Bottom",#N/A,FALSE,"NA-ULV"}</definedName>
    <definedName name="gbfb" localSheetId="25" hidden="1">{"NA Top",#N/A,FALSE,"NA-ULV";"NA Bottom",#N/A,FALSE,"NA-ULV"}</definedName>
    <definedName name="gbfb" localSheetId="27" hidden="1">{"NA Top",#N/A,FALSE,"NA-ULV";"NA Bottom",#N/A,FALSE,"NA-ULV"}</definedName>
    <definedName name="gbfb" hidden="1">{"NA Top",#N/A,FALSE,"NA-ULV";"NA Bottom",#N/A,FALSE,"NA-ULV"}</definedName>
    <definedName name="gd" localSheetId="28" hidden="1">{#N/A,#N/A,FALSE,"CreditStat";#N/A,#N/A,FALSE,"SPbrkup";#N/A,#N/A,FALSE,"MerSPsyn";#N/A,#N/A,FALSE,"MerSPwKCsyn";#N/A,#N/A,FALSE,"MerSPwKCsyn (2)";#N/A,#N/A,FALSE,"CreditStat (2)"}</definedName>
    <definedName name="gd" localSheetId="25" hidden="1">{#N/A,#N/A,FALSE,"CreditStat";#N/A,#N/A,FALSE,"SPbrkup";#N/A,#N/A,FALSE,"MerSPsyn";#N/A,#N/A,FALSE,"MerSPwKCsyn";#N/A,#N/A,FALSE,"MerSPwKCsyn (2)";#N/A,#N/A,FALSE,"CreditStat (2)"}</definedName>
    <definedName name="gd" localSheetId="27"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8" hidden="1">{"Eur Base Top",#N/A,FALSE,"Europe Base";"Eur Base Bottom",#N/A,FALSE,"Europe Base"}</definedName>
    <definedName name="gdgfdsf" localSheetId="25" hidden="1">{"Eur Base Top",#N/A,FALSE,"Europe Base";"Eur Base Bottom",#N/A,FALSE,"Europe Base"}</definedName>
    <definedName name="gdgfdsf" localSheetId="27" hidden="1">{"Eur Base Top",#N/A,FALSE,"Europe Base";"Eur Base Bottom",#N/A,FALSE,"Europe Base"}</definedName>
    <definedName name="gdgfdsf" hidden="1">{"Eur Base Top",#N/A,FALSE,"Europe Base";"Eur Base Bottom",#N/A,FALSE,"Europe Base"}</definedName>
    <definedName name="george" localSheetId="28" hidden="1">{"targetdcf",#N/A,FALSE,"Merger consequences";"TARGETASSU",#N/A,FALSE,"Merger consequences";"TERMINAL VALUE",#N/A,FALSE,"Merger consequences"}</definedName>
    <definedName name="george" localSheetId="25" hidden="1">{"targetdcf",#N/A,FALSE,"Merger consequences";"TARGETASSU",#N/A,FALSE,"Merger consequences";"TERMINAL VALUE",#N/A,FALSE,"Merger consequences"}</definedName>
    <definedName name="george" localSheetId="27"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8" hidden="1">{#N/A,#N/A,TRUE,"Cover Page";#N/A,#N/A,TRUE,"Summary";#N/A,#N/A,TRUE,"Acquisition Analysis";#N/A,#N/A,TRUE,"Acquiror Financials";#N/A,#N/A,TRUE,"Target Financials";#N/A,#N/A,TRUE,"Pro Forma";#N/A,#N/A,TRUE,"Shares";#N/A,#N/A,TRUE,"ESOP Recon";#N/A,#N/A,TRUE,"IRR";#N/A,#N/A,TRUE,"Sensitivity";#N/A,#N/A,TRUE,"Inputs"}</definedName>
    <definedName name="GFDG" localSheetId="25" hidden="1">{#N/A,#N/A,TRUE,"Cover Page";#N/A,#N/A,TRUE,"Summary";#N/A,#N/A,TRUE,"Acquisition Analysis";#N/A,#N/A,TRUE,"Acquiror Financials";#N/A,#N/A,TRUE,"Target Financials";#N/A,#N/A,TRUE,"Pro Forma";#N/A,#N/A,TRUE,"Shares";#N/A,#N/A,TRUE,"ESOP Recon";#N/A,#N/A,TRUE,"IRR";#N/A,#N/A,TRUE,"Sensitivity";#N/A,#N/A,TRUE,"Inputs"}</definedName>
    <definedName name="GFDG" localSheetId="27"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8" hidden="1">{#N/A,#N/A,TRUE,"Cover Page";#N/A,#N/A,TRUE,"Summary";#N/A,#N/A,TRUE,"Acquisition Analysis";#N/A,#N/A,TRUE,"Acquiror Financials";#N/A,#N/A,TRUE,"Target Financials";#N/A,#N/A,TRUE,"Pro Forma";#N/A,#N/A,TRUE,"Shares";#N/A,#N/A,TRUE,"ESOP Recon";#N/A,#N/A,TRUE,"IRR";#N/A,#N/A,TRUE,"Sensitivity";#N/A,#N/A,TRUE,"Inputs"}</definedName>
    <definedName name="gfdhgfh" localSheetId="25" hidden="1">{#N/A,#N/A,TRUE,"Cover Page";#N/A,#N/A,TRUE,"Summary";#N/A,#N/A,TRUE,"Acquisition Analysis";#N/A,#N/A,TRUE,"Acquiror Financials";#N/A,#N/A,TRUE,"Target Financials";#N/A,#N/A,TRUE,"Pro Forma";#N/A,#N/A,TRUE,"Shares";#N/A,#N/A,TRUE,"ESOP Recon";#N/A,#N/A,TRUE,"IRR";#N/A,#N/A,TRUE,"Sensitivity";#N/A,#N/A,TRUE,"Inputs"}</definedName>
    <definedName name="gfdhgfh" localSheetId="27"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8" hidden="1">{#N/A,#N/A,FALSE,"Cover";#N/A,#N/A,FALSE,"Contents-Pg1";#N/A,#N/A,FALSE,"High-Com-pg2";#N/A,#N/A,FALSE,"1 Full";#N/A,#N/A,FALSE,"1chts";#N/A,#N/A,FALSE,"Table 2";#N/A,#N/A,FALSE,"3New Iss";#N/A,#N/A,FALSE,"4Money raised";#N/A,#N/A,FALSE,"5Aim";#N/A,#N/A,FALSE,"AiM charts";#N/A,#N/A,FALSE,"6FT Smll";#N/A,#N/A,FALSE,"11SEATS";#N/A,#N/A,FALSE,"12Notes"}</definedName>
    <definedName name="gfedgfef" localSheetId="25" hidden="1">{#N/A,#N/A,FALSE,"Cover";#N/A,#N/A,FALSE,"Contents-Pg1";#N/A,#N/A,FALSE,"High-Com-pg2";#N/A,#N/A,FALSE,"1 Full";#N/A,#N/A,FALSE,"1chts";#N/A,#N/A,FALSE,"Table 2";#N/A,#N/A,FALSE,"3New Iss";#N/A,#N/A,FALSE,"4Money raised";#N/A,#N/A,FALSE,"5Aim";#N/A,#N/A,FALSE,"AiM charts";#N/A,#N/A,FALSE,"6FT Smll";#N/A,#N/A,FALSE,"11SEATS";#N/A,#N/A,FALSE,"12Notes"}</definedName>
    <definedName name="gfedgfef" localSheetId="27"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8" hidden="1">{#N/A,#N/A,FALSE,"Cover";#N/A,#N/A,FALSE,"Contents-Pg1";#N/A,#N/A,FALSE,"High-Com-pg2";#N/A,#N/A,FALSE,"1 Full";#N/A,#N/A,FALSE,"1chts";#N/A,#N/A,FALSE,"Table 2";#N/A,#N/A,FALSE,"3New Iss";#N/A,#N/A,FALSE,"4Money raised";#N/A,#N/A,FALSE,"5Aim";#N/A,#N/A,FALSE,"AiM charts";#N/A,#N/A,FALSE,"6FT Smll";#N/A,#N/A,FALSE,"11SEATS";#N/A,#N/A,FALSE,"12Notes"}</definedName>
    <definedName name="gfgdf" localSheetId="25" hidden="1">{#N/A,#N/A,FALSE,"Cover";#N/A,#N/A,FALSE,"Contents-Pg1";#N/A,#N/A,FALSE,"High-Com-pg2";#N/A,#N/A,FALSE,"1 Full";#N/A,#N/A,FALSE,"1chts";#N/A,#N/A,FALSE,"Table 2";#N/A,#N/A,FALSE,"3New Iss";#N/A,#N/A,FALSE,"4Money raised";#N/A,#N/A,FALSE,"5Aim";#N/A,#N/A,FALSE,"AiM charts";#N/A,#N/A,FALSE,"6FT Smll";#N/A,#N/A,FALSE,"11SEATS";#N/A,#N/A,FALSE,"12Notes"}</definedName>
    <definedName name="gfgdf" localSheetId="27"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8" hidden="1">{#N/A,#N/A,FALSE,"A&amp;E";#N/A,#N/A,FALSE,"HighTop";#N/A,#N/A,FALSE,"JG";#N/A,#N/A,FALSE,"RI";#N/A,#N/A,FALSE,"woHT";#N/A,#N/A,FALSE,"woHT&amp;JG"}</definedName>
    <definedName name="gfgfgf" localSheetId="25" hidden="1">{#N/A,#N/A,FALSE,"A&amp;E";#N/A,#N/A,FALSE,"HighTop";#N/A,#N/A,FALSE,"JG";#N/A,#N/A,FALSE,"RI";#N/A,#N/A,FALSE,"woHT";#N/A,#N/A,FALSE,"woHT&amp;JG"}</definedName>
    <definedName name="gfgfgf" localSheetId="27" hidden="1">{#N/A,#N/A,FALSE,"A&amp;E";#N/A,#N/A,FALSE,"HighTop";#N/A,#N/A,FALSE,"JG";#N/A,#N/A,FALSE,"RI";#N/A,#N/A,FALSE,"woHT";#N/A,#N/A,FALSE,"woHT&amp;JG"}</definedName>
    <definedName name="gfgfgf" hidden="1">{#N/A,#N/A,FALSE,"A&amp;E";#N/A,#N/A,FALSE,"HighTop";#N/A,#N/A,FALSE,"JG";#N/A,#N/A,FALSE,"RI";#N/A,#N/A,FALSE,"woHT";#N/A,#N/A,FALSE,"woHT&amp;JG"}</definedName>
    <definedName name="gfh"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8" hidden="1">{#N/A,#N/A,TRUE,"Cover Page";#N/A,#N/A,TRUE,"Summary";#N/A,#N/A,TRUE,"Acquisition Analysis";#N/A,#N/A,TRUE,"Acquiror Financials";#N/A,#N/A,TRUE,"Target Financials";#N/A,#N/A,TRUE,"Pro Forma";#N/A,#N/A,TRUE,"Shares";#N/A,#N/A,TRUE,"ESOP Recon";#N/A,#N/A,TRUE,"IRR";#N/A,#N/A,TRUE,"Sensitivity";#N/A,#N/A,TRUE,"Inputs"}</definedName>
    <definedName name="ggfthgf" localSheetId="25" hidden="1">{#N/A,#N/A,TRUE,"Cover Page";#N/A,#N/A,TRUE,"Summary";#N/A,#N/A,TRUE,"Acquisition Analysis";#N/A,#N/A,TRUE,"Acquiror Financials";#N/A,#N/A,TRUE,"Target Financials";#N/A,#N/A,TRUE,"Pro Forma";#N/A,#N/A,TRUE,"Shares";#N/A,#N/A,TRUE,"ESOP Recon";#N/A,#N/A,TRUE,"IRR";#N/A,#N/A,TRUE,"Sensitivity";#N/A,#N/A,TRUE,"Inputs"}</definedName>
    <definedName name="ggfthgf" localSheetId="27"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8" hidden="1">{"JG FE Top",#N/A,FALSE,"JG FE $";"JG FE Bottom",#N/A,FALSE,"JG FE $"}</definedName>
    <definedName name="ggg" localSheetId="25" hidden="1">{"JG FE Top",#N/A,FALSE,"JG FE $";"JG FE Bottom",#N/A,FALSE,"JG FE $"}</definedName>
    <definedName name="ggg" localSheetId="27" hidden="1">{"JG FE Top",#N/A,FALSE,"JG FE $";"JG FE Bottom",#N/A,FALSE,"JG FE $"}</definedName>
    <definedName name="ggg" hidden="1">{"JG FE Top",#N/A,FALSE,"JG FE $";"JG FE Bottom",#N/A,FALSE,"JG FE $"}</definedName>
    <definedName name="gggdsattt" localSheetId="28" hidden="1">{"page1",#N/A,FALSE,"Temp";"page2",#N/A,FALSE,"Temp";"page3",#N/A,FALSE,"Temp";"page4",#N/A,FALSE,"Temp";"page5",#N/A,FALSE,"Temp";"page6",#N/A,FALSE,"Temp"}</definedName>
    <definedName name="gggdsattt" localSheetId="25" hidden="1">{"page1",#N/A,FALSE,"Temp";"page2",#N/A,FALSE,"Temp";"page3",#N/A,FALSE,"Temp";"page4",#N/A,FALSE,"Temp";"page5",#N/A,FALSE,"Temp";"page6",#N/A,FALSE,"Temp"}</definedName>
    <definedName name="gggdsattt" localSheetId="27"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8" hidden="1">{"budget992000_customers",#N/A,FALSE,"Celtel alternative 6"}</definedName>
    <definedName name="ggggg" localSheetId="25" hidden="1">{"budget992000_customers",#N/A,FALSE,"Celtel alternative 6"}</definedName>
    <definedName name="ggggg" localSheetId="27" hidden="1">{"budget992000_customers",#N/A,FALSE,"Celtel alternative 6"}</definedName>
    <definedName name="ggggg" hidden="1">{"budget992000_customers",#N/A,FALSE,"Celtel alternative 6"}</definedName>
    <definedName name="ggggggg" localSheetId="28" hidden="1">{"budget992000 profit and loss",#N/A,FALSE,"Celtel alternative 6"}</definedName>
    <definedName name="ggggggg" localSheetId="25" hidden="1">{"budget992000 profit and loss",#N/A,FALSE,"Celtel alternative 6"}</definedName>
    <definedName name="ggggggg" localSheetId="27" hidden="1">{"budget992000 profit and loss",#N/A,FALSE,"Celtel alternative 6"}</definedName>
    <definedName name="ggggggg" hidden="1">{"budget992000 profit and loss",#N/A,FALSE,"Celtel alternative 6"}</definedName>
    <definedName name="gh" localSheetId="28" hidden="1">{#N/A,#N/A,FALSE,"CreditStat";#N/A,#N/A,FALSE,"SPbrkup";#N/A,#N/A,FALSE,"MerSPsyn";#N/A,#N/A,FALSE,"MerSPwKCsyn";#N/A,#N/A,FALSE,"MerSPwKCsyn (2)";#N/A,#N/A,FALSE,"CreditStat (2)"}</definedName>
    <definedName name="gh" localSheetId="25" hidden="1">{#N/A,#N/A,FALSE,"CreditStat";#N/A,#N/A,FALSE,"SPbrkup";#N/A,#N/A,FALSE,"MerSPsyn";#N/A,#N/A,FALSE,"MerSPwKCsyn";#N/A,#N/A,FALSE,"MerSPwKCsyn (2)";#N/A,#N/A,FALSE,"CreditStat (2)"}</definedName>
    <definedName name="gh" localSheetId="27"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8" hidden="1">{#N/A,#N/A,TRUE,"Cover Page";#N/A,#N/A,TRUE,"Summary";#N/A,#N/A,TRUE,"Acquisition Analysis";#N/A,#N/A,TRUE,"Pro Forma";#N/A,#N/A,TRUE,"Sensitivity";#N/A,#N/A,TRUE,"Inputs"}</definedName>
    <definedName name="ghgfhgf" localSheetId="25" hidden="1">{#N/A,#N/A,TRUE,"Cover Page";#N/A,#N/A,TRUE,"Summary";#N/A,#N/A,TRUE,"Acquisition Analysis";#N/A,#N/A,TRUE,"Pro Forma";#N/A,#N/A,TRUE,"Sensitivity";#N/A,#N/A,TRUE,"Inputs"}</definedName>
    <definedName name="ghgfhgf" localSheetId="27"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28" hidden="1">{#N/A,#N/A,FALSE,"fnma22pi";#N/A,#N/A,FALSE,"1888144"}</definedName>
    <definedName name="ghjtj" localSheetId="25" hidden="1">{#N/A,#N/A,FALSE,"fnma22pi";#N/A,#N/A,FALSE,"1888144"}</definedName>
    <definedName name="ghjtj" localSheetId="27" hidden="1">{#N/A,#N/A,FALSE,"fnma22pi";#N/A,#N/A,FALSE,"1888144"}</definedName>
    <definedName name="ghjtj" hidden="1">{#N/A,#N/A,FALSE,"fnma22pi";#N/A,#N/A,FALSE,"1888144"}</definedName>
    <definedName name="gjgjg" localSheetId="28" hidden="1">{"IS FE with Ratios",#N/A,FALSE,"Far East";"PF CF Far East",#N/A,FALSE,"Far East";"DCF Far East Matrix",#N/A,FALSE,"Far East"}</definedName>
    <definedName name="gjgjg" localSheetId="25" hidden="1">{"IS FE with Ratios",#N/A,FALSE,"Far East";"PF CF Far East",#N/A,FALSE,"Far East";"DCF Far East Matrix",#N/A,FALSE,"Far East"}</definedName>
    <definedName name="gjgjg" localSheetId="27"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8" hidden="1">{#N/A,#N/A,TRUE,"Cover sheet";#N/A,#N/A,TRUE,"INPUTS";#N/A,#N/A,TRUE,"OUTPUTS";#N/A,#N/A,TRUE,"VALUATION"}</definedName>
    <definedName name="gogo" localSheetId="25" hidden="1">{#N/A,#N/A,TRUE,"Cover sheet";#N/A,#N/A,TRUE,"INPUTS";#N/A,#N/A,TRUE,"OUTPUTS";#N/A,#N/A,TRUE,"VALUATION"}</definedName>
    <definedName name="gogo" localSheetId="27" hidden="1">{#N/A,#N/A,TRUE,"Cover sheet";#N/A,#N/A,TRUE,"INPUTS";#N/A,#N/A,TRUE,"OUTPUTS";#N/A,#N/A,TRUE,"VALUATION"}</definedName>
    <definedName name="gogo" hidden="1">{#N/A,#N/A,TRUE,"Cover sheet";#N/A,#N/A,TRUE,"INPUTS";#N/A,#N/A,TRUE,"OUTPUTS";#N/A,#N/A,TRUE,"VALUATION"}</definedName>
    <definedName name="gsdfgdsfg" localSheetId="28" hidden="1">{"IS w Ratios",#N/A,FALSE,"Europe";"PF CF Europe",#N/A,FALSE,"Europe";"DCF Eur Matrix",#N/A,FALSE,"Europe"}</definedName>
    <definedName name="gsdfgdsfg" localSheetId="25" hidden="1">{"IS w Ratios",#N/A,FALSE,"Europe";"PF CF Europe",#N/A,FALSE,"Europe";"DCF Eur Matrix",#N/A,FALSE,"Europe"}</definedName>
    <definedName name="gsdfgdsfg" localSheetId="27" hidden="1">{"IS w Ratios",#N/A,FALSE,"Europe";"PF CF Europe",#N/A,FALSE,"Europe";"DCF Eur Matrix",#N/A,FALSE,"Europe"}</definedName>
    <definedName name="gsdfgdsfg" hidden="1">{"IS w Ratios",#N/A,FALSE,"Europe";"PF CF Europe",#N/A,FALSE,"Europe";"DCF Eur Matrix",#N/A,FALSE,"Europe"}</definedName>
    <definedName name="gsdgfs" localSheetId="28" hidden="1">{"Far East Top",#N/A,FALSE,"FE Model";"Far East Bottom",#N/A,FALSE,"FE Model"}</definedName>
    <definedName name="gsdgfs" localSheetId="25" hidden="1">{"Far East Top",#N/A,FALSE,"FE Model";"Far East Bottom",#N/A,FALSE,"FE Model"}</definedName>
    <definedName name="gsdgfs" localSheetId="27" hidden="1">{"Far East Top",#N/A,FALSE,"FE Model";"Far East Bottom",#N/A,FALSE,"FE Model"}</definedName>
    <definedName name="gsdgfs" hidden="1">{"Far East Top",#N/A,FALSE,"FE Model";"Far East Bottom",#N/A,FALSE,"FE Model"}</definedName>
    <definedName name="hdf" localSheetId="28" hidden="1">{"mgmt forecast",#N/A,FALSE,"Mgmt Forecast";"dcf table",#N/A,FALSE,"Mgmt Forecast";"sensitivity",#N/A,FALSE,"Mgmt Forecast";"table inputs",#N/A,FALSE,"Mgmt Forecast";"calculations",#N/A,FALSE,"Mgmt Forecast"}</definedName>
    <definedName name="hdf" localSheetId="25" hidden="1">{"mgmt forecast",#N/A,FALSE,"Mgmt Forecast";"dcf table",#N/A,FALSE,"Mgmt Forecast";"sensitivity",#N/A,FALSE,"Mgmt Forecast";"table inputs",#N/A,FALSE,"Mgmt Forecast";"calculations",#N/A,FALSE,"Mgmt Forecast"}</definedName>
    <definedName name="hdf" localSheetId="27"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8" hidden="1">{"mgmt forecast",#N/A,FALSE,"Mgmt Forecast";"dcf table",#N/A,FALSE,"Mgmt Forecast";"sensitivity",#N/A,FALSE,"Mgmt Forecast";"table inputs",#N/A,FALSE,"Mgmt Forecast";"calculations",#N/A,FALSE,"Mgmt Forecast"}</definedName>
    <definedName name="hello" localSheetId="25" hidden="1">{"mgmt forecast",#N/A,FALSE,"Mgmt Forecast";"dcf table",#N/A,FALSE,"Mgmt Forecast";"sensitivity",#N/A,FALSE,"Mgmt Forecast";"table inputs",#N/A,FALSE,"Mgmt Forecast";"calculations",#N/A,FALSE,"Mgmt Forecast"}</definedName>
    <definedName name="hello" localSheetId="27"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8" hidden="1">{"IS w Ratios",#N/A,FALSE,"Europe";"PF CF Europe",#N/A,FALSE,"Europe";"DCF Eur Matrix",#N/A,FALSE,"Europe"}</definedName>
    <definedName name="hfds" localSheetId="25" hidden="1">{"IS w Ratios",#N/A,FALSE,"Europe";"PF CF Europe",#N/A,FALSE,"Europe";"DCF Eur Matrix",#N/A,FALSE,"Europe"}</definedName>
    <definedName name="hfds" localSheetId="27" hidden="1">{"IS w Ratios",#N/A,FALSE,"Europe";"PF CF Europe",#N/A,FALSE,"Europe";"DCF Eur Matrix",#N/A,FALSE,"Europe"}</definedName>
    <definedName name="hfds" hidden="1">{"IS w Ratios",#N/A,FALSE,"Europe";"PF CF Europe",#N/A,FALSE,"Europe";"DCF Eur Matrix",#N/A,FALSE,"Europe"}</definedName>
    <definedName name="HFJ"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8" hidden="1">{"JG FE Top",#N/A,FALSE,"JG FE $";"JG FE Bottom",#N/A,FALSE,"JG FE $"}</definedName>
    <definedName name="hg" localSheetId="25" hidden="1">{"JG FE Top",#N/A,FALSE,"JG FE $";"JG FE Bottom",#N/A,FALSE,"JG FE $"}</definedName>
    <definedName name="hg" localSheetId="27" hidden="1">{"JG FE Top",#N/A,FALSE,"JG FE $";"JG FE Bottom",#N/A,FALSE,"JG FE $"}</definedName>
    <definedName name="hg" hidden="1">{"JG FE Top",#N/A,FALSE,"JG FE $";"JG FE Bottom",#N/A,FALSE,"JG FE $"}</definedName>
    <definedName name="hgfhdfg" localSheetId="28" hidden="1">{"NA Top",#N/A,FALSE,"NA Model";"NA Bottom",#N/A,FALSE,"NA Model"}</definedName>
    <definedName name="hgfhdfg" localSheetId="25" hidden="1">{"NA Top",#N/A,FALSE,"NA Model";"NA Bottom",#N/A,FALSE,"NA Model"}</definedName>
    <definedName name="hgfhdfg" localSheetId="27" hidden="1">{"NA Top",#N/A,FALSE,"NA Model";"NA Bottom",#N/A,FALSE,"NA Model"}</definedName>
    <definedName name="hgfhdfg" hidden="1">{"NA Top",#N/A,FALSE,"NA Model";"NA Bottom",#N/A,FALSE,"NA Model"}</definedName>
    <definedName name="hgfhsf" localSheetId="28" hidden="1">{#N/A,#N/A,TRUE,"Cover Page";#N/A,#N/A,TRUE,"Summary";#N/A,#N/A,TRUE,"Acquisition Analysis";#N/A,#N/A,TRUE,"Pro Forma";#N/A,#N/A,TRUE,"Sensitivity";#N/A,#N/A,TRUE,"Inputs"}</definedName>
    <definedName name="hgfhsf" localSheetId="25" hidden="1">{#N/A,#N/A,TRUE,"Cover Page";#N/A,#N/A,TRUE,"Summary";#N/A,#N/A,TRUE,"Acquisition Analysis";#N/A,#N/A,TRUE,"Pro Forma";#N/A,#N/A,TRUE,"Sensitivity";#N/A,#N/A,TRUE,"Inputs"}</definedName>
    <definedName name="hgfhsf" localSheetId="27"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8" hidden="1">{#N/A,#N/A,FALSE,"Cover";#N/A,#N/A,FALSE,"Contents-Pg1";#N/A,#N/A,FALSE,"High-Com-pg2";#N/A,#N/A,FALSE,"1 Full";#N/A,#N/A,FALSE,"1chts";#N/A,#N/A,FALSE,"Table 2";#N/A,#N/A,FALSE,"3New Iss";#N/A,#N/A,FALSE,"4Money raised";#N/A,#N/A,FALSE,"5Aim";#N/A,#N/A,FALSE,"AiM charts";#N/A,#N/A,FALSE,"6FT Smll";#N/A,#N/A,FALSE,"11SEATS";#N/A,#N/A,FALSE,"12Notes"}</definedName>
    <definedName name="hghg" localSheetId="25" hidden="1">{#N/A,#N/A,FALSE,"Cover";#N/A,#N/A,FALSE,"Contents-Pg1";#N/A,#N/A,FALSE,"High-Com-pg2";#N/A,#N/A,FALSE,"1 Full";#N/A,#N/A,FALSE,"1chts";#N/A,#N/A,FALSE,"Table 2";#N/A,#N/A,FALSE,"3New Iss";#N/A,#N/A,FALSE,"4Money raised";#N/A,#N/A,FALSE,"5Aim";#N/A,#N/A,FALSE,"AiM charts";#N/A,#N/A,FALSE,"6FT Smll";#N/A,#N/A,FALSE,"11SEATS";#N/A,#N/A,FALSE,"12Notes"}</definedName>
    <definedName name="hghg" localSheetId="27"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8" hidden="1">{"JG FE Top",#N/A,FALSE,"JG FE ¥";"JG FE Bottom",#N/A,FALSE,"JG FE ¥"}</definedName>
    <definedName name="hhh" localSheetId="25" hidden="1">{"JG FE Top",#N/A,FALSE,"JG FE ¥";"JG FE Bottom",#N/A,FALSE,"JG FE ¥"}</definedName>
    <definedName name="hhh" localSheetId="27" hidden="1">{"JG FE Top",#N/A,FALSE,"JG FE ¥";"JG FE Bottom",#N/A,FALSE,"JG FE ¥"}</definedName>
    <definedName name="hhh" hidden="1">{"JG FE Top",#N/A,FALSE,"JG FE ¥";"JG FE Bottom",#N/A,FALSE,"JG FE ¥"}</definedName>
    <definedName name="hhhsdf" localSheetId="28" hidden="1">{"up stand alones",#N/A,FALSE,"Acquiror"}</definedName>
    <definedName name="hhhsdf" localSheetId="25" hidden="1">{"up stand alones",#N/A,FALSE,"Acquiror"}</definedName>
    <definedName name="hhhsdf" localSheetId="27" hidden="1">{"up stand alones",#N/A,FALSE,"Acquiror"}</definedName>
    <definedName name="hhhsdf" hidden="1">{"up stand alones",#N/A,FALSE,"Acquiror"}</definedName>
    <definedName name="HJHGJHG" localSheetId="28" hidden="1">{#N/A,#N/A,FALSE,"Cover";#N/A,#N/A,FALSE,"Contents-Pg1";#N/A,#N/A,FALSE,"High-Com-pg2";#N/A,#N/A,FALSE,"1 Full";#N/A,#N/A,FALSE,"1chts";#N/A,#N/A,FALSE,"Table 2";#N/A,#N/A,FALSE,"3New Iss";#N/A,#N/A,FALSE,"4Money raised";#N/A,#N/A,FALSE,"5Aim";#N/A,#N/A,FALSE,"AiM charts";#N/A,#N/A,FALSE,"6FT Smll";#N/A,#N/A,FALSE,"11SEATS";#N/A,#N/A,FALSE,"12Notes"}</definedName>
    <definedName name="HJHGJHG" localSheetId="25" hidden="1">{#N/A,#N/A,FALSE,"Cover";#N/A,#N/A,FALSE,"Contents-Pg1";#N/A,#N/A,FALSE,"High-Com-pg2";#N/A,#N/A,FALSE,"1 Full";#N/A,#N/A,FALSE,"1chts";#N/A,#N/A,FALSE,"Table 2";#N/A,#N/A,FALSE,"3New Iss";#N/A,#N/A,FALSE,"4Money raised";#N/A,#N/A,FALSE,"5Aim";#N/A,#N/A,FALSE,"AiM charts";#N/A,#N/A,FALSE,"6FT Smll";#N/A,#N/A,FALSE,"11SEATS";#N/A,#N/A,FALSE,"12Notes"}</definedName>
    <definedName name="HJHGJHG" localSheetId="27"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8" hidden="1">{"print 1",#N/A,FALSE,"PrimeCo PCS";"print 2",#N/A,FALSE,"PrimeCo PCS";"valuation",#N/A,FALSE,"PrimeCo PCS"}</definedName>
    <definedName name="hkjlhjkh" localSheetId="25" hidden="1">{"print 1",#N/A,FALSE,"PrimeCo PCS";"print 2",#N/A,FALSE,"PrimeCo PCS";"valuation",#N/A,FALSE,"PrimeCo PCS"}</definedName>
    <definedName name="hkjlhjkh" localSheetId="27" hidden="1">{"print 1",#N/A,FALSE,"PrimeCo PCS";"print 2",#N/A,FALSE,"PrimeCo PCS";"valuation",#N/A,FALSE,"PrimeCo PCS"}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8" hidden="1">{"AR",#N/A,FALSE,"ASMGTSUM";"INV",#N/A,FALSE,"ASMGTSUM";"HCCOMP",#N/A,FALSE,"ASMGTSUM";"cap.depr",#N/A,FALSE,"ASMGTSUM"}</definedName>
    <definedName name="HOLA" localSheetId="25" hidden="1">{"AR",#N/A,FALSE,"ASMGTSUM";"INV",#N/A,FALSE,"ASMGTSUM";"HCCOMP",#N/A,FALSE,"ASMGTSUM";"cap.depr",#N/A,FALSE,"ASMGTSUM"}</definedName>
    <definedName name="HOLA" localSheetId="27" hidden="1">{"AR",#N/A,FALSE,"ASMGTSUM";"INV",#N/A,FALSE,"ASMGTSUM";"HCCOMP",#N/A,FALSE,"ASMGTSUM";"cap.depr",#N/A,FALSE,"ASMGTSUM"}</definedName>
    <definedName name="HOLA" hidden="1">{"AR",#N/A,FALSE,"ASMGTSUM";"INV",#N/A,FALSE,"ASMGTSUM";"HCCOMP",#N/A,FALSE,"ASMGTSUM";"cap.depr",#N/A,FALSE,"ASMGTSUM"}</definedName>
    <definedName name="hsfg" localSheetId="28" hidden="1">{"JG FE Top",#N/A,FALSE,"JG FE $";"JG FE Bottom",#N/A,FALSE,"JG FE $"}</definedName>
    <definedName name="hsfg" localSheetId="25" hidden="1">{"JG FE Top",#N/A,FALSE,"JG FE $";"JG FE Bottom",#N/A,FALSE,"JG FE $"}</definedName>
    <definedName name="hsfg" localSheetId="27" hidden="1">{"JG FE Top",#N/A,FALSE,"JG FE $";"JG FE Bottom",#N/A,FALSE,"JG FE $"}</definedName>
    <definedName name="hsfg" hidden="1">{"JG FE Top",#N/A,FALSE,"JG FE $";"JG FE Bottom",#N/A,FALSE,"JG FE $"}</definedName>
    <definedName name="hsghgjhf"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8" hidden="1">{#N/A,#N/A,FALSE,"A&amp;E";#N/A,#N/A,FALSE,"HighTop";#N/A,#N/A,FALSE,"JG";#N/A,#N/A,FALSE,"RI";#N/A,#N/A,FALSE,"woHT";#N/A,#N/A,FALSE,"woHT&amp;JG"}</definedName>
    <definedName name="hshs" localSheetId="25" hidden="1">{#N/A,#N/A,FALSE,"A&amp;E";#N/A,#N/A,FALSE,"HighTop";#N/A,#N/A,FALSE,"JG";#N/A,#N/A,FALSE,"RI";#N/A,#N/A,FALSE,"woHT";#N/A,#N/A,FALSE,"woHT&amp;JG"}</definedName>
    <definedName name="hshs" localSheetId="27" hidden="1">{#N/A,#N/A,FALSE,"A&amp;E";#N/A,#N/A,FALSE,"HighTop";#N/A,#N/A,FALSE,"JG";#N/A,#N/A,FALSE,"RI";#N/A,#N/A,FALSE,"woHT";#N/A,#N/A,FALSE,"woHT&amp;JG"}</definedName>
    <definedName name="hshs" hidden="1">{#N/A,#N/A,FALSE,"A&amp;E";#N/A,#N/A,FALSE,"HighTop";#N/A,#N/A,FALSE,"JG";#N/A,#N/A,FALSE,"RI";#N/A,#N/A,FALSE,"woHT";#N/A,#N/A,FALSE,"woHT&amp;JG"}</definedName>
    <definedName name="hsv" localSheetId="28" hidden="1">{#N/A,#N/A,FALSE,"SKG_SC";#N/A,#N/A,FALSE,"SKG_KP";#N/A,#N/A,FALSE,"SCG_KC";#N/A,#N/A,FALSE,"SKG_PM";#N/A,#N/A,FALSE,"SKG_Asta";#N/A,#N/A,FALSE,"SKG_DE";#N/A,#N/A,FALSE,"SKG_FA";#N/A,#N/A,FALSE,"SKG_EM";#N/A,#N/A,FALSE,"SKG_AK";#N/A,#N/A,FALSE,"SKG_CER";#N/A,#N/A,FALSE,"SKG_BA";#N/A,#N/A,FALSE,"SKG_KO"}</definedName>
    <definedName name="hsv" localSheetId="25" hidden="1">{#N/A,#N/A,FALSE,"SKG_SC";#N/A,#N/A,FALSE,"SKG_KP";#N/A,#N/A,FALSE,"SCG_KC";#N/A,#N/A,FALSE,"SKG_PM";#N/A,#N/A,FALSE,"SKG_Asta";#N/A,#N/A,FALSE,"SKG_DE";#N/A,#N/A,FALSE,"SKG_FA";#N/A,#N/A,FALSE,"SKG_EM";#N/A,#N/A,FALSE,"SKG_AK";#N/A,#N/A,FALSE,"SKG_CER";#N/A,#N/A,FALSE,"SKG_BA";#N/A,#N/A,FALSE,"SKG_KO"}</definedName>
    <definedName name="hsv" localSheetId="27"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28" hidden="1">{"'Description'!$A$1:$G$45"}</definedName>
    <definedName name="HTML_Control" localSheetId="25" hidden="1">{"'Description'!$A$1:$G$45"}</definedName>
    <definedName name="HTML_Control" localSheetId="27"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#REF!</definedName>
    <definedName name="iii" localSheetId="28" hidden="1">{"IS w Ratios",#N/A,FALSE,"Europe";"PF CF Europe",#N/A,FALSE,"Europe";"DCF Eur Matrix",#N/A,FALSE,"Europe"}</definedName>
    <definedName name="iii" localSheetId="25" hidden="1">{"IS w Ratios",#N/A,FALSE,"Europe";"PF CF Europe",#N/A,FALSE,"Europe";"DCF Eur Matrix",#N/A,FALSE,"Europe"}</definedName>
    <definedName name="iii" localSheetId="27"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BUCKET">OFFSET(#REF!,0,0,#REF!,23)</definedName>
    <definedName name="INPUT_BUCKET_C" comment="INPUT_BUCKET_C, INPUT_BUCKET_V, et INPUT_BUCKET_O doivent imperativement avoir la meme plage (numero de ligne)">OFFSET(#REF!,0,0,#REF!,1)</definedName>
    <definedName name="INPUT_BUCKET_O" comment="INPUT_BUCKET_C, INPUT_BUCKET_V, et INPUT_BUCKET_O doivent imperativement avoir la meme plage (numero de ligne)">OFFSET(#REF!,0,0,#REF!,1)</definedName>
    <definedName name="INPUT_BUCKET_V" comment="INPUT_BUCKET_C, INPUT_BUCKET_V, et INPUT_BUCKET_O doivent imperativement avoir la meme plage (numero de ligne)">OFFSET(#REF!,0,0,#REF!,1)</definedName>
    <definedName name="INPUT_CALENDAR">#REF!</definedName>
    <definedName name="INPUT_CALENDAR2">#REF!</definedName>
    <definedName name="INPUT_DEAL_PARAMETER">#REF!</definedName>
    <definedName name="INPUT_DETAIL_DATA">#REF!</definedName>
    <definedName name="INPUT_DETAIL_DATA_C" comment="INPUT_DETAIL_DATA_C, INPUT_DETAIL_DATA_S, et INPUT_DETAIL_DATA_O doivent imperativement avoir la meme plage (numero de ligne)">#REF!</definedName>
    <definedName name="INPUT_DETAIL_DATA_O" comment="INPUT_DETAIL_DATA_C, INPUT_DETAIL_DATA_S, et INPUT_DETAIL_DATA_O doivent imperativement avoir la meme plage (numero de ligne)">#REF!</definedName>
    <definedName name="INPUT_DETAIL_DATA_S" comment="INPUT_DETAIL_DATA_C, INPUT_DETAIL_DATA_S, et INPUT_DETAIL_DATA_O doivent imperativement avoir la meme plage (numero de ligne)">#REF!</definedName>
    <definedName name="Input_End_Date">#REF!</definedName>
    <definedName name="INPUT_FEE">OFFSET(#REF!,0,0,#REF!,37)</definedName>
    <definedName name="Input_Invoice">#REF!</definedName>
    <definedName name="Input_Name">#REF!</definedName>
    <definedName name="Input_NAP">#REF!</definedName>
    <definedName name="INPUT_OBLIGOR">#REF!</definedName>
    <definedName name="Input_Price_HT">#REF!</definedName>
    <definedName name="Input_Price_TTC">#REF!</definedName>
    <definedName name="INPUT_RF">#REF!</definedName>
    <definedName name="INPUT_RF2">#REF!</definedName>
    <definedName name="Input_Services">#REF!</definedName>
    <definedName name="INPUT_SPECIFIC_DATA">#REF!</definedName>
    <definedName name="INPUT_SPECIFIC_DATA_C" comment="INPUT_SPECIFIC_DATA_C, INPUT_SPECIFIC_DATA_S, et INPUT_SPECIFIC_DATA_O doivent imperativement avoir la meme plage (numero de ligne)">#REF!</definedName>
    <definedName name="INPUT_SPECIFIC_DATA_O" comment="INPUT_SPECIFIC_DATA_C, INPUT_SPECIFIC_DATA_S, et INPUT_SPECIFIC_DATA_O doivent imperativement avoir la meme plage (numero de ligne)">#REF!</definedName>
    <definedName name="INPUT_SPECIFIC_DATA_S" comment="INPUT_SPECIFIC_DATA_C, INPUT_SPECIFIC_DATA_S, et INPUT_SPECIFIC_DATA_O doivent imperativement avoir la meme plage (numero de ligne)">#REF!</definedName>
    <definedName name="INPUT_SPECIFIC_OUTPUT">#REF!</definedName>
    <definedName name="Input_Start_Date">#REF!</definedName>
    <definedName name="Input_Total_HT">#REF!</definedName>
    <definedName name="Input_Total_TTC">#REF!</definedName>
    <definedName name="InterestType" hidden="1">#REF!</definedName>
    <definedName name="Investor">#REF!</definedName>
    <definedName name="ıopı"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8" hidden="1">{"det (May)",#N/A,FALSE,"June";"sum (MAY YTD)",#N/A,FALSE,"June YTD"}</definedName>
    <definedName name="ıopıop" localSheetId="25" hidden="1">{"det (May)",#N/A,FALSE,"June";"sum (MAY YTD)",#N/A,FALSE,"June YTD"}</definedName>
    <definedName name="ıopıop" localSheetId="27" hidden="1">{"det (May)",#N/A,FALSE,"June";"sum (MAY YTD)",#N/A,FALSE,"June YTD"}</definedName>
    <definedName name="ıopıop" hidden="1">{"det (May)",#N/A,FALSE,"June";"sum (MAY YTD)",#N/A,FALSE,"June YTD"}</definedName>
    <definedName name="ıopıopıp" localSheetId="28" hidden="1">{"det (May)",#N/A,FALSE,"June";"sum (MAY YTD)",#N/A,FALSE,"June YTD"}</definedName>
    <definedName name="ıopıopıp" localSheetId="25" hidden="1">{"det (May)",#N/A,FALSE,"June";"sum (MAY YTD)",#N/A,FALSE,"June YTD"}</definedName>
    <definedName name="ıopıopıp" localSheetId="27" hidden="1">{"det (May)",#N/A,FALSE,"June";"sum (MAY YTD)",#N/A,FALSE,"June YTD"}</definedName>
    <definedName name="ıopıopıp" hidden="1">{"det (May)",#N/A,FALSE,"June";"sum (MAY YTD)",#N/A,FALSE,"June YTD"}</definedName>
    <definedName name="ıopjjk" localSheetId="28" hidden="1">{"det (May)",#N/A,FALSE,"June";"sum (MAY YTD)",#N/A,FALSE,"June YTD"}</definedName>
    <definedName name="ıopjjk" localSheetId="25" hidden="1">{"det (May)",#N/A,FALSE,"June";"sum (MAY YTD)",#N/A,FALSE,"June YTD"}</definedName>
    <definedName name="ıopjjk" localSheetId="27"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8" hidden="1">{"Print Top",#N/A,FALSE,"Europe Model";"Print Bottom",#N/A,FALSE,"Europe Model"}</definedName>
    <definedName name="J" localSheetId="25" hidden="1">{"Print Top",#N/A,FALSE,"Europe Model";"Print Bottom",#N/A,FALSE,"Europe Model"}</definedName>
    <definedName name="J" localSheetId="27" hidden="1">{"Print Top",#N/A,FALSE,"Europe Model";"Print Bottom",#N/A,FALSE,"Europe Model"}</definedName>
    <definedName name="J" hidden="1">{"Print Top",#N/A,FALSE,"Europe Model";"Print Bottom",#N/A,FALSE,"Europe Model"}</definedName>
    <definedName name="jazz" localSheetId="28" hidden="1">{#N/A,#N/A,FALSE,"Spain MKT";#N/A,#N/A,FALSE,"Assumptions";#N/A,#N/A,FALSE,"Adve";#N/A,#N/A,FALSE,"E-Commerce";#N/A,#N/A,FALSE,"Opex";#N/A,#N/A,FALSE,"P&amp;L";#N/A,#N/A,FALSE,"FCF &amp; DCF"}</definedName>
    <definedName name="jazz" localSheetId="25" hidden="1">{#N/A,#N/A,FALSE,"Spain MKT";#N/A,#N/A,FALSE,"Assumptions";#N/A,#N/A,FALSE,"Adve";#N/A,#N/A,FALSE,"E-Commerce";#N/A,#N/A,FALSE,"Opex";#N/A,#N/A,FALSE,"P&amp;L";#N/A,#N/A,FALSE,"FCF &amp; DCF"}</definedName>
    <definedName name="jazz" localSheetId="27"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8" hidden="1">{#N/A,#N/A,FALSE,"Spain MKT";#N/A,#N/A,FALSE,"Assumptions";#N/A,#N/A,FALSE,"Adve";#N/A,#N/A,FALSE,"E-Commerce";#N/A,#N/A,FALSE,"Opex";#N/A,#N/A,FALSE,"P&amp;L";#N/A,#N/A,FALSE,"FCF &amp; DCF"}</definedName>
    <definedName name="jazz2" localSheetId="25" hidden="1">{#N/A,#N/A,FALSE,"Spain MKT";#N/A,#N/A,FALSE,"Assumptions";#N/A,#N/A,FALSE,"Adve";#N/A,#N/A,FALSE,"E-Commerce";#N/A,#N/A,FALSE,"Opex";#N/A,#N/A,FALSE,"P&amp;L";#N/A,#N/A,FALSE,"FCF &amp; DCF"}</definedName>
    <definedName name="jazz2" localSheetId="27"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8" hidden="1">{"JG FE Top",#N/A,FALSE,"JG FE ¥";"JG FE Bottom",#N/A,FALSE,"JG FE ¥"}</definedName>
    <definedName name="jd" localSheetId="25" hidden="1">{"JG FE Top",#N/A,FALSE,"JG FE ¥";"JG FE Bottom",#N/A,FALSE,"JG FE ¥"}</definedName>
    <definedName name="jd" localSheetId="27" hidden="1">{"JG FE Top",#N/A,FALSE,"JG FE ¥";"JG FE Bottom",#N/A,FALSE,"JG FE ¥"}</definedName>
    <definedName name="jd" hidden="1">{"JG FE Top",#N/A,FALSE,"JG FE ¥";"JG FE Bottom",#N/A,FALSE,"JG FE ¥"}</definedName>
    <definedName name="jdhgjdghjd" localSheetId="28" hidden="1">{#N/A,#N/A,FALSE,"Contribution Analysis"}</definedName>
    <definedName name="jdhgjdghjd" localSheetId="25" hidden="1">{#N/A,#N/A,FALSE,"Contribution Analysis"}</definedName>
    <definedName name="jdhgjdghjd" localSheetId="27" hidden="1">{#N/A,#N/A,FALSE,"Contribution Analysis"}</definedName>
    <definedName name="jdhgjdghjd" hidden="1">{#N/A,#N/A,FALSE,"Contribution Analysis"}</definedName>
    <definedName name="JGF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8" hidden="1">{#N/A,#N/A,FALSE,"CreditStat";#N/A,#N/A,FALSE,"SPbrkup";#N/A,#N/A,FALSE,"MerSPsyn";#N/A,#N/A,FALSE,"MerSPwKCsyn";#N/A,#N/A,FALSE,"MerSPwKCsyn (2)";#N/A,#N/A,FALSE,"CreditStat (2)"}</definedName>
    <definedName name="jh" localSheetId="25" hidden="1">{#N/A,#N/A,FALSE,"CreditStat";#N/A,#N/A,FALSE,"SPbrkup";#N/A,#N/A,FALSE,"MerSPsyn";#N/A,#N/A,FALSE,"MerSPwKCsyn";#N/A,#N/A,FALSE,"MerSPwKCsyn (2)";#N/A,#N/A,FALSE,"CreditStat (2)"}</definedName>
    <definedName name="jh" localSheetId="27"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8" hidden="1">{"Assumptions",#N/A,FALSE,"Sheet1";"Main Report",#N/A,FALSE,"Sheet1";"Results",#N/A,FALSE,"Sheet1";"Advances",#N/A,FALSE,"Sheet1"}</definedName>
    <definedName name="jjjj" localSheetId="25" hidden="1">{"Assumptions",#N/A,FALSE,"Sheet1";"Main Report",#N/A,FALSE,"Sheet1";"Results",#N/A,FALSE,"Sheet1";"Advances",#N/A,FALSE,"Sheet1"}</definedName>
    <definedName name="jjjj" localSheetId="27"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8" hidden="1">{#N/A,#N/A,FALSE,"FY97";#N/A,#N/A,FALSE,"FY98";#N/A,#N/A,FALSE,"FY99";#N/A,#N/A,FALSE,"FY00";#N/A,#N/A,FALSE,"FY01"}</definedName>
    <definedName name="jk" localSheetId="25" hidden="1">{#N/A,#N/A,FALSE,"FY97";#N/A,#N/A,FALSE,"FY98";#N/A,#N/A,FALSE,"FY99";#N/A,#N/A,FALSE,"FY00";#N/A,#N/A,FALSE,"FY01"}</definedName>
    <definedName name="jk" localSheetId="27" hidden="1">{#N/A,#N/A,FALSE,"FY97";#N/A,#N/A,FALSE,"FY98";#N/A,#N/A,FALSE,"FY99";#N/A,#N/A,FALSE,"FY00";#N/A,#N/A,FALSE,"FY01"}</definedName>
    <definedName name="jk" hidden="1">{#N/A,#N/A,FALSE,"FY97";#N/A,#N/A,FALSE,"FY98";#N/A,#N/A,FALSE,"FY99";#N/A,#N/A,FALSE,"FY00";#N/A,#N/A,FALSE,"FY01"}</definedName>
    <definedName name="jkşş" localSheetId="28" hidden="1">{"det (May)",#N/A,FALSE,"June";"sum (MAY YTD)",#N/A,FALSE,"June YTD"}</definedName>
    <definedName name="jkşş" localSheetId="25" hidden="1">{"det (May)",#N/A,FALSE,"June";"sum (MAY YTD)",#N/A,FALSE,"June YTD"}</definedName>
    <definedName name="jkşş" localSheetId="27" hidden="1">{"det (May)",#N/A,FALSE,"June";"sum (MAY YTD)",#N/A,FALSE,"June YTD"}</definedName>
    <definedName name="jkşş" hidden="1">{"det (May)",#N/A,FALSE,"June";"sum (MAY YTD)",#N/A,FALSE,"June YTD"}</definedName>
    <definedName name="jljl" localSheetId="28" hidden="1">{"det (May)",#N/A,FALSE,"June";"sum (MAY YTD)",#N/A,FALSE,"June YTD"}</definedName>
    <definedName name="jljl" localSheetId="25" hidden="1">{"det (May)",#N/A,FALSE,"June";"sum (MAY YTD)",#N/A,FALSE,"June YTD"}</definedName>
    <definedName name="jljl" localSheetId="27" hidden="1">{"det (May)",#N/A,FALSE,"June";"sum (MAY YTD)",#N/A,FALSE,"June YTD"}</definedName>
    <definedName name="jljl" hidden="1">{"det (May)",#N/A,FALSE,"June";"sum (MAY YTD)",#N/A,FALSE,"June YTD"}</definedName>
    <definedName name="jnv" localSheetId="28" hidden="1">{#N/A,#N/A,FALSE,"Hoja1";#N/A,#N/A,FALSE,"Hoja2"}</definedName>
    <definedName name="jnv" localSheetId="25" hidden="1">{#N/A,#N/A,FALSE,"Hoja1";#N/A,#N/A,FALSE,"Hoja2"}</definedName>
    <definedName name="jnv" localSheetId="27" hidden="1">{#N/A,#N/A,FALSE,"Hoja1";#N/A,#N/A,FALSE,"Hoja2"}</definedName>
    <definedName name="jnv" hidden="1">{#N/A,#N/A,FALSE,"Hoja1";#N/A,#N/A,FALSE,"Hoja2"}</definedName>
    <definedName name="JOE" localSheetId="28" hidden="1">{"Assumptions",#N/A,FALSE,"Model"}</definedName>
    <definedName name="JOE" localSheetId="25" hidden="1">{"Assumptions",#N/A,FALSE,"Model"}</definedName>
    <definedName name="JOE" localSheetId="27" hidden="1">{"Assumptions",#N/A,FALSE,"Model"}</definedName>
    <definedName name="JOE" hidden="1">{"Assumptions",#N/A,FALSE,"Model"}</definedName>
    <definedName name="JUNK" localSheetId="28" hidden="1">{#N/A,#N/A,FALSE,"All Bus A";#N/A,#N/A,FALSE,"All Bus B";#N/A,#N/A,FALSE,"Tot UK A";#N/A,#N/A,FALSE,"Tot UK B";#N/A,#N/A,FALSE,"UK Dt A";#N/A,#N/A,FALSE,"UK Dt B";#N/A,#N/A,FALSE,"UK Bd A";#N/A,#N/A,FALSE,"UK Bd B";#N/A,#N/A,FALSE,"Int A";#N/A,#N/A,FALSE,"Int B"}</definedName>
    <definedName name="JUNK" localSheetId="25" hidden="1">{#N/A,#N/A,FALSE,"All Bus A";#N/A,#N/A,FALSE,"All Bus B";#N/A,#N/A,FALSE,"Tot UK A";#N/A,#N/A,FALSE,"Tot UK B";#N/A,#N/A,FALSE,"UK Dt A";#N/A,#N/A,FALSE,"UK Dt B";#N/A,#N/A,FALSE,"UK Bd A";#N/A,#N/A,FALSE,"UK Bd B";#N/A,#N/A,FALSE,"Int A";#N/A,#N/A,FALSE,"Int B"}</definedName>
    <definedName name="JUNK" localSheetId="27"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8" hidden="1">{"Dayanıklı tüketim",#N/A,FALSE,"9511kar(TL)"}</definedName>
    <definedName name="kasım" localSheetId="25" hidden="1">{"Dayanıklı tüketim",#N/A,FALSE,"9511kar(TL)"}</definedName>
    <definedName name="kasım" localSheetId="27" hidden="1">{"Dayanıklı tüketim",#N/A,FALSE,"9511kar(TL)"}</definedName>
    <definedName name="kasım" hidden="1">{"Dayanıklı tüketim",#N/A,FALSE,"9511kar(TL)"}</definedName>
    <definedName name="kasım_1" localSheetId="28" hidden="1">{"KOÇ TOP 2",#N/A,FALSE,"9511kar(TL)"}</definedName>
    <definedName name="kasım_1" localSheetId="25" hidden="1">{"KOÇ TOP 2",#N/A,FALSE,"9511kar(TL)"}</definedName>
    <definedName name="kasım_1" localSheetId="27" hidden="1">{"KOÇ TOP 2",#N/A,FALSE,"9511kar(TL)"}</definedName>
    <definedName name="kasım_1" hidden="1">{"KOÇ TOP 2",#N/A,FALSE,"9511kar(TL)"}</definedName>
    <definedName name="kasım_2" localSheetId="28" hidden="1">{"Tofaş",#N/A,FALSE,"9511kar(TL)"}</definedName>
    <definedName name="kasım_2" localSheetId="25" hidden="1">{"Tofaş",#N/A,FALSE,"9511kar(TL)"}</definedName>
    <definedName name="kasım_2" localSheetId="27" hidden="1">{"Tofaş",#N/A,FALSE,"9511kar(TL)"}</definedName>
    <definedName name="kasım_2" hidden="1">{"Tofaş",#N/A,FALSE,"9511kar(TL)"}</definedName>
    <definedName name="kdfjkdfjfjd" localSheetId="28" hidden="1">{0,0,0,0}</definedName>
    <definedName name="kdfjkdfjfjd" localSheetId="25" hidden="1">{0,0,0,0}</definedName>
    <definedName name="kdfjkdfjfjd" localSheetId="27" hidden="1">{0,0,0,0}</definedName>
    <definedName name="kdfjkdfjfjd" hidden="1">{0,0,0,0}</definedName>
    <definedName name="kegs" localSheetId="28" hidden="1">{"det (May)",#N/A,FALSE,"June";"sum (MAY YTD)",#N/A,FALSE,"June YTD"}</definedName>
    <definedName name="kegs" localSheetId="25" hidden="1">{"det (May)",#N/A,FALSE,"June";"sum (MAY YTD)",#N/A,FALSE,"June YTD"}</definedName>
    <definedName name="kegs" localSheetId="27" hidden="1">{"det (May)",#N/A,FALSE,"June";"sum (MAY YTD)",#N/A,FALSE,"June YTD"}</definedName>
    <definedName name="kegs" hidden="1">{"det (May)",#N/A,FALSE,"June";"sum (MAY YTD)",#N/A,FALSE,"June YTD"}</definedName>
    <definedName name="kgnvbdneke" hidden="1">#REF!</definedName>
    <definedName name="KH" localSheetId="28" hidden="1">Main.SAPF4Help()</definedName>
    <definedName name="KH" localSheetId="25" hidden="1">Main.SAPF4Help()</definedName>
    <definedName name="KH" localSheetId="27" hidden="1">Main.SAPF4Help()</definedName>
    <definedName name="KH" hidden="1">Main.SAPF4Help()</definedName>
    <definedName name="khyu" hidden="1">#REF!</definedName>
    <definedName name="kikj" localSheetId="28" hidden="1">{#N/A,#N/A,FALSE,"Cover";#N/A,#N/A,FALSE,"Contents-Pg1";#N/A,#N/A,FALSE,"High-Com-pg2";#N/A,#N/A,FALSE,"1 Full";#N/A,#N/A,FALSE,"1chts";#N/A,#N/A,FALSE,"Table 2";#N/A,#N/A,FALSE,"3New Iss";#N/A,#N/A,FALSE,"4Money raised";#N/A,#N/A,FALSE,"5Aim";#N/A,#N/A,FALSE,"AiM charts";#N/A,#N/A,FALSE,"6FT Smll";#N/A,#N/A,FALSE,"11SEATS";#N/A,#N/A,FALSE,"12Notes"}</definedName>
    <definedName name="kikj" localSheetId="25" hidden="1">{#N/A,#N/A,FALSE,"Cover";#N/A,#N/A,FALSE,"Contents-Pg1";#N/A,#N/A,FALSE,"High-Com-pg2";#N/A,#N/A,FALSE,"1 Full";#N/A,#N/A,FALSE,"1chts";#N/A,#N/A,FALSE,"Table 2";#N/A,#N/A,FALSE,"3New Iss";#N/A,#N/A,FALSE,"4Money raised";#N/A,#N/A,FALSE,"5Aim";#N/A,#N/A,FALSE,"AiM charts";#N/A,#N/A,FALSE,"6FT Smll";#N/A,#N/A,FALSE,"11SEATS";#N/A,#N/A,FALSE,"12Notes"}</definedName>
    <definedName name="kikj" localSheetId="27"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8" hidden="1">{#N/A,#N/A,FALSE,"ORIX CSC"}</definedName>
    <definedName name="kjhkjh" localSheetId="25" hidden="1">{#N/A,#N/A,FALSE,"ORIX CSC"}</definedName>
    <definedName name="kjhkjh" localSheetId="27" hidden="1">{#N/A,#N/A,FALSE,"ORIX CSC"}</definedName>
    <definedName name="kjhkjh" hidden="1">{#N/A,#N/A,FALSE,"ORIX CSC"}</definedName>
    <definedName name="kjkj" localSheetId="28" hidden="1">{#N/A,#N/A,FALSE,"Cover";#N/A,#N/A,FALSE,"Contents-Pg1";#N/A,#N/A,FALSE,"High-Com-pg2";#N/A,#N/A,FALSE,"1 Full";#N/A,#N/A,FALSE,"1chts";#N/A,#N/A,FALSE,"Table 2";#N/A,#N/A,FALSE,"3New Iss";#N/A,#N/A,FALSE,"4Money raised";#N/A,#N/A,FALSE,"5Aim";#N/A,#N/A,FALSE,"AiM charts";#N/A,#N/A,FALSE,"6FT Smll";#N/A,#N/A,FALSE,"11SEATS";#N/A,#N/A,FALSE,"12Notes"}</definedName>
    <definedName name="kjkj" localSheetId="25" hidden="1">{#N/A,#N/A,FALSE,"Cover";#N/A,#N/A,FALSE,"Contents-Pg1";#N/A,#N/A,FALSE,"High-Com-pg2";#N/A,#N/A,FALSE,"1 Full";#N/A,#N/A,FALSE,"1chts";#N/A,#N/A,FALSE,"Table 2";#N/A,#N/A,FALSE,"3New Iss";#N/A,#N/A,FALSE,"4Money raised";#N/A,#N/A,FALSE,"5Aim";#N/A,#N/A,FALSE,"AiM charts";#N/A,#N/A,FALSE,"6FT Smll";#N/A,#N/A,FALSE,"11SEATS";#N/A,#N/A,FALSE,"12Notes"}</definedName>
    <definedName name="kjkj" localSheetId="27"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8" hidden="1">{"det (May)",#N/A,FALSE,"June";"sum (MAY YTD)",#N/A,FALSE,"June YTD"}</definedName>
    <definedName name="kjlk" localSheetId="25" hidden="1">{"det (May)",#N/A,FALSE,"June";"sum (MAY YTD)",#N/A,FALSE,"June YTD"}</definedName>
    <definedName name="kjlk" localSheetId="27" hidden="1">{"det (May)",#N/A,FALSE,"June";"sum (MAY YTD)",#N/A,FALSE,"June YTD"}</definedName>
    <definedName name="kjlk" hidden="1">{"det (May)",#N/A,FALSE,"June";"sum (MAY YTD)",#N/A,FALSE,"June YTD"}</definedName>
    <definedName name="kjlşh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8" hidden="1">{"det (May)",#N/A,FALSE,"June";"sum (MAY YTD)",#N/A,FALSE,"June YTD"}</definedName>
    <definedName name="kjlşkljş" localSheetId="25" hidden="1">{"det (May)",#N/A,FALSE,"June";"sum (MAY YTD)",#N/A,FALSE,"June YTD"}</definedName>
    <definedName name="kjlşkljş" localSheetId="27" hidden="1">{"det (May)",#N/A,FALSE,"June";"sum (MAY YTD)",#N/A,FALSE,"June YTD"}</definedName>
    <definedName name="kjlşkljş" hidden="1">{"det (May)",#N/A,FALSE,"June";"sum (MAY YTD)",#N/A,FALSE,"June YTD"}</definedName>
    <definedName name="kl" localSheetId="28" hidden="1">{#N/A,#N/A,FALSE,"FY97";#N/A,#N/A,FALSE,"FY98";#N/A,#N/A,FALSE,"FY99";#N/A,#N/A,FALSE,"FY00";#N/A,#N/A,FALSE,"FY01"}</definedName>
    <definedName name="kl" localSheetId="25" hidden="1">{#N/A,#N/A,FALSE,"FY97";#N/A,#N/A,FALSE,"FY98";#N/A,#N/A,FALSE,"FY99";#N/A,#N/A,FALSE,"FY00";#N/A,#N/A,FALSE,"FY01"}</definedName>
    <definedName name="kl" localSheetId="27" hidden="1">{#N/A,#N/A,FALSE,"FY97";#N/A,#N/A,FALSE,"FY98";#N/A,#N/A,FALSE,"FY99";#N/A,#N/A,FALSE,"FY00";#N/A,#N/A,FALSE,"FY01"}</definedName>
    <definedName name="kl" hidden="1">{#N/A,#N/A,FALSE,"FY97";#N/A,#N/A,FALSE,"FY98";#N/A,#N/A,FALSE,"FY99";#N/A,#N/A,FALSE,"FY00";#N/A,#N/A,FALSE,"FY01"}</definedName>
    <definedName name="kmh" localSheetId="28" hidden="1">{#N/A,#N/A,TRUE,"Cover sheet";#N/A,#N/A,TRUE,"DCF analysis";#N/A,#N/A,TRUE,"WACC calculation"}</definedName>
    <definedName name="kmh" localSheetId="25" hidden="1">{#N/A,#N/A,TRUE,"Cover sheet";#N/A,#N/A,TRUE,"DCF analysis";#N/A,#N/A,TRUE,"WACC calculation"}</definedName>
    <definedName name="kmh" localSheetId="27" hidden="1">{#N/A,#N/A,TRUE,"Cover sheet";#N/A,#N/A,TRUE,"DCF analysis";#N/A,#N/A,TRUE,"WACC calculation"}</definedName>
    <definedName name="kmh" hidden="1">{#N/A,#N/A,TRUE,"Cover sheet";#N/A,#N/A,TRUE,"DCF analysis";#N/A,#N/A,TRUE,"WACC calculation"}</definedName>
    <definedName name="LANC"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8" hidden="1">{"det (May)",#N/A,FALSE,"June";"sum (MAY YTD)",#N/A,FALSE,"June YTD"}</definedName>
    <definedName name="lkşlkş" localSheetId="25" hidden="1">{"det (May)",#N/A,FALSE,"June";"sum (MAY YTD)",#N/A,FALSE,"June YTD"}</definedName>
    <definedName name="lkşlkş" localSheetId="27" hidden="1">{"det (May)",#N/A,FALSE,"June";"sum (MAY YTD)",#N/A,FALSE,"June YTD"}</definedName>
    <definedName name="lkşlkş" hidden="1">{"det (May)",#N/A,FALSE,"June";"sum (MAY YTD)",#N/A,FALSE,"June YTD"}</definedName>
    <definedName name="LOCAL_MYSQL_DATE_FORMAT"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8" hidden="1">{"det (May)",#N/A,FALSE,"June";"sum (MAY YTD)",#N/A,FALSE,"June YTD"}</definedName>
    <definedName name="lşjlkşjklş" localSheetId="25" hidden="1">{"det (May)",#N/A,FALSE,"June";"sum (MAY YTD)",#N/A,FALSE,"June YTD"}</definedName>
    <definedName name="lşjlkşjklş" localSheetId="27" hidden="1">{"det (May)",#N/A,FALSE,"June";"sum (MAY YTD)",#N/A,FALSE,"June YTD"}</definedName>
    <definedName name="lşjlkşjklş" hidden="1">{"det (May)",#N/A,FALSE,"June";"sum (MAY YTD)",#N/A,FALSE,"June YTD"}</definedName>
    <definedName name="M" localSheetId="28" hidden="1">{#N/A,#N/A,FALSE,"fnma22pi";#N/A,#N/A,FALSE,"1888144"}</definedName>
    <definedName name="M" localSheetId="25" hidden="1">{#N/A,#N/A,FALSE,"fnma22pi";#N/A,#N/A,FALSE,"1888144"}</definedName>
    <definedName name="M" localSheetId="27" hidden="1">{#N/A,#N/A,FALSE,"fnma22pi";#N/A,#N/A,FALSE,"1888144"}</definedName>
    <definedName name="M" hidden="1">{#N/A,#N/A,FALSE,"fnma22pi";#N/A,#N/A,FALSE,"1888144"}</definedName>
    <definedName name="mb_inputLocation" hidden="1">#REF!</definedName>
    <definedName name="mizan" hidden="1">#REF!</definedName>
    <definedName name="mj" localSheetId="28" hidden="1">{#N/A,#N/A,FALSE,"FY97";#N/A,#N/A,FALSE,"FY98";#N/A,#N/A,FALSE,"FY99";#N/A,#N/A,FALSE,"FY00";#N/A,#N/A,FALSE,"FY01"}</definedName>
    <definedName name="mj" localSheetId="25" hidden="1">{#N/A,#N/A,FALSE,"FY97";#N/A,#N/A,FALSE,"FY98";#N/A,#N/A,FALSE,"FY99";#N/A,#N/A,FALSE,"FY00";#N/A,#N/A,FALSE,"FY01"}</definedName>
    <definedName name="mj" localSheetId="27" hidden="1">{#N/A,#N/A,FALSE,"FY97";#N/A,#N/A,FALSE,"FY98";#N/A,#N/A,FALSE,"FY99";#N/A,#N/A,FALSE,"FY00";#N/A,#N/A,FALSE,"FY01"}</definedName>
    <definedName name="mj" hidden="1">{#N/A,#N/A,FALSE,"FY97";#N/A,#N/A,FALSE,"FY98";#N/A,#N/A,FALSE,"FY99";#N/A,#N/A,FALSE,"FY00";#N/A,#N/A,FALSE,"FY01"}</definedName>
    <definedName name="n" localSheetId="28" hidden="1">{"a",#N/A,FALSE,"LBO - 100%, No Sales";"aa",#N/A,FALSE,"LBO - 100%, No Sales";"aaa",#N/A,FALSE,"LBO - 100%, No Sales";"aaaa",#N/A,FALSE,"LBO - 100%, No Sales";"aaaaa",#N/A,FALSE,"LBO - 100%, No Sales";"aaaaaa",#N/A,FALSE,"LBO - 100%, No Sales";"aaaaaaa",#N/A,FALSE,"LBO - 100%, No Sales";"aaaaaaaa",#N/A,FALSE,"LBO - 100%, No Sales"}</definedName>
    <definedName name="n" localSheetId="25" hidden="1">{"a",#N/A,FALSE,"LBO - 100%, No Sales";"aa",#N/A,FALSE,"LBO - 100%, No Sales";"aaa",#N/A,FALSE,"LBO - 100%, No Sales";"aaaa",#N/A,FALSE,"LBO - 100%, No Sales";"aaaaa",#N/A,FALSE,"LBO - 100%, No Sales";"aaaaaa",#N/A,FALSE,"LBO - 100%, No Sales";"aaaaaaa",#N/A,FALSE,"LBO - 100%, No Sales";"aaaaaaaa",#N/A,FALSE,"LBO - 100%, No Sales"}</definedName>
    <definedName name="n" localSheetId="27"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8" hidden="1">{"det (May)",#N/A,FALSE,"June";"sum (MAY YTD)",#N/A,FALSE,"June YTD"}</definedName>
    <definedName name="nbmn" localSheetId="25" hidden="1">{"det (May)",#N/A,FALSE,"June";"sum (MAY YTD)",#N/A,FALSE,"June YTD"}</definedName>
    <definedName name="nbmn" localSheetId="27" hidden="1">{"det (May)",#N/A,FALSE,"June";"sum (MAY YTD)",#N/A,FALSE,"June YTD"}</definedName>
    <definedName name="nbmn" hidden="1">{"det (May)",#N/A,FALSE,"June";"sum (MAY YTD)",#N/A,FALSE,"June YTD"}</definedName>
    <definedName name="New" localSheetId="28" hidden="1">{"subs",#N/A,FALSE,"database ";"proportional",#N/A,FALSE,"database "}</definedName>
    <definedName name="New" localSheetId="25" hidden="1">{"subs",#N/A,FALSE,"database ";"proportional",#N/A,FALSE,"database "}</definedName>
    <definedName name="New" localSheetId="27" hidden="1">{"subs",#N/A,FALSE,"database ";"proportional",#N/A,FALSE,"database "}</definedName>
    <definedName name="New" hidden="1">{"subs",#N/A,FALSE,"database ";"proportional",#N/A,FALSE,"database "}</definedName>
    <definedName name="newDC" localSheetId="28" hidden="1">{#N/A,#N/A,TRUE,"Cover sheet";#N/A,#N/A,TRUE,"DCF analysis";#N/A,#N/A,TRUE,"WACC calculation"}</definedName>
    <definedName name="newDC" localSheetId="25" hidden="1">{#N/A,#N/A,TRUE,"Cover sheet";#N/A,#N/A,TRUE,"DCF analysis";#N/A,#N/A,TRUE,"WACC calculation"}</definedName>
    <definedName name="newDC" localSheetId="27" hidden="1">{#N/A,#N/A,TRUE,"Cover sheet";#N/A,#N/A,TRUE,"DCF analysis";#N/A,#N/A,TRUE,"WACC calculation"}</definedName>
    <definedName name="newDC" hidden="1">{#N/A,#N/A,TRUE,"Cover sheet";#N/A,#N/A,TRUE,"DCF analysis";#N/A,#N/A,TRUE,"WACC calculation"}</definedName>
    <definedName name="newer" localSheetId="28" hidden="1">{#N/A,#N/A,FALSE,"Sheet1"}</definedName>
    <definedName name="newer" localSheetId="25" hidden="1">{#N/A,#N/A,FALSE,"Sheet1"}</definedName>
    <definedName name="newer" localSheetId="27" hidden="1">{#N/A,#N/A,FALSE,"Sheet1"}</definedName>
    <definedName name="newer" hidden="1">{#N/A,#N/A,FALSE,"Sheet1"}</definedName>
    <definedName name="newer2" localSheetId="28" hidden="1">{#N/A,#N/A,FALSE,"Sheet1"}</definedName>
    <definedName name="newer2" localSheetId="25" hidden="1">{#N/A,#N/A,FALSE,"Sheet1"}</definedName>
    <definedName name="newer2" localSheetId="27" hidden="1">{#N/A,#N/A,FALSE,"Sheet1"}</definedName>
    <definedName name="newer2" hidden="1">{#N/A,#N/A,FALSE,"Sheet1"}</definedName>
    <definedName name="NewSummary" localSheetId="28" hidden="1">{#N/A,#N/A,FALSE,"Cover";#N/A,#N/A,FALSE,"Projections";#N/A,#N/A,FALSE,"10 Year Summary";#N/A,#N/A,FALSE,"Balance Sheet Summary";#N/A,#N/A,FALSE,"Adjustments";#N/A,#N/A,FALSE,"Discount Rate";#N/A,#N/A,FALSE,"Comps";#N/A,#N/A,FALSE,"Executive Comp"}</definedName>
    <definedName name="NewSummary" localSheetId="25" hidden="1">{#N/A,#N/A,FALSE,"Cover";#N/A,#N/A,FALSE,"Projections";#N/A,#N/A,FALSE,"10 Year Summary";#N/A,#N/A,FALSE,"Balance Sheet Summary";#N/A,#N/A,FALSE,"Adjustments";#N/A,#N/A,FALSE,"Discount Rate";#N/A,#N/A,FALSE,"Comps";#N/A,#N/A,FALSE,"Executive Comp"}</definedName>
    <definedName name="NewSummary" localSheetId="27"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8" hidden="1">{#N/A,#N/A,FALSE,"2";#N/A,#N/A,FALSE,"2,1";#N/A,#N/A,FALSE,"Var annue tit.imm. ";#N/A,#N/A,FALSE,"2,3";#N/A,#N/A,FALSE,"Var annue titoli - prospetto"}</definedName>
    <definedName name="ni" localSheetId="25" hidden="1">{#N/A,#N/A,FALSE,"2";#N/A,#N/A,FALSE,"2,1";#N/A,#N/A,FALSE,"Var annue tit.imm. ";#N/A,#N/A,FALSE,"2,3";#N/A,#N/A,FALSE,"Var annue titoli - prospetto"}</definedName>
    <definedName name="ni" localSheetId="27" hidden="1">{#N/A,#N/A,FALSE,"2";#N/A,#N/A,FALSE,"2,1";#N/A,#N/A,FALSE,"Var annue tit.imm. ";#N/A,#N/A,FALSE,"2,3";#N/A,#N/A,FALSE,"Var annue titoli - prospetto"}</definedName>
    <definedName name="ni" hidden="1">{#N/A,#N/A,FALSE,"2";#N/A,#N/A,FALSE,"2,1";#N/A,#N/A,FALSE,"Var annue tit.imm. ";#N/A,#N/A,FALSE,"2,3";#N/A,#N/A,FALSE,"Var annue titoli - prospetto"}</definedName>
    <definedName name="nn" localSheetId="28" hidden="1">{#N/A,#N/A,FALSE,"All Bus A";#N/A,#N/A,FALSE,"All Bus B";#N/A,#N/A,FALSE,"Tot UK A";#N/A,#N/A,FALSE,"Tot UK B";#N/A,#N/A,FALSE,"UK Dt A";#N/A,#N/A,FALSE,"UK Dt B";#N/A,#N/A,FALSE,"UK Bd A";#N/A,#N/A,FALSE,"UK Bd B";#N/A,#N/A,FALSE,"Int A";#N/A,#N/A,FALSE,"Int B"}</definedName>
    <definedName name="nn" localSheetId="25" hidden="1">{#N/A,#N/A,FALSE,"All Bus A";#N/A,#N/A,FALSE,"All Bus B";#N/A,#N/A,FALSE,"Tot UK A";#N/A,#N/A,FALSE,"Tot UK B";#N/A,#N/A,FALSE,"UK Dt A";#N/A,#N/A,FALSE,"UK Dt B";#N/A,#N/A,FALSE,"UK Bd A";#N/A,#N/A,FALSE,"UK Bd B";#N/A,#N/A,FALSE,"Int A";#N/A,#N/A,FALSE,"Int B"}</definedName>
    <definedName name="nn" localSheetId="27"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28" hidden="1">{#N/A,#N/A,FALSE,"Summary";#N/A,#N/A,FALSE,"Returns";#N/A,#N/A,FALSE,"IS";#N/A,#N/A,FALSE,"CFS";#N/A,#N/A,FALSE,"Opening BS";#N/A,#N/A,FALSE,"BS";#N/A,#N/A,FALSE,"Int. Rates";#N/A,#N/A,FALSE,"Int. Cost";#N/A,#N/A,FALSE,"Fees";#N/A,#N/A,FALSE,"Ratios";#N/A,#N/A,FALSE,"DCF"}</definedName>
    <definedName name="No" localSheetId="25" hidden="1">{#N/A,#N/A,FALSE,"Summary";#N/A,#N/A,FALSE,"Returns";#N/A,#N/A,FALSE,"IS";#N/A,#N/A,FALSE,"CFS";#N/A,#N/A,FALSE,"Opening BS";#N/A,#N/A,FALSE,"BS";#N/A,#N/A,FALSE,"Int. Rates";#N/A,#N/A,FALSE,"Int. Cost";#N/A,#N/A,FALSE,"Fees";#N/A,#N/A,FALSE,"Ratios";#N/A,#N/A,FALSE,"DCF"}</definedName>
    <definedName name="No" localSheetId="27"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8" hidden="1">{#N/A,#N/A,FALSE,"Calc";#N/A,#N/A,FALSE,"Sensitivity";#N/A,#N/A,FALSE,"LT Earn.Dil.";#N/A,#N/A,FALSE,"Dil. AVP"}</definedName>
    <definedName name="noidea" localSheetId="25" hidden="1">{#N/A,#N/A,FALSE,"Calc";#N/A,#N/A,FALSE,"Sensitivity";#N/A,#N/A,FALSE,"LT Earn.Dil.";#N/A,#N/A,FALSE,"Dil. AVP"}</definedName>
    <definedName name="noidea" localSheetId="27" hidden="1">{#N/A,#N/A,FALSE,"Calc";#N/A,#N/A,FALSE,"Sensitivity";#N/A,#N/A,FALSE,"LT Earn.Dil.";#N/A,#N/A,FALSE,"Dil. AVP"}</definedName>
    <definedName name="noidea" hidden="1">{#N/A,#N/A,FALSE,"Calc";#N/A,#N/A,FALSE,"Sensitivity";#N/A,#N/A,FALSE,"LT Earn.Dil.";#N/A,#N/A,FALSE,"Dil. AVP"}</definedName>
    <definedName name="NOIDEA2" localSheetId="28" hidden="1">{#N/A,#N/A,FALSE,"Calc";#N/A,#N/A,FALSE,"Sensitivity";#N/A,#N/A,FALSE,"LT Earn.Dil.";#N/A,#N/A,FALSE,"Dil. AVP"}</definedName>
    <definedName name="NOIDEA2" localSheetId="25" hidden="1">{#N/A,#N/A,FALSE,"Calc";#N/A,#N/A,FALSE,"Sensitivity";#N/A,#N/A,FALSE,"LT Earn.Dil.";#N/A,#N/A,FALSE,"Dil. AVP"}</definedName>
    <definedName name="NOIDEA2" localSheetId="27" hidden="1">{#N/A,#N/A,FALSE,"Calc";#N/A,#N/A,FALSE,"Sensitivity";#N/A,#N/A,FALSE,"LT Earn.Dil.";#N/A,#N/A,FALSE,"Dil. AVP"}</definedName>
    <definedName name="NOIDEA2" hidden="1">{#N/A,#N/A,FALSE,"Calc";#N/A,#N/A,FALSE,"Sensitivity";#N/A,#N/A,FALSE,"LT Earn.Dil.";#N/A,#N/A,FALSE,"Dil. AVP"}</definedName>
    <definedName name="o"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8" hidden="1">{#N/A,#N/A,FALSE,"Development";#N/A,#N/A,FALSE,"Summary";#N/A,#N/A,FALSE,"People Time";#N/A,#N/A,FALSE,"Summary of People";#N/A,#N/A,FALSE,"Planing"}</definedName>
    <definedName name="October" localSheetId="25" hidden="1">{#N/A,#N/A,FALSE,"Development";#N/A,#N/A,FALSE,"Summary";#N/A,#N/A,FALSE,"People Time";#N/A,#N/A,FALSE,"Summary of People";#N/A,#N/A,FALSE,"Planing"}</definedName>
    <definedName name="October" localSheetId="27"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8" hidden="1">{#N/A,#N/A,FALSE,"RGD$";#N/A,#N/A,FALSE,"BG$";#N/A,#N/A,FALSE,"FC$"}</definedName>
    <definedName name="oj" localSheetId="25" hidden="1">{#N/A,#N/A,FALSE,"RGD$";#N/A,#N/A,FALSE,"BG$";#N/A,#N/A,FALSE,"FC$"}</definedName>
    <definedName name="oj" localSheetId="27" hidden="1">{#N/A,#N/A,FALSE,"RGD$";#N/A,#N/A,FALSE,"BG$";#N/A,#N/A,FALSE,"FC$"}</definedName>
    <definedName name="oj" hidden="1">{#N/A,#N/A,FALSE,"RGD$";#N/A,#N/A,FALSE,"BG$";#N/A,#N/A,FALSE,"FC$"}</definedName>
    <definedName name="ömnö" localSheetId="28" hidden="1">{"det (May)",#N/A,FALSE,"June";"sum (MAY YTD)",#N/A,FALSE,"June YTD"}</definedName>
    <definedName name="ömnö" localSheetId="25" hidden="1">{"det (May)",#N/A,FALSE,"June";"sum (MAY YTD)",#N/A,FALSE,"June YTD"}</definedName>
    <definedName name="ömnö" localSheetId="27" hidden="1">{"det (May)",#N/A,FALSE,"June";"sum (MAY YTD)",#N/A,FALSE,"June YTD"}</definedName>
    <definedName name="ömnö" hidden="1">{"det (May)",#N/A,FALSE,"June";"sum (MAY YTD)",#N/A,FALSE,"June YTD"}</definedName>
    <definedName name="ooo" localSheetId="28" hidden="1">{"IS FE with Ratios",#N/A,FALSE,"Far East";"PF CF Far East",#N/A,FALSE,"Far East";"DCF Far East Matrix",#N/A,FALSE,"Far East"}</definedName>
    <definedName name="ooo" localSheetId="25" hidden="1">{"IS FE with Ratios",#N/A,FALSE,"Far East";"PF CF Far East",#N/A,FALSE,"Far East";"DCF Far East Matrix",#N/A,FALSE,"Far East"}</definedName>
    <definedName name="ooo" localSheetId="27"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8" hidden="1">{#N/A,#N/A,FALSE,"Operations";#N/A,#N/A,FALSE,"Financials"}</definedName>
    <definedName name="OP" localSheetId="25" hidden="1">{#N/A,#N/A,FALSE,"Operations";#N/A,#N/A,FALSE,"Financials"}</definedName>
    <definedName name="OP" localSheetId="27" hidden="1">{#N/A,#N/A,FALSE,"Operations";#N/A,#N/A,FALSE,"Financials"}</definedName>
    <definedName name="OP" hidden="1">{#N/A,#N/A,FALSE,"Operations";#N/A,#N/A,FALSE,"Financials"}</definedName>
    <definedName name="os" localSheetId="28" hidden="1">{#N/A,#N/A,FALSE,"Cover";#N/A,#N/A,FALSE,"Contents-Pg1";#N/A,#N/A,FALSE,"High-Com-pg2";#N/A,#N/A,FALSE,"1 Full";#N/A,#N/A,FALSE,"1chts";#N/A,#N/A,FALSE,"Table 2";#N/A,#N/A,FALSE,"3New Iss";#N/A,#N/A,FALSE,"4Money raised";#N/A,#N/A,FALSE,"5Aim";#N/A,#N/A,FALSE,"AiM charts";#N/A,#N/A,FALSE,"6FT Smll";#N/A,#N/A,FALSE,"11SEATS";#N/A,#N/A,FALSE,"12Notes"}</definedName>
    <definedName name="os" localSheetId="25" hidden="1">{#N/A,#N/A,FALSE,"Cover";#N/A,#N/A,FALSE,"Contents-Pg1";#N/A,#N/A,FALSE,"High-Com-pg2";#N/A,#N/A,FALSE,"1 Full";#N/A,#N/A,FALSE,"1chts";#N/A,#N/A,FALSE,"Table 2";#N/A,#N/A,FALSE,"3New Iss";#N/A,#N/A,FALSE,"4Money raised";#N/A,#N/A,FALSE,"5Aim";#N/A,#N/A,FALSE,"AiM charts";#N/A,#N/A,FALSE,"6FT Smll";#N/A,#N/A,FALSE,"11SEATS";#N/A,#N/A,FALSE,"12Notes"}</definedName>
    <definedName name="os" localSheetId="27"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8" hidden="1">{#N/A,#N/A,FALSE,"Cover";#N/A,#N/A,FALSE,"Contents-Pg1";#N/A,#N/A,FALSE,"High-Com-pg2";#N/A,#N/A,FALSE,"1 Full";#N/A,#N/A,FALSE,"1chts";#N/A,#N/A,FALSE,"Table 2";#N/A,#N/A,FALSE,"3New Iss";#N/A,#N/A,FALSE,"4Money raised";#N/A,#N/A,FALSE,"5Aim";#N/A,#N/A,FALSE,"AiM charts";#N/A,#N/A,FALSE,"6FT Smll";#N/A,#N/A,FALSE,"11SEATS";#N/A,#N/A,FALSE,"12Notes"}</definedName>
    <definedName name="oseas" localSheetId="25" hidden="1">{#N/A,#N/A,FALSE,"Cover";#N/A,#N/A,FALSE,"Contents-Pg1";#N/A,#N/A,FALSE,"High-Com-pg2";#N/A,#N/A,FALSE,"1 Full";#N/A,#N/A,FALSE,"1chts";#N/A,#N/A,FALSE,"Table 2";#N/A,#N/A,FALSE,"3New Iss";#N/A,#N/A,FALSE,"4Money raised";#N/A,#N/A,FALSE,"5Aim";#N/A,#N/A,FALSE,"AiM charts";#N/A,#N/A,FALSE,"6FT Smll";#N/A,#N/A,FALSE,"11SEATS";#N/A,#N/A,FALSE,"12Notes"}</definedName>
    <definedName name="oseas" localSheetId="27"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#REF!</definedName>
    <definedName name="perbolag" localSheetId="28" hidden="1">{#N/A,#N/A,FALSE,"intag";#N/A,#N/A,FALSE,"budg";#N/A,#N/A,FALSE,"samtl"}</definedName>
    <definedName name="perbolag" localSheetId="25" hidden="1">{#N/A,#N/A,FALSE,"intag";#N/A,#N/A,FALSE,"budg";#N/A,#N/A,FALSE,"samtl"}</definedName>
    <definedName name="perbolag" localSheetId="27" hidden="1">{#N/A,#N/A,FALSE,"intag";#N/A,#N/A,FALSE,"budg";#N/A,#N/A,FALSE,"samtl"}</definedName>
    <definedName name="perbolag" hidden="1">{#N/A,#N/A,FALSE,"intag";#N/A,#N/A,FALSE,"budg";#N/A,#N/A,FALSE,"samtl"}</definedName>
    <definedName name="pi" localSheetId="28" hidden="1">{"UTILE NETTO RIEPILOGO",#N/A,TRUE,"dati puntuali (D.E.)";"UTILE NETTO DETTAGLIO",#N/A,TRUE,"dati puntuali (D.E.)";#N/A,#N/A,TRUE,"Imposte puntuali"}</definedName>
    <definedName name="pi" localSheetId="25" hidden="1">{"UTILE NETTO RIEPILOGO",#N/A,TRUE,"dati puntuali (D.E.)";"UTILE NETTO DETTAGLIO",#N/A,TRUE,"dati puntuali (D.E.)";#N/A,#N/A,TRUE,"Imposte puntuali"}</definedName>
    <definedName name="pi" localSheetId="27"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8" hidden="1">{"UTILE NETTO RIEPILOGO",#N/A,TRUE,"dati puntuali (D.E.)";"UTILE NETTO DETTAGLIO",#N/A,TRUE,"dati puntuali (D.E.)";#N/A,#N/A,TRUE,"Imposte puntuali"}</definedName>
    <definedName name="PIPPO" localSheetId="25" hidden="1">{"UTILE NETTO RIEPILOGO",#N/A,TRUE,"dati puntuali (D.E.)";"UTILE NETTO DETTAGLIO",#N/A,TRUE,"dati puntuali (D.E.)";#N/A,#N/A,TRUE,"Imposte puntuali"}</definedName>
    <definedName name="PIPPO" localSheetId="27"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ivot_table" localSheetId="27">IF(INDEX(Trust_Rpt,MATCH(#REF!,#REF!,0),MATCH("PRIN_RECV_BALANCE_OFFERED",#REF!,0))&gt;0,OFFSET(#REF!,0,0,COUNTA(#REF!),COUNTA(#REF!)),OFFSET(#REF!,0,0,COUNTA(#REF!),COUNTA(#REF!)))</definedName>
    <definedName name="Pivot_table">IF(INDEX(Trust_Rpt,MATCH(#REF!,#REF!,0),MATCH("PRIN_RECV_BALANCE_OFFERED",#REF!,0))&gt;0,OFFSET(#REF!,0,0,COUNTA(#REF!),COUNTA(#REF!)),OFFSET(#REF!,0,0,COUNTA(#REF!),COUNTA(#REF!)))</definedName>
    <definedName name="POA" localSheetId="28" hidden="1">{"det (May)",#N/A,FALSE,"June";"sum (MAY YTD)",#N/A,FALSE,"June YTD"}</definedName>
    <definedName name="POA" localSheetId="25" hidden="1">{"det (May)",#N/A,FALSE,"June";"sum (MAY YTD)",#N/A,FALSE,"June YTD"}</definedName>
    <definedName name="POA" localSheetId="27" hidden="1">{"det (May)",#N/A,FALSE,"June";"sum (MAY YTD)",#N/A,FALSE,"June YTD"}</definedName>
    <definedName name="POA" hidden="1">{"det (May)",#N/A,FALSE,"June";"sum (MAY YTD)",#N/A,FALSE,"June YTD"}</definedName>
    <definedName name="pop" localSheetId="28" hidden="1">{"det (May)",#N/A,FALSE,"June";"sum (MAY YTD)",#N/A,FALSE,"June YTD"}</definedName>
    <definedName name="pop" localSheetId="25" hidden="1">{"det (May)",#N/A,FALSE,"June";"sum (MAY YTD)",#N/A,FALSE,"June YTD"}</definedName>
    <definedName name="pop" localSheetId="27" hidden="1">{"det (May)",#N/A,FALSE,"June";"sum (MAY YTD)",#N/A,FALSE,"June YTD"}</definedName>
    <definedName name="pop" hidden="1">{"det (May)",#N/A,FALSE,"June";"sum (MAY YTD)",#N/A,FALSE,"June YTD"}</definedName>
    <definedName name="ppp" localSheetId="28" hidden="1">{"Far East Top",#N/A,FALSE,"FE Model";"Far East Mid",#N/A,FALSE,"FE Model";"Far East Base",#N/A,FALSE,"FE Model"}</definedName>
    <definedName name="ppp" localSheetId="25" hidden="1">{"Far East Top",#N/A,FALSE,"FE Model";"Far East Mid",#N/A,FALSE,"FE Model";"Far East Base",#N/A,FALSE,"FE Model"}</definedName>
    <definedName name="ppp" localSheetId="27" hidden="1">{"Far East Top",#N/A,FALSE,"FE Model";"Far East Mid",#N/A,FALSE,"FE Model";"Far East Base",#N/A,FALSE,"FE Model"}</definedName>
    <definedName name="ppp" hidden="1">{"Far East Top",#N/A,FALSE,"FE Model";"Far East Mid",#N/A,FALSE,"FE Model";"Far East Base",#N/A,FALSE,"FE Model"}</definedName>
    <definedName name="Pres" localSheetId="28" hidden="1">{#N/A,#N/A,TRUE,"Cover sheet";#N/A,#N/A,TRUE,"Summary";#N/A,#N/A,TRUE,"Key Assumptions";#N/A,#N/A,TRUE,"Profit &amp; Loss";#N/A,#N/A,TRUE,"Balance Sheet";#N/A,#N/A,TRUE,"Cashflow";#N/A,#N/A,TRUE,"IRR";#N/A,#N/A,TRUE,"Ratios";#N/A,#N/A,TRUE,"Debt analysis"}</definedName>
    <definedName name="Pres" localSheetId="25" hidden="1">{#N/A,#N/A,TRUE,"Cover sheet";#N/A,#N/A,TRUE,"Summary";#N/A,#N/A,TRUE,"Key Assumptions";#N/A,#N/A,TRUE,"Profit &amp; Loss";#N/A,#N/A,TRUE,"Balance Sheet";#N/A,#N/A,TRUE,"Cashflow";#N/A,#N/A,TRUE,"IRR";#N/A,#N/A,TRUE,"Ratios";#N/A,#N/A,TRUE,"Debt analysis"}</definedName>
    <definedName name="Pres" localSheetId="27"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8" hidden="1">{"Print Top",#N/A,FALSE,"Europe Model";"Print Bottom",#N/A,FALSE,"Europe Model"}</definedName>
    <definedName name="Pres2" localSheetId="25" hidden="1">{"Print Top",#N/A,FALSE,"Europe Model";"Print Bottom",#N/A,FALSE,"Europe Model"}</definedName>
    <definedName name="Pres2" localSheetId="27" hidden="1">{"Print Top",#N/A,FALSE,"Europe Model";"Print Bottom",#N/A,FALSE,"Europe Model"}</definedName>
    <definedName name="Pres2" hidden="1">{"Print Top",#N/A,FALSE,"Europe Model";"Print Bottom",#N/A,FALSE,"Europe Model"}</definedName>
    <definedName name="print"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4" localSheetId="28" hidden="1">{#N/A,#N/A,FALSE,"Operations";#N/A,#N/A,FALSE,"Financials"}</definedName>
    <definedName name="print4" localSheetId="25" hidden="1">{#N/A,#N/A,FALSE,"Operations";#N/A,#N/A,FALSE,"Financials"}</definedName>
    <definedName name="print4" localSheetId="27" hidden="1">{#N/A,#N/A,FALSE,"Operations";#N/A,#N/A,FALSE,"Financials"}</definedName>
    <definedName name="print4" hidden="1">{#N/A,#N/A,FALSE,"Operations";#N/A,#N/A,FALSE,"Financials"}</definedName>
    <definedName name="PRO" localSheetId="28" hidden="1">{"det (May)",#N/A,FALSE,"June";"sum (MAY YTD)",#N/A,FALSE,"June YTD"}</definedName>
    <definedName name="PRO" localSheetId="25" hidden="1">{"det (May)",#N/A,FALSE,"June";"sum (MAY YTD)",#N/A,FALSE,"June YTD"}</definedName>
    <definedName name="PRO" localSheetId="27" hidden="1">{"det (May)",#N/A,FALSE,"June";"sum (MAY YTD)",#N/A,FALSE,"June YTD"}</definedName>
    <definedName name="PRO" hidden="1">{"det (May)",#N/A,FALSE,"June";"sum (MAY YTD)",#N/A,FALSE,"June YTD"}</definedName>
    <definedName name="prof" localSheetId="28" hidden="1">{#N/A,#N/A,FALSE,"A3";#N/A,#N/A,FALSE,"AT2";#N/A,#N/A,FALSE,"PA2";#N/A,#N/A,FALSE,"GI2";#N/A,#N/A,FALSE,"EC2"}</definedName>
    <definedName name="prof" localSheetId="25" hidden="1">{#N/A,#N/A,FALSE,"A3";#N/A,#N/A,FALSE,"AT2";#N/A,#N/A,FALSE,"PA2";#N/A,#N/A,FALSE,"GI2";#N/A,#N/A,FALSE,"EC2"}</definedName>
    <definedName name="prof" localSheetId="27" hidden="1">{#N/A,#N/A,FALSE,"A3";#N/A,#N/A,FALSE,"AT2";#N/A,#N/A,FALSE,"PA2";#N/A,#N/A,FALSE,"GI2";#N/A,#N/A,FALSE,"EC2"}</definedName>
    <definedName name="prof" hidden="1">{#N/A,#N/A,FALSE,"A3";#N/A,#N/A,FALSE,"AT2";#N/A,#N/A,FALSE,"PA2";#N/A,#N/A,FALSE,"GI2";#N/A,#N/A,FALSE,"EC2"}</definedName>
    <definedName name="PSStratification_Rpt">OFFSET(#REF!,0,0,COUNTA(#REF!),COUNTA(#REF!))</definedName>
    <definedName name="PSTOPBORROWERS_Rpt">OFFSET(#REF!,0,0,COUNTA(#REF!),COUNTA(#REF!))</definedName>
    <definedName name="qq" localSheetId="28" hidden="1">{#N/A,#N/A,FALSE,"Aging Summary";#N/A,#N/A,FALSE,"Ratio Analysis";#N/A,#N/A,FALSE,"Test 120 Day Accts";#N/A,#N/A,FALSE,"Tickmarks"}</definedName>
    <definedName name="qq" localSheetId="25" hidden="1">{#N/A,#N/A,FALSE,"Aging Summary";#N/A,#N/A,FALSE,"Ratio Analysis";#N/A,#N/A,FALSE,"Test 120 Day Accts";#N/A,#N/A,FALSE,"Tickmarks"}</definedName>
    <definedName name="qq" localSheetId="27" hidden="1">{#N/A,#N/A,FALSE,"Aging Summary";#N/A,#N/A,FALSE,"Ratio Analysis";#N/A,#N/A,FALSE,"Test 120 Day Accts";#N/A,#N/A,FALSE,"Tickmarks"}</definedName>
    <definedName name="qq" hidden="1">{#N/A,#N/A,FALSE,"Aging Summary";#N/A,#N/A,FALSE,"Ratio Analysis";#N/A,#N/A,FALSE,"Test 120 Day Accts";#N/A,#N/A,FALSE,"Tickmarks"}</definedName>
    <definedName name="qqq" localSheetId="28" hidden="1">{"NA Is w Ratios",#N/A,FALSE,"North America";"PF CFlow NA",#N/A,FALSE,"North America";"NA DCF Matrix",#N/A,FALSE,"North America"}</definedName>
    <definedName name="qqq" localSheetId="25" hidden="1">{"NA Is w Ratios",#N/A,FALSE,"North America";"PF CFlow NA",#N/A,FALSE,"North America";"NA DCF Matrix",#N/A,FALSE,"North America"}</definedName>
    <definedName name="qqq" localSheetId="27"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8" hidden="1">{#N/A,#N/A,TRUE,"Sales Comparison";#N/A,#N/A,TRUE,"Cum. Summary FFR";#N/A,#N/A,TRUE,"Monthly Summary FFR";#N/A,#N/A,TRUE,"Cum. Summary TL";#N/A,#N/A,TRUE,"Monthly Summary TL"}</definedName>
    <definedName name="qqqq" localSheetId="25" hidden="1">{#N/A,#N/A,TRUE,"Sales Comparison";#N/A,#N/A,TRUE,"Cum. Summary FFR";#N/A,#N/A,TRUE,"Monthly Summary FFR";#N/A,#N/A,TRUE,"Cum. Summary TL";#N/A,#N/A,TRUE,"Monthly Summary TL"}</definedName>
    <definedName name="qqqq" localSheetId="27"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8" hidden="1">{#N/A,#N/A,FALSE,"Aging Summary";#N/A,#N/A,FALSE,"Ratio Analysis";#N/A,#N/A,FALSE,"Test 120 Day Accts";#N/A,#N/A,FALSE,"Tickmarks"}</definedName>
    <definedName name="qqqqq" localSheetId="25" hidden="1">{#N/A,#N/A,FALSE,"Aging Summary";#N/A,#N/A,FALSE,"Ratio Analysis";#N/A,#N/A,FALSE,"Test 120 Day Accts";#N/A,#N/A,FALSE,"Tickmarks"}</definedName>
    <definedName name="qqqqq" localSheetId="27" hidden="1">{#N/A,#N/A,FALSE,"Aging Summary";#N/A,#N/A,FALSE,"Ratio Analysis";#N/A,#N/A,FALSE,"Test 120 Day Accts";#N/A,#N/A,FALSE,"Tickmarks"}</definedName>
    <definedName name="qqqqq" hidden="1">{#N/A,#N/A,FALSE,"Aging Summary";#N/A,#N/A,FALSE,"Ratio Analysis";#N/A,#N/A,FALSE,"Test 120 Day Accts";#N/A,#N/A,FALSE,"Tickmarks"}</definedName>
    <definedName name="qqqqqq" localSheetId="28" hidden="1">{#N/A,#N/A,FALSE,"Aging Summary";#N/A,#N/A,FALSE,"Ratio Analysis";#N/A,#N/A,FALSE,"Test 120 Day Accts";#N/A,#N/A,FALSE,"Tickmarks"}</definedName>
    <definedName name="qqqqqq" localSheetId="25" hidden="1">{#N/A,#N/A,FALSE,"Aging Summary";#N/A,#N/A,FALSE,"Ratio Analysis";#N/A,#N/A,FALSE,"Test 120 Day Accts";#N/A,#N/A,FALSE,"Tickmarks"}</definedName>
    <definedName name="qqqqqq" localSheetId="27" hidden="1">{#N/A,#N/A,FALSE,"Aging Summary";#N/A,#N/A,FALSE,"Ratio Analysis";#N/A,#N/A,FALSE,"Test 120 Day Accts";#N/A,#N/A,FALSE,"Tickmarks"}</definedName>
    <definedName name="qqqqqq" hidden="1">{#N/A,#N/A,FALSE,"Aging Summary";#N/A,#N/A,FALSE,"Ratio Analysis";#N/A,#N/A,FALSE,"Test 120 Day Accts";#N/A,#N/A,FALSE,"Tickmarks"}</definedName>
    <definedName name="qsfd" localSheetId="28" hidden="1">{#N/A,#N/A,TRUE,"Cover sheet";#N/A,#N/A,TRUE,"INPUTS";#N/A,#N/A,TRUE,"OUTPUTS";#N/A,#N/A,TRUE,"VALUATION"}</definedName>
    <definedName name="qsfd" localSheetId="25" hidden="1">{#N/A,#N/A,TRUE,"Cover sheet";#N/A,#N/A,TRUE,"INPUTS";#N/A,#N/A,TRUE,"OUTPUTS";#N/A,#N/A,TRUE,"VALUATION"}</definedName>
    <definedName name="qsfd" localSheetId="27" hidden="1">{#N/A,#N/A,TRUE,"Cover sheet";#N/A,#N/A,TRUE,"INPUTS";#N/A,#N/A,TRUE,"OUTPUTS";#N/A,#N/A,TRUE,"VALUATION"}</definedName>
    <definedName name="qsfd" hidden="1">{#N/A,#N/A,TRUE,"Cover sheet";#N/A,#N/A,TRUE,"INPUTS";#N/A,#N/A,TRUE,"OUTPUTS";#N/A,#N/A,TRUE,"VALUATION"}</definedName>
    <definedName name="qterter"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8" hidden="1">{#N/A,#N/A,FALSE,"JKFLASH2";#N/A,#N/A,FALSE,"Page 4";#N/A,#N/A,FALSE,"page 3"}</definedName>
    <definedName name="quarterlybs" localSheetId="25" hidden="1">{#N/A,#N/A,FALSE,"JKFLASH2";#N/A,#N/A,FALSE,"Page 4";#N/A,#N/A,FALSE,"page 3"}</definedName>
    <definedName name="quarterlybs" localSheetId="27" hidden="1">{#N/A,#N/A,FALSE,"JKFLASH2";#N/A,#N/A,FALSE,"Page 4";#N/A,#N/A,FALSE,"page 3"}</definedName>
    <definedName name="quarterlybs" hidden="1">{#N/A,#N/A,FALSE,"JKFLASH2";#N/A,#N/A,FALSE,"Page 4";#N/A,#N/A,FALSE,"page 3"}</definedName>
    <definedName name="qwe" localSheetId="28" hidden="1">{#N/A,#N/A,FALSE,"Hoja1";#N/A,#N/A,FALSE,"Hoja2"}</definedName>
    <definedName name="qwe" localSheetId="25" hidden="1">{#N/A,#N/A,FALSE,"Hoja1";#N/A,#N/A,FALSE,"Hoja2"}</definedName>
    <definedName name="qwe" localSheetId="27" hidden="1">{#N/A,#N/A,FALSE,"Hoja1";#N/A,#N/A,FALSE,"Hoja2"}</definedName>
    <definedName name="qwe" hidden="1">{#N/A,#N/A,FALSE,"Hoja1";#N/A,#N/A,FALSE,"Hoja2"}</definedName>
    <definedName name="qzef" localSheetId="28" hidden="1">{#N/A,#N/A,FALSE,"DELQ";#N/A,#N/A,FALSE,"REO";#N/A,#N/A,FALSE,"WATCHDSC";#N/A,#N/A,FALSE,"2LOSSMOD";#N/A,#N/A,FALSE,"2LOSS";#N/A,#N/A,FALSE,"DSC";#N/A,#N/A,FALSE,"OPERAT";#N/A,#N/A,FALSE,"ADJUST";#N/A,#N/A,FALSE,"PAIDOFF";#N/A,#N/A,FALSE,"TENANT";#N/A,#N/A,FALSE,"LEASE EXPIRE"}</definedName>
    <definedName name="qzef" localSheetId="25" hidden="1">{#N/A,#N/A,FALSE,"DELQ";#N/A,#N/A,FALSE,"REO";#N/A,#N/A,FALSE,"WATCHDSC";#N/A,#N/A,FALSE,"2LOSSMOD";#N/A,#N/A,FALSE,"2LOSS";#N/A,#N/A,FALSE,"DSC";#N/A,#N/A,FALSE,"OPERAT";#N/A,#N/A,FALSE,"ADJUST";#N/A,#N/A,FALSE,"PAIDOFF";#N/A,#N/A,FALSE,"TENANT";#N/A,#N/A,FALSE,"LEASE EXPIRE"}</definedName>
    <definedName name="qzef" localSheetId="27"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atings_Rpt">OFFSET(#REF!,0,0,COUNTA(#REF!),COUNTA(#REF!))</definedName>
    <definedName name="Recap_scenario" localSheetId="28" hidden="1">{"cap_structure",#N/A,FALSE,"Graph-Mkt Cap";"price",#N/A,FALSE,"Graph-Price";"ebit",#N/A,FALSE,"Graph-EBITDA";"ebitda",#N/A,FALSE,"Graph-EBITDA"}</definedName>
    <definedName name="Recap_scenario" localSheetId="25" hidden="1">{"cap_structure",#N/A,FALSE,"Graph-Mkt Cap";"price",#N/A,FALSE,"Graph-Price";"ebit",#N/A,FALSE,"Graph-EBITDA";"ebitda",#N/A,FALSE,"Graph-EBITDA"}</definedName>
    <definedName name="Recap_scenario" localSheetId="27"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8" hidden="1">{0,0,"",0;0,0,0,0;0,0,0,0;0,0,0,0;0,0,0,0}</definedName>
    <definedName name="removed_name3" localSheetId="25" hidden="1">{0,0,"",0;0,0,0,0;0,0,0,0;0,0,0,0;0,0,0,0}</definedName>
    <definedName name="removed_name3" localSheetId="27" hidden="1">{0,0,"",0;0,0,0,0;0,0,0,0;0,0,0,0;0,0,0,0}</definedName>
    <definedName name="removed_name3" hidden="1">{0,0,"",0;0,0,0,0;0,0,0,0;0,0,0,0;0,0,0,0}</definedName>
    <definedName name="removed_name7" localSheetId="28" hidden="1">{0,0,"",0;0,0,0,0;0,0,0,0;0,0,0,0;0,0,0,0}</definedName>
    <definedName name="removed_name7" localSheetId="25" hidden="1">{0,0,"",0;0,0,0,0;0,0,0,0;0,0,0,0;0,0,0,0}</definedName>
    <definedName name="removed_name7" localSheetId="27" hidden="1">{0,0,"",0;0,0,0,0;0,0,0,0;0,0,0,0;0,0,0,0}</definedName>
    <definedName name="removed_name7" hidden="1">{0,0,"",0;0,0,0,0;0,0,0,0;0,0,0,0;0,0,0,0}</definedName>
    <definedName name="RepaymentType" hidden="1">#REF!</definedName>
    <definedName name="rewrwerw" localSheetId="28" hidden="1">{#N/A,#N/A,FALSE,"Cover";#N/A,#N/A,FALSE,"Contents-Pg1";#N/A,#N/A,FALSE,"High-Com-pg2";#N/A,#N/A,FALSE,"1 Full";#N/A,#N/A,FALSE,"1chts";#N/A,#N/A,FALSE,"Table 2";#N/A,#N/A,FALSE,"3New Iss";#N/A,#N/A,FALSE,"4Money raised";#N/A,#N/A,FALSE,"5Aim";#N/A,#N/A,FALSE,"AiM charts";#N/A,#N/A,FALSE,"6FT Smll";#N/A,#N/A,FALSE,"11SEATS";#N/A,#N/A,FALSE,"12Notes"}</definedName>
    <definedName name="rewrwerw" localSheetId="25" hidden="1">{#N/A,#N/A,FALSE,"Cover";#N/A,#N/A,FALSE,"Contents-Pg1";#N/A,#N/A,FALSE,"High-Com-pg2";#N/A,#N/A,FALSE,"1 Full";#N/A,#N/A,FALSE,"1chts";#N/A,#N/A,FALSE,"Table 2";#N/A,#N/A,FALSE,"3New Iss";#N/A,#N/A,FALSE,"4Money raised";#N/A,#N/A,FALSE,"5Aim";#N/A,#N/A,FALSE,"AiM charts";#N/A,#N/A,FALSE,"6FT Smll";#N/A,#N/A,FALSE,"11SEATS";#N/A,#N/A,FALSE,"12Notes"}</definedName>
    <definedName name="rewrwerw" localSheetId="27"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8" hidden="1">{#N/A,#N/A,FALSE,"Cover";#N/A,#N/A,FALSE,"Contents-Pg1";#N/A,#N/A,FALSE,"High-Com-pg2";#N/A,#N/A,FALSE,"1 Full";#N/A,#N/A,FALSE,"1chts";#N/A,#N/A,FALSE,"Table 2";#N/A,#N/A,FALSE,"3New Iss";#N/A,#N/A,FALSE,"4Money raised";#N/A,#N/A,FALSE,"5Aim";#N/A,#N/A,FALSE,"AiM charts";#N/A,#N/A,FALSE,"6FT Smll";#N/A,#N/A,FALSE,"11SEATS";#N/A,#N/A,FALSE,"12Notes"}</definedName>
    <definedName name="rgte3" localSheetId="25" hidden="1">{#N/A,#N/A,FALSE,"Cover";#N/A,#N/A,FALSE,"Contents-Pg1";#N/A,#N/A,FALSE,"High-Com-pg2";#N/A,#N/A,FALSE,"1 Full";#N/A,#N/A,FALSE,"1chts";#N/A,#N/A,FALSE,"Table 2";#N/A,#N/A,FALSE,"3New Iss";#N/A,#N/A,FALSE,"4Money raised";#N/A,#N/A,FALSE,"5Aim";#N/A,#N/A,FALSE,"AiM charts";#N/A,#N/A,FALSE,"6FT Smll";#N/A,#N/A,FALSE,"11SEATS";#N/A,#N/A,FALSE,"12Notes"}</definedName>
    <definedName name="rgte3" localSheetId="27"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8" hidden="1">{"hiden",#N/A,FALSE,"14";"hidden",#N/A,FALSE,"16";"hidden",#N/A,FALSE,"18";"hidden",#N/A,FALSE,"20"}</definedName>
    <definedName name="rr" localSheetId="25" hidden="1">{"hiden",#N/A,FALSE,"14";"hidden",#N/A,FALSE,"16";"hidden",#N/A,FALSE,"18";"hidden",#N/A,FALSE,"20"}</definedName>
    <definedName name="rr" localSheetId="27" hidden="1">{"hiden",#N/A,FALSE,"14";"hidden",#N/A,FALSE,"16";"hidden",#N/A,FALSE,"18";"hidden",#N/A,FALSE,"20"}</definedName>
    <definedName name="rr" hidden="1">{"hiden",#N/A,FALSE,"14";"hidden",#N/A,FALSE,"16";"hidden",#N/A,FALSE,"18";"hidden",#N/A,FALSE,"20"}</definedName>
    <definedName name="rrrrrr" localSheetId="28" hidden="1">{"cash plan",#N/A,FALSE,"fccashflow"}</definedName>
    <definedName name="rrrrrr" localSheetId="25" hidden="1">{"cash plan",#N/A,FALSE,"fccashflow"}</definedName>
    <definedName name="rrrrrr" localSheetId="27" hidden="1">{"cash plan",#N/A,FALSE,"fccashflow"}</definedName>
    <definedName name="rrrrrr" hidden="1">{"cash plan",#N/A,FALSE,"fccashflow"}</definedName>
    <definedName name="rtertertre"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8" hidden="1">{#N/A,#N/A,FALSE,"Cover";#N/A,#N/A,FALSE,"Contents-Pg1";#N/A,#N/A,FALSE,"High-Com-pg2";#N/A,#N/A,FALSE,"1 Full";#N/A,#N/A,FALSE,"1chts";#N/A,#N/A,FALSE,"Table 2";#N/A,#N/A,FALSE,"3New Iss";#N/A,#N/A,FALSE,"4Money raised";#N/A,#N/A,FALSE,"5Aim";#N/A,#N/A,FALSE,"AiM charts";#N/A,#N/A,FALSE,"6FT Smll";#N/A,#N/A,FALSE,"11SEATS";#N/A,#N/A,FALSE,"12Notes"}</definedName>
    <definedName name="RWERE" localSheetId="25" hidden="1">{#N/A,#N/A,FALSE,"Cover";#N/A,#N/A,FALSE,"Contents-Pg1";#N/A,#N/A,FALSE,"High-Com-pg2";#N/A,#N/A,FALSE,"1 Full";#N/A,#N/A,FALSE,"1chts";#N/A,#N/A,FALSE,"Table 2";#N/A,#N/A,FALSE,"3New Iss";#N/A,#N/A,FALSE,"4Money raised";#N/A,#N/A,FALSE,"5Aim";#N/A,#N/A,FALSE,"AiM charts";#N/A,#N/A,FALSE,"6FT Smll";#N/A,#N/A,FALSE,"11SEATS";#N/A,#N/A,FALSE,"12Notes"}</definedName>
    <definedName name="RWERE" localSheetId="27"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8" hidden="1">{#N/A,#N/A,FALSE,"Cover";#N/A,#N/A,FALSE,"Contents-Pg1";#N/A,#N/A,FALSE,"High-Com-pg2";#N/A,#N/A,FALSE,"1 Full";#N/A,#N/A,FALSE,"1chts";#N/A,#N/A,FALSE,"Table 2";#N/A,#N/A,FALSE,"3New Iss";#N/A,#N/A,FALSE,"4Money raised";#N/A,#N/A,FALSE,"5Aim";#N/A,#N/A,FALSE,"AiM charts";#N/A,#N/A,FALSE,"6FT Smll";#N/A,#N/A,FALSE,"11SEATS";#N/A,#N/A,FALSE,"12Notes"}</definedName>
    <definedName name="RWEREWRW" localSheetId="25" hidden="1">{#N/A,#N/A,FALSE,"Cover";#N/A,#N/A,FALSE,"Contents-Pg1";#N/A,#N/A,FALSE,"High-Com-pg2";#N/A,#N/A,FALSE,"1 Full";#N/A,#N/A,FALSE,"1chts";#N/A,#N/A,FALSE,"Table 2";#N/A,#N/A,FALSE,"3New Iss";#N/A,#N/A,FALSE,"4Money raised";#N/A,#N/A,FALSE,"5Aim";#N/A,#N/A,FALSE,"AiM charts";#N/A,#N/A,FALSE,"6FT Smll";#N/A,#N/A,FALSE,"11SEATS";#N/A,#N/A,FALSE,"12Notes"}</definedName>
    <definedName name="RWEREWRW" localSheetId="27"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8" hidden="1">{#N/A,#N/A,FALSE,"Cover";#N/A,#N/A,FALSE,"Contents-Pg1";#N/A,#N/A,FALSE,"High-Com-pg2";#N/A,#N/A,FALSE,"1 Full";#N/A,#N/A,FALSE,"1chts";#N/A,#N/A,FALSE,"Table 2";#N/A,#N/A,FALSE,"3New Iss";#N/A,#N/A,FALSE,"4Money raised";#N/A,#N/A,FALSE,"5Aim";#N/A,#N/A,FALSE,"AiM charts";#N/A,#N/A,FALSE,"6FT Smll";#N/A,#N/A,FALSE,"11SEATS";#N/A,#N/A,FALSE,"12Notes"}</definedName>
    <definedName name="rwerwer" localSheetId="25" hidden="1">{#N/A,#N/A,FALSE,"Cover";#N/A,#N/A,FALSE,"Contents-Pg1";#N/A,#N/A,FALSE,"High-Com-pg2";#N/A,#N/A,FALSE,"1 Full";#N/A,#N/A,FALSE,"1chts";#N/A,#N/A,FALSE,"Table 2";#N/A,#N/A,FALSE,"3New Iss";#N/A,#N/A,FALSE,"4Money raised";#N/A,#N/A,FALSE,"5Aim";#N/A,#N/A,FALSE,"AiM charts";#N/A,#N/A,FALSE,"6FT Smll";#N/A,#N/A,FALSE,"11SEATS";#N/A,#N/A,FALSE,"12Notes"}</definedName>
    <definedName name="rwerwer" localSheetId="27"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8" hidden="1">{#N/A,#N/A,FALSE,"Cover";#N/A,#N/A,FALSE,"Contents-Pg1";#N/A,#N/A,FALSE,"High-Com-pg2";#N/A,#N/A,FALSE,"1 Full";#N/A,#N/A,FALSE,"1chts";#N/A,#N/A,FALSE,"Table 2";#N/A,#N/A,FALSE,"3New Iss";#N/A,#N/A,FALSE,"4Money raised";#N/A,#N/A,FALSE,"5Aim";#N/A,#N/A,FALSE,"AiM charts";#N/A,#N/A,FALSE,"6FT Smll";#N/A,#N/A,FALSE,"11SEATS";#N/A,#N/A,FALSE,"12Notes"}</definedName>
    <definedName name="RWREWRW" localSheetId="25" hidden="1">{#N/A,#N/A,FALSE,"Cover";#N/A,#N/A,FALSE,"Contents-Pg1";#N/A,#N/A,FALSE,"High-Com-pg2";#N/A,#N/A,FALSE,"1 Full";#N/A,#N/A,FALSE,"1chts";#N/A,#N/A,FALSE,"Table 2";#N/A,#N/A,FALSE,"3New Iss";#N/A,#N/A,FALSE,"4Money raised";#N/A,#N/A,FALSE,"5Aim";#N/A,#N/A,FALSE,"AiM charts";#N/A,#N/A,FALSE,"6FT Smll";#N/A,#N/A,FALSE,"11SEATS";#N/A,#N/A,FALSE,"12Notes"}</definedName>
    <definedName name="RWREWRW" localSheetId="27"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hrIndnt" hidden="1">"Wide"</definedName>
    <definedName name="SAPBEXrevision" hidden="1">17</definedName>
    <definedName name="SAPBEXsysID" hidden="1">"FBP"</definedName>
    <definedName name="SAPBEXwbID" hidden="1">"3VLVO8DNFBSDDI223U2WGB0F2"</definedName>
    <definedName name="SAPFuncF4Help" localSheetId="28" hidden="1">Main.SAPF4Help()</definedName>
    <definedName name="SAPFuncF4Help" localSheetId="25" hidden="1">Main.SAPF4Help()</definedName>
    <definedName name="SAPFuncF4Help" localSheetId="27" hidden="1">Main.SAPF4Help()</definedName>
    <definedName name="SAPFuncF4Help" hidden="1">Main.SAPF4Help()</definedName>
    <definedName name="SAPsysID" hidden="1">"708C5W7SBKP804JT78WJ0JNKI"</definedName>
    <definedName name="SAPwbID" hidden="1">"ARS"</definedName>
    <definedName name="sbx" localSheetId="28" hidden="1">{"Consolidated IS w Ratios",#N/A,FALSE,"Consolidated";"Consolidated CF",#N/A,FALSE,"Consolidated";"Consolidated DCF",#N/A,FALSE,"Consolidated"}</definedName>
    <definedName name="sbx" localSheetId="25" hidden="1">{"Consolidated IS w Ratios",#N/A,FALSE,"Consolidated";"Consolidated CF",#N/A,FALSE,"Consolidated";"Consolidated DCF",#N/A,FALSE,"Consolidated"}</definedName>
    <definedName name="sbx" localSheetId="27"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8" hidden="1">{#N/A,#N/A,FALSE,"Japan 2003";#N/A,#N/A,FALSE,"Sheet2"}</definedName>
    <definedName name="scb" localSheetId="25" hidden="1">{#N/A,#N/A,FALSE,"Japan 2003";#N/A,#N/A,FALSE,"Sheet2"}</definedName>
    <definedName name="scb" localSheetId="27" hidden="1">{#N/A,#N/A,FALSE,"Japan 2003";#N/A,#N/A,FALSE,"Sheet2"}</definedName>
    <definedName name="scb" hidden="1">{#N/A,#N/A,FALSE,"Japan 2003";#N/A,#N/A,FALSE,"Sheet2"}</definedName>
    <definedName name="sd" localSheetId="28" hidden="1">{#N/A,#N/A,FALSE,"Contribution Analysis"}</definedName>
    <definedName name="sd" localSheetId="25" hidden="1">{#N/A,#N/A,FALSE,"Contribution Analysis"}</definedName>
    <definedName name="sd" localSheetId="27" hidden="1">{#N/A,#N/A,FALSE,"Contribution Analysis"}</definedName>
    <definedName name="sd" hidden="1">{#N/A,#N/A,FALSE,"Contribution Analysis"}</definedName>
    <definedName name="sddwsd" localSheetId="28" hidden="1">{#N/A,#N/A,FALSE,"Cover";#N/A,#N/A,FALSE,"Contents-Pg1";#N/A,#N/A,FALSE,"High-Com-pg2";#N/A,#N/A,FALSE,"1 Full";#N/A,#N/A,FALSE,"1chts";#N/A,#N/A,FALSE,"Table 2";#N/A,#N/A,FALSE,"3New Iss";#N/A,#N/A,FALSE,"4Money raised";#N/A,#N/A,FALSE,"5Aim";#N/A,#N/A,FALSE,"AiM charts";#N/A,#N/A,FALSE,"6FT Smll";#N/A,#N/A,FALSE,"11SEATS";#N/A,#N/A,FALSE,"12Notes"}</definedName>
    <definedName name="sddwsd" localSheetId="25" hidden="1">{#N/A,#N/A,FALSE,"Cover";#N/A,#N/A,FALSE,"Contents-Pg1";#N/A,#N/A,FALSE,"High-Com-pg2";#N/A,#N/A,FALSE,"1 Full";#N/A,#N/A,FALSE,"1chts";#N/A,#N/A,FALSE,"Table 2";#N/A,#N/A,FALSE,"3New Iss";#N/A,#N/A,FALSE,"4Money raised";#N/A,#N/A,FALSE,"5Aim";#N/A,#N/A,FALSE,"AiM charts";#N/A,#N/A,FALSE,"6FT Smll";#N/A,#N/A,FALSE,"11SEATS";#N/A,#N/A,FALSE,"12Notes"}</definedName>
    <definedName name="sddwsd" localSheetId="27"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8" hidden="1">{"JG FE Top",#N/A,FALSE,"JG FE $";"JG FE Bottom",#N/A,FALSE,"JG FE $"}</definedName>
    <definedName name="SDF" localSheetId="25" hidden="1">{"JG FE Top",#N/A,FALSE,"JG FE $";"JG FE Bottom",#N/A,FALSE,"JG FE $"}</definedName>
    <definedName name="SDF" localSheetId="27" hidden="1">{"JG FE Top",#N/A,FALSE,"JG FE $";"JG FE Bottom",#N/A,FALSE,"JG FE $"}</definedName>
    <definedName name="SDF" hidden="1">{"JG FE Top",#N/A,FALSE,"JG FE $";"JG FE Bottom",#N/A,FALSE,"JG FE $"}</definedName>
    <definedName name="sdfadsfa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8" hidden="1">{"det (May)",#N/A,FALSE,"June";"sum (MAY YTD)",#N/A,FALSE,"June YTD"}</definedName>
    <definedName name="sdfd" localSheetId="25" hidden="1">{"det (May)",#N/A,FALSE,"June";"sum (MAY YTD)",#N/A,FALSE,"June YTD"}</definedName>
    <definedName name="sdfd" localSheetId="27" hidden="1">{"det (May)",#N/A,FALSE,"June";"sum (MAY YTD)",#N/A,FALSE,"June YTD"}</definedName>
    <definedName name="sdfd" hidden="1">{"det (May)",#N/A,FALSE,"June";"sum (MAY YTD)",#N/A,FALSE,"June YTD"}</definedName>
    <definedName name="sdfdsf" localSheetId="28" hidden="1">{"det (May)",#N/A,FALSE,"June";"sum (MAY YTD)",#N/A,FALSE,"June YTD"}</definedName>
    <definedName name="sdfdsf" localSheetId="25" hidden="1">{"det (May)",#N/A,FALSE,"June";"sum (MAY YTD)",#N/A,FALSE,"June YTD"}</definedName>
    <definedName name="sdfdsf" localSheetId="27" hidden="1">{"det (May)",#N/A,FALSE,"June";"sum (MAY YTD)",#N/A,FALSE,"June YTD"}</definedName>
    <definedName name="sdfdsf" hidden="1">{"det (May)",#N/A,FALSE,"June";"sum (MAY YTD)",#N/A,FALSE,"June YTD"}</definedName>
    <definedName name="sdff" hidden="1">#REF!</definedName>
    <definedName name="sdfg" localSheetId="28" hidden="1">{"mgmt forecast",#N/A,FALSE,"Mgmt Forecast";"dcf table",#N/A,FALSE,"Mgmt Forecast";"sensitivity",#N/A,FALSE,"Mgmt Forecast";"table inputs",#N/A,FALSE,"Mgmt Forecast";"calculations",#N/A,FALSE,"Mgmt Forecast"}</definedName>
    <definedName name="sdfg" localSheetId="25" hidden="1">{"mgmt forecast",#N/A,FALSE,"Mgmt Forecast";"dcf table",#N/A,FALSE,"Mgmt Forecast";"sensitivity",#N/A,FALSE,"Mgmt Forecast";"table inputs",#N/A,FALSE,"Mgmt Forecast";"calculations",#N/A,FALSE,"Mgmt Forecast"}</definedName>
    <definedName name="sdfg" localSheetId="27"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8" hidden="1">{"DCF1",#N/A,TRUE,"CC";"DCF2",#N/A,TRUE,"CC";"DCF3",#N/A,TRUE,"CC";#N/A,#N/A,TRUE,"LBO Analysis";"CC_overview",#N/A,TRUE,"CC";"RR_summary",#N/A,TRUE,"RR";"Contribution",#N/A,TRUE,"Contribution CC-RR";"CPE_merger_plan",#N/A,TRUE,"CC Merger Plan (CP&amp;E)";#N/A,#N/A,TRUE,"Break-Up";#N/A,#N/A,TRUE,"CC Merger Plan"}</definedName>
    <definedName name="sdfgsd" localSheetId="25" hidden="1">{"DCF1",#N/A,TRUE,"CC";"DCF2",#N/A,TRUE,"CC";"DCF3",#N/A,TRUE,"CC";#N/A,#N/A,TRUE,"LBO Analysis";"CC_overview",#N/A,TRUE,"CC";"RR_summary",#N/A,TRUE,"RR";"Contribution",#N/A,TRUE,"Contribution CC-RR";"CPE_merger_plan",#N/A,TRUE,"CC Merger Plan (CP&amp;E)";#N/A,#N/A,TRUE,"Break-Up";#N/A,#N/A,TRUE,"CC Merger Plan"}</definedName>
    <definedName name="sdfgsd" localSheetId="27"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8" hidden="1">{"Far East Top",#N/A,FALSE,"FE Model";"Far East Mid",#N/A,FALSE,"FE Model";"Far East Base",#N/A,FALSE,"FE Model"}</definedName>
    <definedName name="sdfh" localSheetId="25" hidden="1">{"Far East Top",#N/A,FALSE,"FE Model";"Far East Mid",#N/A,FALSE,"FE Model";"Far East Base",#N/A,FALSE,"FE Model"}</definedName>
    <definedName name="sdfh" localSheetId="27" hidden="1">{"Far East Top",#N/A,FALSE,"FE Model";"Far East Mid",#N/A,FALSE,"FE Model";"Far East Base",#N/A,FALSE,"FE Model"}</definedName>
    <definedName name="sdfh" hidden="1">{"Far East Top",#N/A,FALSE,"FE Model";"Far East Mid",#N/A,FALSE,"FE Model";"Far East Base",#N/A,FALSE,"FE Model"}</definedName>
    <definedName name="sdfsda" localSheetId="28" hidden="1">{"standalone1",#N/A,FALSE,"DCFBase";"standalone2",#N/A,FALSE,"DCFBase"}</definedName>
    <definedName name="sdfsda" localSheetId="25" hidden="1">{"standalone1",#N/A,FALSE,"DCFBase";"standalone2",#N/A,FALSE,"DCFBase"}</definedName>
    <definedName name="sdfsda" localSheetId="27" hidden="1">{"standalone1",#N/A,FALSE,"DCFBase";"standalone2",#N/A,FALSE,"DCFBase"}</definedName>
    <definedName name="sdfsda" hidden="1">{"standalone1",#N/A,FALSE,"DCFBase";"standalone2",#N/A,FALSE,"DCFBase"}</definedName>
    <definedName name="sdfsdf" hidden="1">#REF!</definedName>
    <definedName name="sdgsdgfdsg" localSheetId="28" hidden="1">{"orixcsc",#N/A,FALSE,"ORIX CSC";"orixcsc2",#N/A,FALSE,"ORIX CSC"}</definedName>
    <definedName name="sdgsdgfdsg" localSheetId="25" hidden="1">{"orixcsc",#N/A,FALSE,"ORIX CSC";"orixcsc2",#N/A,FALSE,"ORIX CSC"}</definedName>
    <definedName name="sdgsdgfdsg" localSheetId="27" hidden="1">{"orixcsc",#N/A,FALSE,"ORIX CSC";"orixcsc2",#N/A,FALSE,"ORIX CSC"}</definedName>
    <definedName name="sdgsdgfdsg" hidden="1">{"orixcsc",#N/A,FALSE,"ORIX CSC";"orixcsc2",#N/A,FALSE,"ORIX CSC"}</definedName>
    <definedName name="sdgsgfsd" localSheetId="28" hidden="1">{"mgmt forecast",#N/A,FALSE,"Mgmt Forecast";"dcf table",#N/A,FALSE,"Mgmt Forecast";"sensitivity",#N/A,FALSE,"Mgmt Forecast";"table inputs",#N/A,FALSE,"Mgmt Forecast";"calculations",#N/A,FALSE,"Mgmt Forecast"}</definedName>
    <definedName name="sdgsgfsd" localSheetId="25" hidden="1">{"mgmt forecast",#N/A,FALSE,"Mgmt Forecast";"dcf table",#N/A,FALSE,"Mgmt Forecast";"sensitivity",#N/A,FALSE,"Mgmt Forecast";"table inputs",#N/A,FALSE,"Mgmt Forecast";"calculations",#N/A,FALSE,"Mgmt Forecast"}</definedName>
    <definedName name="sdgsgfsd" localSheetId="27"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8" hidden="1">{#N/A,#N/A,FALSE,"Balance Sheet";#N/A,#N/A,FALSE,"Income Statement";#N/A,#N/A,FALSE,"Changes in Financial Position"}</definedName>
    <definedName name="sdhdhfdfhh" localSheetId="25" hidden="1">{#N/A,#N/A,FALSE,"Balance Sheet";#N/A,#N/A,FALSE,"Income Statement";#N/A,#N/A,FALSE,"Changes in Financial Position"}</definedName>
    <definedName name="sdhdhfdfhh" localSheetId="27" hidden="1">{#N/A,#N/A,FALSE,"Balance Sheet";#N/A,#N/A,FALSE,"Income Statement";#N/A,#N/A,FALSE,"Changes in Financial Position"}</definedName>
    <definedName name="sdhdhfdfhh" hidden="1">{#N/A,#N/A,FALSE,"Balance Sheet";#N/A,#N/A,FALSE,"Income Statement";#N/A,#N/A,FALSE,"Changes in Financial Position"}</definedName>
    <definedName name="sdsds" localSheetId="28" hidden="1">{"standalone1",#N/A,FALSE,"DCFBase";"standalone2",#N/A,FALSE,"DCFBase"}</definedName>
    <definedName name="sdsds" localSheetId="25" hidden="1">{"standalone1",#N/A,FALSE,"DCFBase";"standalone2",#N/A,FALSE,"DCFBase"}</definedName>
    <definedName name="sdsds" localSheetId="27" hidden="1">{"standalone1",#N/A,FALSE,"DCFBase";"standalone2",#N/A,FALSE,"DCFBase"}</definedName>
    <definedName name="sdsds" hidden="1">{"standalone1",#N/A,FALSE,"DCFBase";"standalone2",#N/A,FALSE,"DCFBase"}</definedName>
    <definedName name="secteur">#REF!</definedName>
    <definedName name="sencount" hidden="1">1</definedName>
    <definedName name="ses" localSheetId="28" hidden="1">{"RESUMEN",#N/A,FALSE,"RESUMEN";"RESUMEN_MARG",#N/A,FALSE,"RESUMEN"}</definedName>
    <definedName name="ses" localSheetId="25" hidden="1">{"RESUMEN",#N/A,FALSE,"RESUMEN";"RESUMEN_MARG",#N/A,FALSE,"RESUMEN"}</definedName>
    <definedName name="ses" localSheetId="27" hidden="1">{"RESUMEN",#N/A,FALSE,"RESUMEN";"RESUMEN_MARG",#N/A,FALSE,"RESUMEN"}</definedName>
    <definedName name="ses" hidden="1">{"RESUMEN",#N/A,FALSE,"RESUMEN";"RESUMEN_MARG",#N/A,FALSE,"RESUMEN"}</definedName>
    <definedName name="sfd" localSheetId="28" hidden="1">{#N/A,#N/A,FALSE,"Hoja1";#N/A,#N/A,FALSE,"Hoja2"}</definedName>
    <definedName name="sfd" localSheetId="25" hidden="1">{#N/A,#N/A,FALSE,"Hoja1";#N/A,#N/A,FALSE,"Hoja2"}</definedName>
    <definedName name="sfd" localSheetId="27" hidden="1">{#N/A,#N/A,FALSE,"Hoja1";#N/A,#N/A,FALSE,"Hoja2"}</definedName>
    <definedName name="sfd" hidden="1">{#N/A,#N/A,FALSE,"Hoja1";#N/A,#N/A,FALSE,"Hoja2"}</definedName>
    <definedName name="sfdg" localSheetId="28" hidden="1">{#N/A,#N/A,FALSE,"A&amp;E";#N/A,#N/A,FALSE,"HighTop";#N/A,#N/A,FALSE,"JG";#N/A,#N/A,FALSE,"RI";#N/A,#N/A,FALSE,"woHT";#N/A,#N/A,FALSE,"woHT&amp;JG"}</definedName>
    <definedName name="sfdg" localSheetId="25" hidden="1">{#N/A,#N/A,FALSE,"A&amp;E";#N/A,#N/A,FALSE,"HighTop";#N/A,#N/A,FALSE,"JG";#N/A,#N/A,FALSE,"RI";#N/A,#N/A,FALSE,"woHT";#N/A,#N/A,FALSE,"woHT&amp;JG"}</definedName>
    <definedName name="sfdg" localSheetId="27" hidden="1">{#N/A,#N/A,FALSE,"A&amp;E";#N/A,#N/A,FALSE,"HighTop";#N/A,#N/A,FALSE,"JG";#N/A,#N/A,FALSE,"RI";#N/A,#N/A,FALSE,"woHT";#N/A,#N/A,FALSE,"woHT&amp;JG"}</definedName>
    <definedName name="sfdg" hidden="1">{#N/A,#N/A,FALSE,"A&amp;E";#N/A,#N/A,FALSE,"HighTop";#N/A,#N/A,FALSE,"JG";#N/A,#N/A,FALSE,"RI";#N/A,#N/A,FALSE,"woHT";#N/A,#N/A,FALSE,"woHT&amp;JG"}</definedName>
    <definedName name="SFDGHH" localSheetId="28" hidden="1">{#N/A,#N/A,TRUE,"Cover Page";#N/A,#N/A,TRUE,"Summary";#N/A,#N/A,TRUE,"Acquisition Analysis";#N/A,#N/A,TRUE,"Pro Forma";#N/A,#N/A,TRUE,"Sensitivity";#N/A,#N/A,TRUE,"Inputs"}</definedName>
    <definedName name="SFDGHH" localSheetId="25" hidden="1">{#N/A,#N/A,TRUE,"Cover Page";#N/A,#N/A,TRUE,"Summary";#N/A,#N/A,TRUE,"Acquisition Analysis";#N/A,#N/A,TRUE,"Pro Forma";#N/A,#N/A,TRUE,"Sensitivity";#N/A,#N/A,TRUE,"Inputs"}</definedName>
    <definedName name="SFDGHH" localSheetId="27"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hidden="1">#REF!</definedName>
    <definedName name="sfh" localSheetId="28" hidden="1">{"Bal Sht Wallace",#N/A,FALSE,"Wall BS";"Wall Cash Flow",#N/A,FALSE,"Wall CF Stmt";"Income Statement Wallace",#N/A,FALSE,"Wall Inc Stmt";"INc Statement Matt",#N/A,FALSE,"Moore Inc stmt";"Balance Sheets Matt",#N/A,FALSE,"Moore BS";"Cash Flow Statements Matt",#N/A,FALSE,"Moore CF Stmt"}</definedName>
    <definedName name="sfh" localSheetId="25" hidden="1">{"Bal Sht Wallace",#N/A,FALSE,"Wall BS";"Wall Cash Flow",#N/A,FALSE,"Wall CF Stmt";"Income Statement Wallace",#N/A,FALSE,"Wall Inc Stmt";"INc Statement Matt",#N/A,FALSE,"Moore Inc stmt";"Balance Sheets Matt",#N/A,FALSE,"Moore BS";"Cash Flow Statements Matt",#N/A,FALSE,"Moore CF Stmt"}</definedName>
    <definedName name="sfh" localSheetId="27"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8" hidden="1">{#N/A,#N/A,TRUE,"Pro Forma";#N/A,#N/A,TRUE,"PF_Bal";#N/A,#N/A,TRUE,"PF_INC";#N/A,#N/A,TRUE,"CBE";#N/A,#N/A,TRUE,"SWK"}</definedName>
    <definedName name="sfsd" localSheetId="25" hidden="1">{#N/A,#N/A,TRUE,"Pro Forma";#N/A,#N/A,TRUE,"PF_Bal";#N/A,#N/A,TRUE,"PF_INC";#N/A,#N/A,TRUE,"CBE";#N/A,#N/A,TRUE,"SWK"}</definedName>
    <definedName name="sfsd" localSheetId="27" hidden="1">{#N/A,#N/A,TRUE,"Pro Forma";#N/A,#N/A,TRUE,"PF_Bal";#N/A,#N/A,TRUE,"PF_INC";#N/A,#N/A,TRUE,"CBE";#N/A,#N/A,TRUE,"SWK"}</definedName>
    <definedName name="sfsd" hidden="1">{#N/A,#N/A,TRUE,"Pro Forma";#N/A,#N/A,TRUE,"PF_Bal";#N/A,#N/A,TRUE,"PF_INC";#N/A,#N/A,TRUE,"CBE";#N/A,#N/A,TRUE,"SWK"}</definedName>
    <definedName name="sgagaga" localSheetId="28" hidden="1">{#N/A,#N/A,FALSE,"Antony Financials";#N/A,#N/A,FALSE,"Cowboy Financials";#N/A,#N/A,FALSE,"Combined";#N/A,#N/A,FALSE,"Valuematrix";#N/A,#N/A,FALSE,"DCFAntony";#N/A,#N/A,FALSE,"DCFCowboy";#N/A,#N/A,FALSE,"DCFCombined"}</definedName>
    <definedName name="sgagaga" localSheetId="25" hidden="1">{#N/A,#N/A,FALSE,"Antony Financials";#N/A,#N/A,FALSE,"Cowboy Financials";#N/A,#N/A,FALSE,"Combined";#N/A,#N/A,FALSE,"Valuematrix";#N/A,#N/A,FALSE,"DCFAntony";#N/A,#N/A,FALSE,"DCFCowboy";#N/A,#N/A,FALSE,"DCFCombined"}</definedName>
    <definedName name="sgagaga" localSheetId="27"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8" hidden="1">{#N/A,#N/A,FALSE,"ORIX CSC"}</definedName>
    <definedName name="sgsdfgds" localSheetId="25" hidden="1">{#N/A,#N/A,FALSE,"ORIX CSC"}</definedName>
    <definedName name="sgsdfgds" localSheetId="27" hidden="1">{#N/A,#N/A,FALSE,"ORIX CSC"}</definedName>
    <definedName name="sgsdfgds" hidden="1">{#N/A,#N/A,FALSE,"ORIX CSC"}</definedName>
    <definedName name="shg"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8" hidden="1">{"JG FE Top",#N/A,FALSE,"JG FE $";"JG FE Bottom",#N/A,FALSE,"JG FE $"}</definedName>
    <definedName name="shshhsfg" localSheetId="25" hidden="1">{"JG FE Top",#N/A,FALSE,"JG FE $";"JG FE Bottom",#N/A,FALSE,"JG FE $"}</definedName>
    <definedName name="shshhsfg" localSheetId="27"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8" hidden="1">{#N/A,#N/A,FALSE,"A&amp;E";#N/A,#N/A,FALSE,"HighTop";#N/A,#N/A,FALSE,"JG";#N/A,#N/A,FALSE,"RI";#N/A,#N/A,FALSE,"woHT";#N/A,#N/A,FALSE,"woHT&amp;JG"}</definedName>
    <definedName name="sk" localSheetId="25" hidden="1">{#N/A,#N/A,FALSE,"A&amp;E";#N/A,#N/A,FALSE,"HighTop";#N/A,#N/A,FALSE,"JG";#N/A,#N/A,FALSE,"RI";#N/A,#N/A,FALSE,"woHT";#N/A,#N/A,FALSE,"woHT&amp;JG"}</definedName>
    <definedName name="sk" localSheetId="27" hidden="1">{#N/A,#N/A,FALSE,"A&amp;E";#N/A,#N/A,FALSE,"HighTop";#N/A,#N/A,FALSE,"JG";#N/A,#N/A,FALSE,"RI";#N/A,#N/A,FALSE,"woHT";#N/A,#N/A,FALSE,"woHT&amp;JG"}</definedName>
    <definedName name="sk" hidden="1">{#N/A,#N/A,FALSE,"A&amp;E";#N/A,#N/A,FALSE,"HighTop";#N/A,#N/A,FALSE,"JG";#N/A,#N/A,FALSE,"RI";#N/A,#N/A,FALSE,"woHT";#N/A,#N/A,FALSE,"woHT&amp;JG"}</definedName>
    <definedName name="ŞKDFHVGJDADFV"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8" hidden="1">{#N/A,#N/A,FALSE,"DAOCM 2차 검토"}</definedName>
    <definedName name="sks" localSheetId="25" hidden="1">{#N/A,#N/A,FALSE,"DAOCM 2차 검토"}</definedName>
    <definedName name="sks" localSheetId="27" hidden="1">{#N/A,#N/A,FALSE,"DAOCM 2차 검토"}</definedName>
    <definedName name="sks" hidden="1">{#N/A,#N/A,FALSE,"DAOCM 2차 검토"}</definedName>
    <definedName name="slov"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8" hidden="1">{"det (May)",#N/A,FALSE,"June";"sum (MAY YTD)",#N/A,FALSE,"June YTD"}</definedName>
    <definedName name="Soft" localSheetId="25" hidden="1">{"det (May)",#N/A,FALSE,"June";"sum (MAY YTD)",#N/A,FALSE,"June YTD"}</definedName>
    <definedName name="Soft" localSheetId="27"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8" hidden="1">{"det (May)",#N/A,FALSE,"June";"sum (MAY YTD)",#N/A,FALSE,"June YTD"}</definedName>
    <definedName name="ss" localSheetId="25" hidden="1">{"det (May)",#N/A,FALSE,"June";"sum (MAY YTD)",#N/A,FALSE,"June YTD"}</definedName>
    <definedName name="ss" localSheetId="27" hidden="1">{"det (May)",#N/A,FALSE,"June";"sum (MAY YTD)",#N/A,FALSE,"June YTD"}</definedName>
    <definedName name="ss" hidden="1">{"det (May)",#N/A,FALSE,"June";"sum (MAY YTD)",#N/A,FALSE,"June YTD"}</definedName>
    <definedName name="ssqf" localSheetId="28" hidden="1">{"'Description'!$A$1:$G$45"}</definedName>
    <definedName name="ssqf" localSheetId="25" hidden="1">{"'Description'!$A$1:$G$45"}</definedName>
    <definedName name="ssqf" localSheetId="27" hidden="1">{"'Description'!$A$1:$G$45"}</definedName>
    <definedName name="ssqf" hidden="1">{"'Description'!$A$1:$G$45"}</definedName>
    <definedName name="sss" localSheetId="28" hidden="1">{"Bal Sht Wallace",#N/A,FALSE,"Wall BS";"Wall Cash Flow",#N/A,FALSE,"Wall CF Stmt";"Income Statement Wallace",#N/A,FALSE,"Wall Inc Stmt";"INc Statement Matt",#N/A,FALSE,"Moore Inc stmt";"Balance Sheets Matt",#N/A,FALSE,"Moore BS";"Cash Flow Statements Matt",#N/A,FALSE,"Moore CF Stmt"}</definedName>
    <definedName name="sss" localSheetId="25" hidden="1">{"Bal Sht Wallace",#N/A,FALSE,"Wall BS";"Wall Cash Flow",#N/A,FALSE,"Wall CF Stmt";"Income Statement Wallace",#N/A,FALSE,"Wall Inc Stmt";"INc Statement Matt",#N/A,FALSE,"Moore Inc stmt";"Balance Sheets Matt",#N/A,FALSE,"Moore BS";"Cash Flow Statements Matt",#N/A,FALSE,"Moore CF Stmt"}</definedName>
    <definedName name="sss" localSheetId="27"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8" hidden="1">{#N/A,#N/A,TRUE,"Cover sheet";#N/A,#N/A,TRUE,"Summary";#N/A,#N/A,TRUE,"Key Assumptions";#N/A,#N/A,TRUE,"Profit &amp; Loss";#N/A,#N/A,TRUE,"Balance Sheet";#N/A,#N/A,TRUE,"Cashflow";#N/A,#N/A,TRUE,"IRR";#N/A,#N/A,TRUE,"Ratios";#N/A,#N/A,TRUE,"Debt analysis"}</definedName>
    <definedName name="SSSSS" localSheetId="25" hidden="1">{#N/A,#N/A,TRUE,"Cover sheet";#N/A,#N/A,TRUE,"Summary";#N/A,#N/A,TRUE,"Key Assumptions";#N/A,#N/A,TRUE,"Profit &amp; Loss";#N/A,#N/A,TRUE,"Balance Sheet";#N/A,#N/A,TRUE,"Cashflow";#N/A,#N/A,TRUE,"IRR";#N/A,#N/A,TRUE,"Ratios";#N/A,#N/A,TRUE,"Debt analysis"}</definedName>
    <definedName name="SSSSS" localSheetId="27"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8" hidden="1">{#N/A,#N/A,TRUE,"Cover sheet";#N/A,#N/A,TRUE,"Summary";#N/A,#N/A,TRUE,"Key Assumptions";#N/A,#N/A,TRUE,"Profit &amp; Loss";#N/A,#N/A,TRUE,"Balance Sheet";#N/A,#N/A,TRUE,"Cashflow";#N/A,#N/A,TRUE,"IRR";#N/A,#N/A,TRUE,"Ratios";#N/A,#N/A,TRUE,"Debt analysis"}</definedName>
    <definedName name="stef" localSheetId="25" hidden="1">{#N/A,#N/A,TRUE,"Cover sheet";#N/A,#N/A,TRUE,"Summary";#N/A,#N/A,TRUE,"Key Assumptions";#N/A,#N/A,TRUE,"Profit &amp; Loss";#N/A,#N/A,TRUE,"Balance Sheet";#N/A,#N/A,TRUE,"Cashflow";#N/A,#N/A,TRUE,"IRR";#N/A,#N/A,TRUE,"Ratios";#N/A,#N/A,TRUE,"Debt analysis"}</definedName>
    <definedName name="stef" localSheetId="27"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8" hidden="1">{"det (May)",#N/A,FALSE,"June";"sum (MAY YTD)",#N/A,FALSE,"June YTD"}</definedName>
    <definedName name="stella" localSheetId="25" hidden="1">{"det (May)",#N/A,FALSE,"June";"sum (MAY YTD)",#N/A,FALSE,"June YTD"}</definedName>
    <definedName name="stella" localSheetId="27" hidden="1">{"det (May)",#N/A,FALSE,"June";"sum (MAY YTD)",#N/A,FALSE,"June YTD"}</definedName>
    <definedName name="stella" hidden="1">{"det (May)",#N/A,FALSE,"June";"sum (MAY YTD)",#N/A,FALSE,"June YTD"}</definedName>
    <definedName name="Swaps_Rpt">OFFSET(#REF!,0,0,COUNTA(#REF!),COUNTA(#REF!))</definedName>
    <definedName name="t3new" localSheetId="28" hidden="1">{#N/A,#N/A,FALSE,"Cover";#N/A,#N/A,FALSE,"Contents-Pg1";#N/A,#N/A,FALSE,"High-Com-pg2";#N/A,#N/A,FALSE,"1 Full";#N/A,#N/A,FALSE,"1chts";#N/A,#N/A,FALSE,"Table 2";#N/A,#N/A,FALSE,"3New Iss";#N/A,#N/A,FALSE,"4Money raised";#N/A,#N/A,FALSE,"5Aim";#N/A,#N/A,FALSE,"AiM charts";#N/A,#N/A,FALSE,"6FT Smll";#N/A,#N/A,FALSE,"11SEATS";#N/A,#N/A,FALSE,"12Notes"}</definedName>
    <definedName name="t3new" localSheetId="25" hidden="1">{#N/A,#N/A,FALSE,"Cover";#N/A,#N/A,FALSE,"Contents-Pg1";#N/A,#N/A,FALSE,"High-Com-pg2";#N/A,#N/A,FALSE,"1 Full";#N/A,#N/A,FALSE,"1chts";#N/A,#N/A,FALSE,"Table 2";#N/A,#N/A,FALSE,"3New Iss";#N/A,#N/A,FALSE,"4Money raised";#N/A,#N/A,FALSE,"5Aim";#N/A,#N/A,FALSE,"AiM charts";#N/A,#N/A,FALSE,"6FT Smll";#N/A,#N/A,FALSE,"11SEATS";#N/A,#N/A,FALSE,"12Notes"}</definedName>
    <definedName name="t3new" localSheetId="27"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localSheetId="28" hidden="1">{#N/A,#N/A,FALSE,"Resumen";#N/A,#N/A,FALSE,"Full";#N/A,"Carabeer",FALSE,"Dscto.";#N/A,"Disbracentro",FALSE,"Dscto.";#N/A,"Andes",FALSE,"Dscto.";#N/A,"Mar Caribe",FALSE,"Dscto.";#N/A,"Río Beer",FALSE,"Dscto.";#N/A,#N/A,FALSE,"P.L.Full";#N/A,#N/A,FALSE,"P.L.Desc."}</definedName>
    <definedName name="tabla" localSheetId="25" hidden="1">{#N/A,#N/A,FALSE,"Resumen";#N/A,#N/A,FALSE,"Full";#N/A,"Carabeer",FALSE,"Dscto.";#N/A,"Disbracentro",FALSE,"Dscto.";#N/A,"Andes",FALSE,"Dscto.";#N/A,"Mar Caribe",FALSE,"Dscto.";#N/A,"Río Beer",FALSE,"Dscto.";#N/A,#N/A,FALSE,"P.L.Full";#N/A,#N/A,FALSE,"P.L.Desc."}</definedName>
    <definedName name="tabla" localSheetId="27"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8" hidden="1">{#N/A,#N/A,FALSE,"Resumen";#N/A,#N/A,FALSE,"Full";#N/A,"Carabeer",FALSE,"Dscto.";#N/A,"Disbracentro",FALSE,"Dscto.";#N/A,"Andes",FALSE,"Dscto.";#N/A,"Mar Caribe",FALSE,"Dscto.";#N/A,"Río Beer",FALSE,"Dscto.";#N/A,#N/A,FALSE,"P.L.Full";#N/A,#N/A,FALSE,"P.L.Desc."}</definedName>
    <definedName name="tabla1" localSheetId="25" hidden="1">{#N/A,#N/A,FALSE,"Resumen";#N/A,#N/A,FALSE,"Full";#N/A,"Carabeer",FALSE,"Dscto.";#N/A,"Disbracentro",FALSE,"Dscto.";#N/A,"Andes",FALSE,"Dscto.";#N/A,"Mar Caribe",FALSE,"Dscto.";#N/A,"Río Beer",FALSE,"Dscto.";#N/A,#N/A,FALSE,"P.L.Full";#N/A,#N/A,FALSE,"P.L.Desc."}</definedName>
    <definedName name="tabla1" localSheetId="27"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8" hidden="1">{#N/A,#N/A,FALSE,"Cover";#N/A,#N/A,FALSE,"Contents-Pg1";#N/A,#N/A,FALSE,"High-Com-pg2";#N/A,#N/A,FALSE,"1 Full";#N/A,#N/A,FALSE,"1chts";#N/A,#N/A,FALSE,"Table 2";#N/A,#N/A,FALSE,"3New Iss";#N/A,#N/A,FALSE,"4Money raised";#N/A,#N/A,FALSE,"5Aim";#N/A,#N/A,FALSE,"AiM charts";#N/A,#N/A,FALSE,"6FT Smll";#N/A,#N/A,FALSE,"11SEATS";#N/A,#N/A,FALSE,"12Notes"}</definedName>
    <definedName name="table3new" localSheetId="25" hidden="1">{#N/A,#N/A,FALSE,"Cover";#N/A,#N/A,FALSE,"Contents-Pg1";#N/A,#N/A,FALSE,"High-Com-pg2";#N/A,#N/A,FALSE,"1 Full";#N/A,#N/A,FALSE,"1chts";#N/A,#N/A,FALSE,"Table 2";#N/A,#N/A,FALSE,"3New Iss";#N/A,#N/A,FALSE,"4Money raised";#N/A,#N/A,FALSE,"5Aim";#N/A,#N/A,FALSE,"AiM charts";#N/A,#N/A,FALSE,"6FT Smll";#N/A,#N/A,FALSE,"11SEATS";#N/A,#N/A,FALSE,"12Notes"}</definedName>
    <definedName name="table3new" localSheetId="27"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8" hidden="1">{#N/A,#N/A,FALSE,"Cover";#N/A,#N/A,FALSE,"Contents-Pg1";#N/A,#N/A,FALSE,"High-Com-pg2";#N/A,#N/A,FALSE,"1 Full";#N/A,#N/A,FALSE,"1chts";#N/A,#N/A,FALSE,"Table 2";#N/A,#N/A,FALSE,"3New Iss";#N/A,#N/A,FALSE,"4Money raised";#N/A,#N/A,FALSE,"5Aim";#N/A,#N/A,FALSE,"AiM charts";#N/A,#N/A,FALSE,"6FT Smll";#N/A,#N/A,FALSE,"11SEATS";#N/A,#N/A,FALSE,"12Notes"}</definedName>
    <definedName name="table6ab" localSheetId="25" hidden="1">{#N/A,#N/A,FALSE,"Cover";#N/A,#N/A,FALSE,"Contents-Pg1";#N/A,#N/A,FALSE,"High-Com-pg2";#N/A,#N/A,FALSE,"1 Full";#N/A,#N/A,FALSE,"1chts";#N/A,#N/A,FALSE,"Table 2";#N/A,#N/A,FALSE,"3New Iss";#N/A,#N/A,FALSE,"4Money raised";#N/A,#N/A,FALSE,"5Aim";#N/A,#N/A,FALSE,"AiM charts";#N/A,#N/A,FALSE,"6FT Smll";#N/A,#N/A,FALSE,"11SEATS";#N/A,#N/A,FALSE,"12Notes"}</definedName>
    <definedName name="table6ab" localSheetId="27"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8" hidden="1">{#N/A,#N/A,FALSE,"Output";#N/A,#N/A,FALSE,"Cover Sheet";#N/A,#N/A,FALSE,"Current Mkt. Projections"}</definedName>
    <definedName name="Tempme" localSheetId="25" hidden="1">{#N/A,#N/A,FALSE,"Output";#N/A,#N/A,FALSE,"Cover Sheet";#N/A,#N/A,FALSE,"Current Mkt. Projections"}</definedName>
    <definedName name="Tempme" localSheetId="27" hidden="1">{#N/A,#N/A,FALSE,"Output";#N/A,#N/A,FALSE,"Cover Sheet";#N/A,#N/A,FALSE,"Current Mkt. Projections"}</definedName>
    <definedName name="Tempme" hidden="1">{#N/A,#N/A,FALSE,"Output";#N/A,#N/A,FALSE,"Cover Sheet";#N/A,#N/A,FALSE,"Current Mkt. Projections"}</definedName>
    <definedName name="Tempme3" localSheetId="28" hidden="1">{#N/A,#N/A,FALSE,"Output";#N/A,#N/A,FALSE,"Cover Sheet";#N/A,#N/A,FALSE,"Current Mkt. Projections"}</definedName>
    <definedName name="Tempme3" localSheetId="25" hidden="1">{#N/A,#N/A,FALSE,"Output";#N/A,#N/A,FALSE,"Cover Sheet";#N/A,#N/A,FALSE,"Current Mkt. Projections"}</definedName>
    <definedName name="Tempme3" localSheetId="27" hidden="1">{#N/A,#N/A,FALSE,"Output";#N/A,#N/A,FALSE,"Cover Sheet";#N/A,#N/A,FALSE,"Current Mkt. Projections"}</definedName>
    <definedName name="Tempme3" hidden="1">{#N/A,#N/A,FALSE,"Output";#N/A,#N/A,FALSE,"Cover Sheet";#N/A,#N/A,FALSE,"Current Mkt. Projections"}</definedName>
    <definedName name="Tempme4" localSheetId="28" hidden="1">{#N/A,#N/A,FALSE,"Output";#N/A,#N/A,FALSE,"Cover Sheet";#N/A,#N/A,FALSE,"Current Mkt. Projections"}</definedName>
    <definedName name="Tempme4" localSheetId="25" hidden="1">{#N/A,#N/A,FALSE,"Output";#N/A,#N/A,FALSE,"Cover Sheet";#N/A,#N/A,FALSE,"Current Mkt. Projections"}</definedName>
    <definedName name="Tempme4" localSheetId="27" hidden="1">{#N/A,#N/A,FALSE,"Output";#N/A,#N/A,FALSE,"Cover Sheet";#N/A,#N/A,FALSE,"Current Mkt. Projections"}</definedName>
    <definedName name="Tempme4" hidden="1">{#N/A,#N/A,FALSE,"Output";#N/A,#N/A,FALSE,"Cover Sheet";#N/A,#N/A,FALSE,"Current Mkt. Projections"}</definedName>
    <definedName name="Tempo5" localSheetId="28" hidden="1">{#N/A,#N/A,FALSE,"Output";#N/A,#N/A,FALSE,"Cover Sheet";#N/A,#N/A,FALSE,"Current Mkt. Projections"}</definedName>
    <definedName name="Tempo5" localSheetId="25" hidden="1">{#N/A,#N/A,FALSE,"Output";#N/A,#N/A,FALSE,"Cover Sheet";#N/A,#N/A,FALSE,"Current Mkt. Projections"}</definedName>
    <definedName name="Tempo5" localSheetId="27" hidden="1">{#N/A,#N/A,FALSE,"Output";#N/A,#N/A,FALSE,"Cover Sheet";#N/A,#N/A,FALSE,"Current Mkt. Projections"}</definedName>
    <definedName name="Tempo5" hidden="1">{#N/A,#N/A,FALSE,"Output";#N/A,#N/A,FALSE,"Cover Sheet";#N/A,#N/A,FALSE,"Current Mkt. Projections"}</definedName>
    <definedName name="Tempo5a" localSheetId="28" hidden="1">{#N/A,#N/A,FALSE,"Output";#N/A,#N/A,FALSE,"Cover Sheet";#N/A,#N/A,FALSE,"Current Mkt. Projections"}</definedName>
    <definedName name="Tempo5a" localSheetId="25" hidden="1">{#N/A,#N/A,FALSE,"Output";#N/A,#N/A,FALSE,"Cover Sheet";#N/A,#N/A,FALSE,"Current Mkt. Projections"}</definedName>
    <definedName name="Tempo5a" localSheetId="27" hidden="1">{#N/A,#N/A,FALSE,"Output";#N/A,#N/A,FALSE,"Cover Sheet";#N/A,#N/A,FALSE,"Current Mkt. Projections"}</definedName>
    <definedName name="Tempo5a" hidden="1">{#N/A,#N/A,FALSE,"Output";#N/A,#N/A,FALSE,"Cover Sheet";#N/A,#N/A,FALSE,"Current Mkt. Projections"}</definedName>
    <definedName name="Tenure" hidden="1">#REF!</definedName>
    <definedName name="tewataa" localSheetId="28" hidden="1">{"page1",#N/A,FALSE,"Temp";"page2",#N/A,FALSE,"Temp";"page3",#N/A,FALSE,"Temp";"page4",#N/A,FALSE,"Temp";"page5",#N/A,FALSE,"Temp";"page6",#N/A,FALSE,"Temp"}</definedName>
    <definedName name="tewataa" localSheetId="25" hidden="1">{"page1",#N/A,FALSE,"Temp";"page2",#N/A,FALSE,"Temp";"page3",#N/A,FALSE,"Temp";"page4",#N/A,FALSE,"Temp";"page5",#N/A,FALSE,"Temp";"page6",#N/A,FALSE,"Temp"}</definedName>
    <definedName name="tewataa" localSheetId="27"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che_Rpt">OFFSET(#REF!,0,0,COUNTA(#REF!),COUNTA(#REF!))</definedName>
    <definedName name="Trust_Rpt">OFFSET(#REF!,0,0,COUNTA(#REF!),COUNTA(#REF!))</definedName>
    <definedName name="tt" localSheetId="2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5"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7"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8" hidden="1">{"IS FE with Ratios",#N/A,FALSE,"Far East";"PF CF Far East",#N/A,FALSE,"Far East";"DCF Far East Matrix",#N/A,FALSE,"Far East"}</definedName>
    <definedName name="twetwe" localSheetId="25" hidden="1">{"IS FE with Ratios",#N/A,FALSE,"Far East";"PF CF Far East",#N/A,FALSE,"Far East";"DCF Far East Matrix",#N/A,FALSE,"Far East"}</definedName>
    <definedName name="twetwe" localSheetId="27"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8" hidden="1">{"JG FE Top",#N/A,FALSE,"JG FE ¥";"JG FE Bottom",#N/A,FALSE,"JG FE ¥"}</definedName>
    <definedName name="twetwertw" localSheetId="25" hidden="1">{"JG FE Top",#N/A,FALSE,"JG FE ¥";"JG FE Bottom",#N/A,FALSE,"JG FE ¥"}</definedName>
    <definedName name="twetwertw" localSheetId="27" hidden="1">{"JG FE Top",#N/A,FALSE,"JG FE ¥";"JG FE Bottom",#N/A,FALSE,"JG FE ¥"}</definedName>
    <definedName name="twetwertw" hidden="1">{"JG FE Top",#N/A,FALSE,"JG FE ¥";"JG FE Bottom",#N/A,FALSE,"JG FE ¥"}</definedName>
    <definedName name="tyjuyj" localSheetId="28" hidden="1">{#N/A,#N/A,FALSE,"Sheet16";#N/A,#N/A,FALSE,"Sheet17";#N/A,#N/A,FALSE,"Sheet15";#N/A,#N/A,FALSE,"Sheet14";#N/A,#N/A,FALSE,"Sheet13";#N/A,#N/A,FALSE,"Sheet12";#N/A,#N/A,FALSE,"Sheet11";#N/A,#N/A,FALSE,"Sheet10";#N/A,#N/A,FALSE,"Sheet8";#N/A,#N/A,FALSE,"Sheet6";#N/A,#N/A,FALSE,"Sheet7";#N/A,#N/A,FALSE,"Sheet5";#N/A,#N/A,FALSE,"Sheet1";#N/A,#N/A,FALSE,"Sheet4"}</definedName>
    <definedName name="tyjuyj" localSheetId="25" hidden="1">{#N/A,#N/A,FALSE,"Sheet16";#N/A,#N/A,FALSE,"Sheet17";#N/A,#N/A,FALSE,"Sheet15";#N/A,#N/A,FALSE,"Sheet14";#N/A,#N/A,FALSE,"Sheet13";#N/A,#N/A,FALSE,"Sheet12";#N/A,#N/A,FALSE,"Sheet11";#N/A,#N/A,FALSE,"Sheet10";#N/A,#N/A,FALSE,"Sheet8";#N/A,#N/A,FALSE,"Sheet6";#N/A,#N/A,FALSE,"Sheet7";#N/A,#N/A,FALSE,"Sheet5";#N/A,#N/A,FALSE,"Sheet1";#N/A,#N/A,FALSE,"Sheet4"}</definedName>
    <definedName name="tyjuyj" localSheetId="27"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28" hidden="1">{#N/A,#N/A,FALSE,"40645444";#N/A,#N/A,FALSE,"CITIBANK INTEREST"}</definedName>
    <definedName name="tyujyf" localSheetId="25" hidden="1">{#N/A,#N/A,FALSE,"40645444";#N/A,#N/A,FALSE,"CITIBANK INTEREST"}</definedName>
    <definedName name="tyujyf" localSheetId="27" hidden="1">{#N/A,#N/A,FALSE,"40645444";#N/A,#N/A,FALSE,"CITIBANK INTEREST"}</definedName>
    <definedName name="tyujyf" hidden="1">{#N/A,#N/A,FALSE,"40645444";#N/A,#N/A,FALSE,"CITIBANK INTEREST"}</definedName>
    <definedName name="tyur" localSheetId="28" hidden="1">{"NA Is w Ratios",#N/A,FALSE,"North America";"PF CFlow NA",#N/A,FALSE,"North America";"NA DCF Matrix",#N/A,FALSE,"North America"}</definedName>
    <definedName name="tyur" localSheetId="25" hidden="1">{"NA Is w Ratios",#N/A,FALSE,"North America";"PF CFlow NA",#N/A,FALSE,"North America";"NA DCF Matrix",#N/A,FALSE,"North America"}</definedName>
    <definedName name="tyur" localSheetId="27"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8" hidden="1">{"NA Is w Ratios",#N/A,FALSE,"North America";"PF CFlow NA",#N/A,FALSE,"North America";"NA DCF Matrix",#N/A,FALSE,"North America"}</definedName>
    <definedName name="tyut" localSheetId="25" hidden="1">{"NA Is w Ratios",#N/A,FALSE,"North America";"PF CFlow NA",#N/A,FALSE,"North America";"NA DCF Matrix",#N/A,FALSE,"North America"}</definedName>
    <definedName name="tyut" localSheetId="27"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8" hidden="1">{"det (May)",#N/A,FALSE,"June";"sum (MAY YTD)",#N/A,FALSE,"June YTD"}</definedName>
    <definedName name="uıoıuo" localSheetId="25" hidden="1">{"det (May)",#N/A,FALSE,"June";"sum (MAY YTD)",#N/A,FALSE,"June YTD"}</definedName>
    <definedName name="uıoıuo" localSheetId="27" hidden="1">{"det (May)",#N/A,FALSE,"June";"sum (MAY YTD)",#N/A,FALSE,"June YTD"}</definedName>
    <definedName name="uıoıuo" hidden="1">{"det (May)",#N/A,FALSE,"June";"sum (MAY YTD)",#N/A,FALSE,"June YTD"}</definedName>
    <definedName name="uıouıo"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8" hidden="1">{"det (May)",#N/A,FALSE,"June";"sum (MAY YTD)",#N/A,FALSE,"June YTD"}</definedName>
    <definedName name="uıouıouıouı" localSheetId="25" hidden="1">{"det (May)",#N/A,FALSE,"June";"sum (MAY YTD)",#N/A,FALSE,"June YTD"}</definedName>
    <definedName name="uıouıouıouı" localSheetId="27" hidden="1">{"det (May)",#N/A,FALSE,"June";"sum (MAY YTD)",#N/A,FALSE,"June YTD"}</definedName>
    <definedName name="uıouıouıouı" hidden="1">{"det (May)",#N/A,FALSE,"June";"sum (MAY YTD)",#N/A,FALSE,"June YTD"}</definedName>
    <definedName name="ujyt" localSheetId="28" hidden="1">{"test2",#N/A,TRUE,"Prices"}</definedName>
    <definedName name="ujyt" localSheetId="25" hidden="1">{"test2",#N/A,TRUE,"Prices"}</definedName>
    <definedName name="ujyt" localSheetId="27" hidden="1">{"test2",#N/A,TRUE,"Prices"}</definedName>
    <definedName name="ujyt" hidden="1">{"test2",#N/A,TRUE,"Prices"}</definedName>
    <definedName name="uu" localSheetId="28" hidden="1">{"Eur Base Top",#N/A,FALSE,"Europe Base";"Eur Base Bottom",#N/A,FALSE,"Europe Base"}</definedName>
    <definedName name="uu" localSheetId="25" hidden="1">{"Eur Base Top",#N/A,FALSE,"Europe Base";"Eur Base Bottom",#N/A,FALSE,"Europe Base"}</definedName>
    <definedName name="uu" localSheetId="27" hidden="1">{"Eur Base Top",#N/A,FALSE,"Europe Base";"Eur Base Bottom",#N/A,FALSE,"Europe Base"}</definedName>
    <definedName name="uu" hidden="1">{"Eur Base Top",#N/A,FALSE,"Europe Base";"Eur Base Bottom",#N/A,FALSE,"Europe Base"}</definedName>
    <definedName name="VARKPS2005_IFRS" localSheetId="28" hidden="1">{#N/A,#N/A,TRUE,"BILAN";#N/A,#N/A,TRUE,"HORS BILAN";#N/A,#N/A,TRUE,"CPTE RESUL";#N/A,#N/A,TRUE,"PLAQ1";#N/A,#N/A,TRUE,"PLAQ2";#N/A,#N/A,TRUE,"PLAQ3";#N/A,#N/A,TRUE,"PLAQ4";#N/A,#N/A,TRUE,"PLAQ5";#N/A,#N/A,TRUE,"PLAQ6";#N/A,#N/A,TRUE,"PLAQ7";#N/A,#N/A,TRUE,"PLAQ8";#N/A,#N/A,TRUE,"PLAQ9";#N/A,#N/A,TRUE,"PLAQ10";#N/A,#N/A,TRUE,"PLAQ11"}</definedName>
    <definedName name="VARKPS2005_IFRS" localSheetId="25" hidden="1">{#N/A,#N/A,TRUE,"BILAN";#N/A,#N/A,TRUE,"HORS BILAN";#N/A,#N/A,TRUE,"CPTE RESUL";#N/A,#N/A,TRUE,"PLAQ1";#N/A,#N/A,TRUE,"PLAQ2";#N/A,#N/A,TRUE,"PLAQ3";#N/A,#N/A,TRUE,"PLAQ4";#N/A,#N/A,TRUE,"PLAQ5";#N/A,#N/A,TRUE,"PLAQ6";#N/A,#N/A,TRUE,"PLAQ7";#N/A,#N/A,TRUE,"PLAQ8";#N/A,#N/A,TRUE,"PLAQ9";#N/A,#N/A,TRUE,"PLAQ10";#N/A,#N/A,TRUE,"PLAQ11"}</definedName>
    <definedName name="VARKPS2005_IFRS" localSheetId="27"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8" hidden="1">{"mgmt forecast",#N/A,FALSE,"Mgmt Forecast";"dcf table",#N/A,FALSE,"Mgmt Forecast";"sensitivity",#N/A,FALSE,"Mgmt Forecast";"table inputs",#N/A,FALSE,"Mgmt Forecast";"calculations",#N/A,FALSE,"Mgmt Forecast"}</definedName>
    <definedName name="vbarra" localSheetId="25" hidden="1">{"mgmt forecast",#N/A,FALSE,"Mgmt Forecast";"dcf table",#N/A,FALSE,"Mgmt Forecast";"sensitivity",#N/A,FALSE,"Mgmt Forecast";"table inputs",#N/A,FALSE,"Mgmt Forecast";"calculations",#N/A,FALSE,"Mgmt Forecast"}</definedName>
    <definedName name="vbarra" localSheetId="27"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8" hidden="1">{"Assumptions1",#N/A,FALSE,"Assumptions";"MergerPlans1","20yearamort",FALSE,"MergerPlans";"MergerPlans1","40yearamort",FALSE,"MergerPlans";"MergerPlans2",#N/A,FALSE,"MergerPlans";"inputs",#N/A,FALSE,"MergerPlans"}</definedName>
    <definedName name="vbn" localSheetId="25" hidden="1">{"Assumptions1",#N/A,FALSE,"Assumptions";"MergerPlans1","20yearamort",FALSE,"MergerPlans";"MergerPlans1","40yearamort",FALSE,"MergerPlans";"MergerPlans2",#N/A,FALSE,"MergerPlans";"inputs",#N/A,FALSE,"MergerPlans"}</definedName>
    <definedName name="vbn" localSheetId="27"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ision" localSheetId="28" hidden="1">{"mgmt forecast",#N/A,FALSE,"Mgmt Forecast";"dcf table",#N/A,FALSE,"Mgmt Forecast";"sensitivity",#N/A,FALSE,"Mgmt Forecast";"table inputs",#N/A,FALSE,"Mgmt Forecast";"calculations",#N/A,FALSE,"Mgmt Forecast"}</definedName>
    <definedName name="vision" localSheetId="25" hidden="1">{"mgmt forecast",#N/A,FALSE,"Mgmt Forecast";"dcf table",#N/A,FALSE,"Mgmt Forecast";"sensitivity",#N/A,FALSE,"Mgmt Forecast";"table inputs",#N/A,FALSE,"Mgmt Forecast";"calculations",#N/A,FALSE,"Mgmt Forecast"}</definedName>
    <definedName name="vision" localSheetId="27"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8" hidden="1">{"mgmt forecast",#N/A,FALSE,"Mgmt Forecast";"dcf table",#N/A,FALSE,"Mgmt Forecast";"sensitivity",#N/A,FALSE,"Mgmt Forecast";"table inputs",#N/A,FALSE,"Mgmt Forecast";"calculations",#N/A,FALSE,"Mgmt Forecast"}</definedName>
    <definedName name="visps" localSheetId="25" hidden="1">{"mgmt forecast",#N/A,FALSE,"Mgmt Forecast";"dcf table",#N/A,FALSE,"Mgmt Forecast";"sensitivity",#N/A,FALSE,"Mgmt Forecast";"table inputs",#N/A,FALSE,"Mgmt Forecast";"calculations",#N/A,FALSE,"Mgmt Forecast"}</definedName>
    <definedName name="visps" localSheetId="27"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8" hidden="1">{"IS FE with Ratios",#N/A,FALSE,"Far East";"PF CF Far East",#N/A,FALSE,"Far East";"DCF Far East Matrix",#N/A,FALSE,"Far East"}</definedName>
    <definedName name="vsd" localSheetId="25" hidden="1">{"IS FE with Ratios",#N/A,FALSE,"Far East";"PF CF Far East",#N/A,FALSE,"Far East";"DCF Far East Matrix",#N/A,FALSE,"Far East"}</definedName>
    <definedName name="vsd" localSheetId="27"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8" hidden="1">{"Far East Top",#N/A,FALSE,"FE Model";"Far East Bottom",#N/A,FALSE,"FE Model"}</definedName>
    <definedName name="vvvv" localSheetId="25" hidden="1">{"Far East Top",#N/A,FALSE,"FE Model";"Far East Bottom",#N/A,FALSE,"FE Model"}</definedName>
    <definedName name="vvvv" localSheetId="27" hidden="1">{"Far East Top",#N/A,FALSE,"FE Model";"Far East Bottom",#N/A,FALSE,"FE Model"}</definedName>
    <definedName name="vvvv" hidden="1">{"Far East Top",#N/A,FALSE,"FE Model";"Far East Bottom",#N/A,FALSE,"FE Model"}</definedName>
    <definedName name="Waterfall_Rpt">OFFSET(#REF!,0,0,COUNTA(#REF!),COUNTA(#REF!))</definedName>
    <definedName name="wertwertw"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8" hidden="1">{"Print Top",#N/A,FALSE,"Europe Model";"Print Bottom",#N/A,FALSE,"Europe Model"}</definedName>
    <definedName name="wertwrtwrt" localSheetId="25" hidden="1">{"Print Top",#N/A,FALSE,"Europe Model";"Print Bottom",#N/A,FALSE,"Europe Model"}</definedName>
    <definedName name="wertwrtwrt" localSheetId="27" hidden="1">{"Print Top",#N/A,FALSE,"Europe Model";"Print Bottom",#N/A,FALSE,"Europe Model"}</definedName>
    <definedName name="wertwrtwrt" hidden="1">{"Print Top",#N/A,FALSE,"Europe Model";"Print Bottom",#N/A,FALSE,"Europe Model"}</definedName>
    <definedName name="wntr.dcf" localSheetId="28" hidden="1">{"DCF1",#N/A,FALSE,"SIERRA DCF";"MATRIX1",#N/A,FALSE,"SIERRA DCF"}</definedName>
    <definedName name="wntr.dcf" localSheetId="25" hidden="1">{"DCF1",#N/A,FALSE,"SIERRA DCF";"MATRIX1",#N/A,FALSE,"SIERRA DCF"}</definedName>
    <definedName name="wntr.dcf" localSheetId="27" hidden="1">{"DCF1",#N/A,FALSE,"SIERRA DCF";"MATRIX1",#N/A,FALSE,"SIERRA DCF"}</definedName>
    <definedName name="wntr.dcf" hidden="1">{"DCF1",#N/A,FALSE,"SIERRA DCF";"MATRIX1",#N/A,FALSE,"SIERRA DCF"}</definedName>
    <definedName name="wrn" localSheetId="28" hidden="1">{"vue1",#N/A,FALSE,"synthese";"vue2",#N/A,FALSE,"synthese"}</definedName>
    <definedName name="wrn" localSheetId="25" hidden="1">{"vue1",#N/A,FALSE,"synthese";"vue2",#N/A,FALSE,"synthese"}</definedName>
    <definedName name="wrn" localSheetId="27" hidden="1">{"vue1",#N/A,FALSE,"synthese";"vue2",#N/A,FALSE,"synthese"}</definedName>
    <definedName name="wrn" hidden="1">{"vue1",#N/A,FALSE,"synthese";"vue2",#N/A,FALSE,"synthese"}</definedName>
    <definedName name="wrn.1." localSheetId="28" hidden="1">{#N/A,#N/A,FALSE,"Calc";#N/A,#N/A,FALSE,"Sensitivity";#N/A,#N/A,FALSE,"LT Earn.Dil.";#N/A,#N/A,FALSE,"Dil. AVP"}</definedName>
    <definedName name="wrn.1." localSheetId="25" hidden="1">{#N/A,#N/A,FALSE,"Calc";#N/A,#N/A,FALSE,"Sensitivity";#N/A,#N/A,FALSE,"LT Earn.Dil.";#N/A,#N/A,FALSE,"Dil. AVP"}</definedName>
    <definedName name="wrn.1." localSheetId="27" hidden="1">{#N/A,#N/A,FALSE,"Calc";#N/A,#N/A,FALSE,"Sensitivity";#N/A,#N/A,FALSE,"LT Earn.Dil.";#N/A,#N/A,FALSE,"Dil. AVP"}</definedName>
    <definedName name="wrn.1." hidden="1">{#N/A,#N/A,FALSE,"Calc";#N/A,#N/A,FALSE,"Sensitivity";#N/A,#N/A,FALSE,"LT Earn.Dil.";#N/A,#N/A,FALSE,"Dil. AVP"}</definedName>
    <definedName name="wrn.10yp._.balance._.sheet." localSheetId="28" hidden="1">{"10yp balance sheet",#N/A,FALSE,"Celtel alternative 6"}</definedName>
    <definedName name="wrn.10yp._.balance._.sheet." localSheetId="25" hidden="1">{"10yp balance sheet",#N/A,FALSE,"Celtel alternative 6"}</definedName>
    <definedName name="wrn.10yp._.balance._.sheet." localSheetId="27" hidden="1">{"10yp balance sheet",#N/A,FALSE,"Celtel alternative 6"}</definedName>
    <definedName name="wrn.10yp._.balance._.sheet." hidden="1">{"10yp balance sheet",#N/A,FALSE,"Celtel alternative 6"}</definedName>
    <definedName name="wrn.10yp._.capex." localSheetId="28" hidden="1">{"10yp capex",#N/A,FALSE,"Celtel alternative 6"}</definedName>
    <definedName name="wrn.10yp._.capex." localSheetId="25" hidden="1">{"10yp capex",#N/A,FALSE,"Celtel alternative 6"}</definedName>
    <definedName name="wrn.10yp._.capex." localSheetId="27" hidden="1">{"10yp capex",#N/A,FALSE,"Celtel alternative 6"}</definedName>
    <definedName name="wrn.10yp._.capex." hidden="1">{"10yp capex",#N/A,FALSE,"Celtel alternative 6"}</definedName>
    <definedName name="wrn.10yp._.customers." localSheetId="28" hidden="1">{"10yp customers",#N/A,FALSE,"Celtel alternative 6"}</definedName>
    <definedName name="wrn.10yp._.customers." localSheetId="25" hidden="1">{"10yp customers",#N/A,FALSE,"Celtel alternative 6"}</definedName>
    <definedName name="wrn.10yp._.customers." localSheetId="27" hidden="1">{"10yp customers",#N/A,FALSE,"Celtel alternative 6"}</definedName>
    <definedName name="wrn.10yp._.customers." hidden="1">{"10yp customers",#N/A,FALSE,"Celtel alternative 6"}</definedName>
    <definedName name="wrn.10yp._.graphs." localSheetId="28" hidden="1">{"10yp graphs",#N/A,FALSE,"Market Data"}</definedName>
    <definedName name="wrn.10yp._.graphs." localSheetId="25" hidden="1">{"10yp graphs",#N/A,FALSE,"Market Data"}</definedName>
    <definedName name="wrn.10yp._.graphs." localSheetId="27" hidden="1">{"10yp graphs",#N/A,FALSE,"Market Data"}</definedName>
    <definedName name="wrn.10yp._.graphs." hidden="1">{"10yp graphs",#N/A,FALSE,"Market Data"}</definedName>
    <definedName name="wrn.10yp._.key._.data." localSheetId="28" hidden="1">{"10yp key data",#N/A,FALSE,"Market Data"}</definedName>
    <definedName name="wrn.10yp._.key._.data." localSheetId="25" hidden="1">{"10yp key data",#N/A,FALSE,"Market Data"}</definedName>
    <definedName name="wrn.10yp._.key._.data." localSheetId="27" hidden="1">{"10yp key data",#N/A,FALSE,"Market Data"}</definedName>
    <definedName name="wrn.10yp._.key._.data." hidden="1">{"10yp key data",#N/A,FALSE,"Market Data"}</definedName>
    <definedName name="wrn.10yp._.profit._.and._.loss." localSheetId="28" hidden="1">{"10yp profit and loss",#N/A,FALSE,"Celtel alternative 6"}</definedName>
    <definedName name="wrn.10yp._.profit._.and._.loss." localSheetId="25" hidden="1">{"10yp profit and loss",#N/A,FALSE,"Celtel alternative 6"}</definedName>
    <definedName name="wrn.10yp._.profit._.and._.loss." localSheetId="27" hidden="1">{"10yp profit and loss",#N/A,FALSE,"Celtel alternative 6"}</definedName>
    <definedName name="wrn.10yp._.profit._.and._.loss." hidden="1">{"10yp profit and loss",#N/A,FALSE,"Celtel alternative 6"}</definedName>
    <definedName name="wrn.10yp._.tariffs." localSheetId="28" hidden="1">{"10yp tariffs",#N/A,FALSE,"Celtel alternative 6"}</definedName>
    <definedName name="wrn.10yp._.tariffs." localSheetId="25" hidden="1">{"10yp tariffs",#N/A,FALSE,"Celtel alternative 6"}</definedName>
    <definedName name="wrn.10yp._.tariffs." localSheetId="27" hidden="1">{"10yp tariffs",#N/A,FALSE,"Celtel alternative 6"}</definedName>
    <definedName name="wrn.10yp._.tariffs." hidden="1">{"10yp tariffs",#N/A,FALSE,"Celtel alternative 6"}</definedName>
    <definedName name="WRN.2." localSheetId="28" hidden="1">{#N/A,#N/A,FALSE,"Calc";#N/A,#N/A,FALSE,"Sensitivity";#N/A,#N/A,FALSE,"LT Earn.Dil.";#N/A,#N/A,FALSE,"Dil. AVP"}</definedName>
    <definedName name="WRN.2." localSheetId="25" hidden="1">{#N/A,#N/A,FALSE,"Calc";#N/A,#N/A,FALSE,"Sensitivity";#N/A,#N/A,FALSE,"LT Earn.Dil.";#N/A,#N/A,FALSE,"Dil. AVP"}</definedName>
    <definedName name="WRN.2." localSheetId="27" hidden="1">{#N/A,#N/A,FALSE,"Calc";#N/A,#N/A,FALSE,"Sensitivity";#N/A,#N/A,FALSE,"LT Earn.Dil.";#N/A,#N/A,FALSE,"Dil. AVP"}</definedName>
    <definedName name="WRN.2." hidden="1">{#N/A,#N/A,FALSE,"Calc";#N/A,#N/A,FALSE,"Sensitivity";#N/A,#N/A,FALSE,"LT Earn.Dil.";#N/A,#N/A,FALSE,"Dil. AVP"}</definedName>
    <definedName name="wrn.2._.pagers." localSheetId="28" hidden="1">{"Cover",#N/A,FALSE,"Cover";"Summary",#N/A,FALSE,"Summarpage"}</definedName>
    <definedName name="wrn.2._.pagers." localSheetId="25" hidden="1">{"Cover",#N/A,FALSE,"Cover";"Summary",#N/A,FALSE,"Summarpage"}</definedName>
    <definedName name="wrn.2._.pagers." localSheetId="27" hidden="1">{"Cover",#N/A,FALSE,"Cover";"Summary",#N/A,FALSE,"Summarpage"}</definedName>
    <definedName name="wrn.2._.pagers." hidden="1">{"Cover",#N/A,FALSE,"Cover";"Summary",#N/A,FALSE,"Summarpage"}</definedName>
    <definedName name="wrn.2000Base." localSheetId="28" hidden="1">{"a_assump1",#N/A,FALSE,"BPlan 96-00 - Base";"a_assump2",#N/A,FALSE,"BPlan 96-00 - Base";"a_plus",#N/A,FALSE,"BPlan 96-00 - Base";"a_bs",#N/A,FALSE,"BPlan 96-00 - Base";"a_cf",#N/A,FALSE,"BPlan 96-00 - Base";"a_irrbase",#N/A,FALSE,"BPlan 96-00 - Base";"a_notes",#N/A,FALSE,"BPlan 96-00 - Base"}</definedName>
    <definedName name="wrn.2000Base." localSheetId="25" hidden="1">{"a_assump1",#N/A,FALSE,"BPlan 96-00 - Base";"a_assump2",#N/A,FALSE,"BPlan 96-00 - Base";"a_plus",#N/A,FALSE,"BPlan 96-00 - Base";"a_bs",#N/A,FALSE,"BPlan 96-00 - Base";"a_cf",#N/A,FALSE,"BPlan 96-00 - Base";"a_irrbase",#N/A,FALSE,"BPlan 96-00 - Base";"a_notes",#N/A,FALSE,"BPlan 96-00 - Base"}</definedName>
    <definedName name="wrn.2000Base." localSheetId="27"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8" hidden="1">{#N/A,"Base",FALSE,"Dividend";#N/A,"Conservative",FALSE,"Dividend";#N/A,"Downside",FALSE,"Dividend"}</definedName>
    <definedName name="wrn.3cases." localSheetId="25" hidden="1">{#N/A,"Base",FALSE,"Dividend";#N/A,"Conservative",FALSE,"Dividend";#N/A,"Downside",FALSE,"Dividend"}</definedName>
    <definedName name="wrn.3cases." localSheetId="27" hidden="1">{#N/A,"Base",FALSE,"Dividend";#N/A,"Conservative",FALSE,"Dividend";#N/A,"Downside",FALSE,"Dividend"}</definedName>
    <definedName name="wrn.3cases." hidden="1">{#N/A,"Base",FALSE,"Dividend";#N/A,"Conservative",FALSE,"Dividend";#N/A,"Downside",FALSE,"Dividend"}</definedName>
    <definedName name="wrn.40645444." localSheetId="28" hidden="1">{#N/A,#N/A,FALSE,"40645444";#N/A,#N/A,FALSE,"CITIBANK INTEREST"}</definedName>
    <definedName name="wrn.40645444." localSheetId="25" hidden="1">{#N/A,#N/A,FALSE,"40645444";#N/A,#N/A,FALSE,"CITIBANK INTEREST"}</definedName>
    <definedName name="wrn.40645444." localSheetId="27" hidden="1">{#N/A,#N/A,FALSE,"40645444";#N/A,#N/A,FALSE,"CITIBANK INTEREST"}</definedName>
    <definedName name="wrn.40645444." hidden="1">{#N/A,#N/A,FALSE,"40645444";#N/A,#N/A,FALSE,"CITIBANK INTEREST"}</definedName>
    <definedName name="wrn.50._.50." localSheetId="28" hidden="1">{"assumption 50 50",#N/A,TRUE,"Merger";"has gets cash",#N/A,TRUE,"Merger";"accretion dilution",#N/A,TRUE,"Merger";"comparison credit stats",#N/A,TRUE,"Merger";"pf credit stats",#N/A,TRUE,"Merger";"pf sheets",#N/A,TRUE,"Merger"}</definedName>
    <definedName name="wrn.50._.50." localSheetId="25" hidden="1">{"assumption 50 50",#N/A,TRUE,"Merger";"has gets cash",#N/A,TRUE,"Merger";"accretion dilution",#N/A,TRUE,"Merger";"comparison credit stats",#N/A,TRUE,"Merger";"pf credit stats",#N/A,TRUE,"Merger";"pf sheets",#N/A,TRUE,"Merger"}</definedName>
    <definedName name="wrn.50._.50." localSheetId="27"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8" hidden="1">{"assumption 50 50",#N/A,TRUE,"Merger";"has gets cash",#N/A,TRUE,"Merger";"accretion dilution",#N/A,TRUE,"Merger";"comparison credit stats",#N/A,TRUE,"Merger";"pf credit stats",#N/A,TRUE,"Merger";"pf sheets",#N/A,TRUE,"Merger"}</definedName>
    <definedName name="wrn.50.2" localSheetId="25" hidden="1">{"assumption 50 50",#N/A,TRUE,"Merger";"has gets cash",#N/A,TRUE,"Merger";"accretion dilution",#N/A,TRUE,"Merger";"comparison credit stats",#N/A,TRUE,"Merger";"pf credit stats",#N/A,TRUE,"Merger";"pf sheets",#N/A,TRUE,"Merger"}</definedName>
    <definedName name="wrn.50.2" localSheetId="27"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8" hidden="1">{#N/A,#N/A,FALSE,"Sheet1";#N/A,#N/A,FALSE,"Sheet1";#N/A,#N/A,FALSE,"Sheet1"}</definedName>
    <definedName name="wrn.AAA." localSheetId="25" hidden="1">{#N/A,#N/A,FALSE,"Sheet1";#N/A,#N/A,FALSE,"Sheet1";#N/A,#N/A,FALSE,"Sheet1"}</definedName>
    <definedName name="wrn.AAA." localSheetId="27" hidden="1">{#N/A,#N/A,FALSE,"Sheet1";#N/A,#N/A,FALSE,"Sheet1";#N/A,#N/A,FALSE,"Sheet1"}</definedName>
    <definedName name="wrn.AAA." hidden="1">{#N/A,#N/A,FALSE,"Sheet1";#N/A,#N/A,FALSE,"Sheet1";#N/A,#N/A,FALSE,"Sheet1"}</definedName>
    <definedName name="wrn.abc"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8" hidden="1">{"S&amp;U",#N/A,FALSE,"s&amp;u";"financing",#N/A,FALSE,"Input";"financing2",#N/A,FALSE,"Input";"Balance Sheet",#N/A,FALSE,"BS";"P&amp;L",#N/A,FALSE,"P&amp;L";"Cashflow",#N/A,FALSE,"CF"}</definedName>
    <definedName name="wrn.Accounts._.and._.Assumptions." localSheetId="25" hidden="1">{"S&amp;U",#N/A,FALSE,"s&amp;u";"financing",#N/A,FALSE,"Input";"financing2",#N/A,FALSE,"Input";"Balance Sheet",#N/A,FALSE,"BS";"P&amp;L",#N/A,FALSE,"P&amp;L";"Cashflow",#N/A,FALSE,"CF"}</definedName>
    <definedName name="wrn.Accounts._.and._.Assumptions." localSheetId="27"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8" hidden="1">{"Acq_matrix",#N/A,FALSE,"Acquisition Matrix"}</definedName>
    <definedName name="wrn.Acquisition_matrix." localSheetId="25" hidden="1">{"Acq_matrix",#N/A,FALSE,"Acquisition Matrix"}</definedName>
    <definedName name="wrn.Acquisition_matrix." localSheetId="27" hidden="1">{"Acq_matrix",#N/A,FALSE,"Acquisition Matrix"}</definedName>
    <definedName name="wrn.Acquisition_matrix." hidden="1">{"Acq_matrix",#N/A,FALSE,"Acquisition Matrix"}</definedName>
    <definedName name="wrn.Adjustments." localSheetId="28" hidden="1">{"Page1",#N/A,FALSE,"Matrix (1)";"Page2",#N/A,FALSE,"Pay-Out";"Page3",#N/A,FALSE,"Prems_Reserves";"Page4",#N/A,FALSE,"Adj. EPS";"Page5",#N/A,FALSE,"Acc_Dil"}</definedName>
    <definedName name="wrn.Adjustments." localSheetId="25" hidden="1">{"Page1",#N/A,FALSE,"Matrix (1)";"Page2",#N/A,FALSE,"Pay-Out";"Page3",#N/A,FALSE,"Prems_Reserves";"Page4",#N/A,FALSE,"Adj. EPS";"Page5",#N/A,FALSE,"Acc_Dil"}</definedName>
    <definedName name="wrn.Adjustments." localSheetId="27"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8" hidden="1">{"Page1",#N/A,FALSE,"Matrix (1)";"Page2",#N/A,FALSE,"Pay-Out";"Page3",#N/A,FALSE,"Prems_Reserves";"Page4",#N/A,FALSE,"Adj. EPS";"Page5",#N/A,FALSE,"Acc_Dil"}</definedName>
    <definedName name="wrn.Adjustments2" localSheetId="25" hidden="1">{"Page1",#N/A,FALSE,"Matrix (1)";"Page2",#N/A,FALSE,"Pay-Out";"Page3",#N/A,FALSE,"Prems_Reserves";"Page4",#N/A,FALSE,"Adj. EPS";"Page5",#N/A,FALSE,"Acc_Dil"}</definedName>
    <definedName name="wrn.Adjustments2" localSheetId="27"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8"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5"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7"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8" hidden="1">{"equity comps",#N/A,FALSE,"CS Comps";"equity comps",#N/A,FALSE,"PS Comps";"equity comps",#N/A,FALSE,"GIC_Comps";"equity comps",#N/A,FALSE,"GIC2_Comps";"debt comps",#N/A,FALSE,"CS Comps";"debt comps",#N/A,FALSE,"PS Comps";"debt comps",#N/A,FALSE,"GIC_Comps";"debt comps",#N/A,FALSE,"GIC2_Comps"}</definedName>
    <definedName name="wrn.all._.comps." localSheetId="25" hidden="1">{"equity comps",#N/A,FALSE,"CS Comps";"equity comps",#N/A,FALSE,"PS Comps";"equity comps",#N/A,FALSE,"GIC_Comps";"equity comps",#N/A,FALSE,"GIC2_Comps";"debt comps",#N/A,FALSE,"CS Comps";"debt comps",#N/A,FALSE,"PS Comps";"debt comps",#N/A,FALSE,"GIC_Comps";"debt comps",#N/A,FALSE,"GIC2_Comps"}</definedName>
    <definedName name="wrn.all._.comps." localSheetId="27"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8" hidden="1">{#N/A,#N/A,FALSE,"Sum";#N/A,#N/A,FALSE,"Presentation";#N/A,#N/A,FALSE,"Constr Alt 1";#N/A,#N/A,FALSE,"US PD";#N/A,#N/A,FALSE,"US Presentation";#N/A,#N/A,FALSE,"Operation";#N/A,#N/A,FALSE,"Schedule";#N/A,#N/A,FALSE,"Net area";#N/A,#N/A,FALSE,"Projection"}</definedName>
    <definedName name="wrn.All._.Sheets." localSheetId="25" hidden="1">{#N/A,#N/A,FALSE,"Sum";#N/A,#N/A,FALSE,"Presentation";#N/A,#N/A,FALSE,"Constr Alt 1";#N/A,#N/A,FALSE,"US PD";#N/A,#N/A,FALSE,"US Presentation";#N/A,#N/A,FALSE,"Operation";#N/A,#N/A,FALSE,"Schedule";#N/A,#N/A,FALSE,"Net area";#N/A,#N/A,FALSE,"Projection"}</definedName>
    <definedName name="wrn.All._.Sheets." localSheetId="27"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8" hidden="1">{"CON US6",#N/A,FALSE,"CONS";"JAPAN US3",#N/A,FALSE,"JAP";"HKUS",#N/A,FALSE,"HK";"SPOREUS",#N/A,FALSE,"SP";"TAIW US1",#N/A,FALSE,"TAIW";"THAI US1",#N/A,FALSE,"THAI";"IND US1",#N/A,FALSE,"IND";"MALUS",#N/A,FALSE,"MAL";"OTB DETAIL",#N/A,FALSE,"OTB";"OTB US5",#N/A,FALSE,"OTB";"OTB WITH ALT US6",#N/A,FALSE,"OTB"}</definedName>
    <definedName name="wrn.ALL._.US." localSheetId="25" hidden="1">{"CON US6",#N/A,FALSE,"CONS";"JAPAN US3",#N/A,FALSE,"JAP";"HKUS",#N/A,FALSE,"HK";"SPOREUS",#N/A,FALSE,"SP";"TAIW US1",#N/A,FALSE,"TAIW";"THAI US1",#N/A,FALSE,"THAI";"IND US1",#N/A,FALSE,"IND";"MALUS",#N/A,FALSE,"MAL";"OTB DETAIL",#N/A,FALSE,"OTB";"OTB US5",#N/A,FALSE,"OTB";"OTB WITH ALT US6",#N/A,FALSE,"OTB"}</definedName>
    <definedName name="wrn.ALL._.US." localSheetId="27"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8" hidden="1">{#N/A,#N/A,FALSE,"ASSUMPTIONS";#N/A,#N/A,FALSE,"Valuation Summary";"page1",#N/A,FALSE,"PRESENTATION";"page2",#N/A,FALSE,"PRESENTATION";#N/A,#N/A,FALSE,"ORIGINAL_ROLLBACK"}</definedName>
    <definedName name="wrn.ALL4" localSheetId="25" hidden="1">{#N/A,#N/A,FALSE,"ASSUMPTIONS";#N/A,#N/A,FALSE,"Valuation Summary";"page1",#N/A,FALSE,"PRESENTATION";"page2",#N/A,FALSE,"PRESENTATION";#N/A,#N/A,FALSE,"ORIGINAL_ROLLBACK"}</definedName>
    <definedName name="wrn.ALL4" localSheetId="27"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8" hidden="1">{#N/A,#N/A,FALSE,"ASSUMPTIONS";#N/A,#N/A,FALSE,"Valuation Summary";"page1",#N/A,FALSE,"PRESENTATION";"page2",#N/A,FALSE,"PRESENTATION";#N/A,#N/A,FALSE,"ORIGINAL_ROLLBACK"}</definedName>
    <definedName name="wrn.ALL5" localSheetId="25" hidden="1">{#N/A,#N/A,FALSE,"ASSUMPTIONS";#N/A,#N/A,FALSE,"Valuation Summary";"page1",#N/A,FALSE,"PRESENTATION";"page2",#N/A,FALSE,"PRESENTATION";#N/A,#N/A,FALSE,"ORIGINAL_ROLLBACK"}</definedName>
    <definedName name="wrn.ALL5" localSheetId="27"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8" hidden="1">{#N/A,#N/A,FALSE,"ASSUMPTIONS";#N/A,#N/A,FALSE,"Valuation Summary";"page1",#N/A,FALSE,"PRESENTATION";"page2",#N/A,FALSE,"PRESENTATION";#N/A,#N/A,FALSE,"ORIGINAL_ROLLBACK"}</definedName>
    <definedName name="wrn.ALL6" localSheetId="25" hidden="1">{#N/A,#N/A,FALSE,"ASSUMPTIONS";#N/A,#N/A,FALSE,"Valuation Summary";"page1",#N/A,FALSE,"PRESENTATION";"page2",#N/A,FALSE,"PRESENTATION";#N/A,#N/A,FALSE,"ORIGINAL_ROLLBACK"}</definedName>
    <definedName name="wrn.ALL6" localSheetId="27"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8" hidden="1">{#N/A,#N/A,FALSE,"ASSUMPTIONS";#N/A,#N/A,FALSE,"Valuation Summary";"page1",#N/A,FALSE,"PRESENTATION";"page2",#N/A,FALSE,"PRESENTATION";#N/A,#N/A,FALSE,"ORIGINAL_ROLLBACK"}</definedName>
    <definedName name="wrn.ALL8" localSheetId="25" hidden="1">{#N/A,#N/A,FALSE,"ASSUMPTIONS";#N/A,#N/A,FALSE,"Valuation Summary";"page1",#N/A,FALSE,"PRESENTATION";"page2",#N/A,FALSE,"PRESENTATION";#N/A,#N/A,FALSE,"ORIGINAL_ROLLBACK"}</definedName>
    <definedName name="wrn.ALL8" localSheetId="27"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8" hidden="1">{#N/A,#N/A,FALSE,"Balance Sheet";#N/A,#N/A,FALSE,"Income Statement";#N/A,#N/A,FALSE,"Changes in Financial Position"}</definedName>
    <definedName name="wrn.AllDataPages." localSheetId="25" hidden="1">{#N/A,#N/A,FALSE,"Balance Sheet";#N/A,#N/A,FALSE,"Income Statement";#N/A,#N/A,FALSE,"Changes in Financial Position"}</definedName>
    <definedName name="wrn.AllDataPages." localSheetId="27" hidden="1">{#N/A,#N/A,FALSE,"Balance Sheet";#N/A,#N/A,FALSE,"Income Statement";#N/A,#N/A,FALSE,"Changes in Financial Position"}</definedName>
    <definedName name="wrn.AllDataPages." hidden="1">{#N/A,#N/A,FALSE,"Balance Sheet";#N/A,#N/A,FALSE,"Income Statement";#N/A,#N/A,FALSE,"Changes in Financial Position"}</definedName>
    <definedName name="wrn.ALLF." localSheetId="28" hidden="1">{"COF",#N/A,TRUE,"CONS";"JAF",#N/A,TRUE,"JAP";"HKF",#N/A,TRUE,"HK";#N/A,#N/A,TRUE,"SP";"TAF",#N/A,TRUE,"TAIW";"INF",#N/A,TRUE,"IND";"THF",#N/A,TRUE,"THAI";"MAF",#N/A,TRUE,"MAL"}</definedName>
    <definedName name="wrn.ALLF." localSheetId="25" hidden="1">{"COF",#N/A,TRUE,"CONS";"JAF",#N/A,TRUE,"JAP";"HKF",#N/A,TRUE,"HK";#N/A,#N/A,TRUE,"SP";"TAF",#N/A,TRUE,"TAIW";"INF",#N/A,TRUE,"IND";"THF",#N/A,TRUE,"THAI";"MAF",#N/A,TRUE,"MAL"}</definedName>
    <definedName name="wrn.ALLF." localSheetId="27"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5"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7"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8" hidden="1">{"Exist Debt Amort",#N/A,TRUE,"Financials";"Intangible Amort",#N/A,TRUE,"Financials";"Proj Debt Amort",#N/A,TRUE,"Financials";"Proj Pfd Amort",#N/A,TRUE,"Financials"}</definedName>
    <definedName name="wrn.Amortization." localSheetId="25" hidden="1">{"Exist Debt Amort",#N/A,TRUE,"Financials";"Intangible Amort",#N/A,TRUE,"Financials";"Proj Debt Amort",#N/A,TRUE,"Financials";"Proj Pfd Amort",#N/A,TRUE,"Financials"}</definedName>
    <definedName name="wrn.Amortization." localSheetId="27"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8" hidden="1">{"ratios",#N/A,FALSE,"Analyse";"multiples",#N/A,FALSE,"Analyse";"places",#N/A,FALSE,"Analyse"}</definedName>
    <definedName name="wrn.Analysis." localSheetId="25" hidden="1">{"ratios",#N/A,FALSE,"Analyse";"multiples",#N/A,FALSE,"Analyse";"places",#N/A,FALSE,"Analyse"}</definedName>
    <definedName name="wrn.Analysis." localSheetId="27" hidden="1">{"ratios",#N/A,FALSE,"Analyse";"multiples",#N/A,FALSE,"Analyse";"places",#N/A,FALSE,"Analyse"}</definedName>
    <definedName name="wrn.Analysis." hidden="1">{"ratios",#N/A,FALSE,"Analyse";"multiples",#N/A,FALSE,"Analyse";"places",#N/A,FALSE,"Analyse"}</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pple._.Report." localSheetId="28" hidden="1">{#N/A,#N/A,FALSE,"Cover";#N/A,#N/A,FALSE,"Projections";#N/A,#N/A,FALSE,"10 Year Summary";#N/A,#N/A,FALSE,"Balance Sheet Summary";#N/A,#N/A,FALSE,"Adjustments";#N/A,#N/A,FALSE,"Discount Rate";#N/A,#N/A,FALSE,"Comps";#N/A,#N/A,FALSE,"Executive Comp"}</definedName>
    <definedName name="wrn.Apple._.Report." localSheetId="25" hidden="1">{#N/A,#N/A,FALSE,"Cover";#N/A,#N/A,FALSE,"Projections";#N/A,#N/A,FALSE,"10 Year Summary";#N/A,#N/A,FALSE,"Balance Sheet Summary";#N/A,#N/A,FALSE,"Adjustments";#N/A,#N/A,FALSE,"Discount Rate";#N/A,#N/A,FALSE,"Comps";#N/A,#N/A,FALSE,"Executive Comp"}</definedName>
    <definedName name="wrn.Apple._.Report." localSheetId="27"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8" hidden="1">{"AQUIRORDCF",#N/A,FALSE,"Merger consequences";"Acquirorassns",#N/A,FALSE,"Merger consequences"}</definedName>
    <definedName name="wrn.AQUIROR._.DCF." localSheetId="25" hidden="1">{"AQUIRORDCF",#N/A,FALSE,"Merger consequences";"Acquirorassns",#N/A,FALSE,"Merger consequences"}</definedName>
    <definedName name="wrn.AQUIROR._.DCF." localSheetId="27" hidden="1">{"AQUIRORDCF",#N/A,FALSE,"Merger consequences";"Acquirorassns",#N/A,FALSE,"Merger consequences"}</definedName>
    <definedName name="wrn.AQUIROR._.DCF." hidden="1">{"AQUIRORDCF",#N/A,FALSE,"Merger consequences";"Acquirorassns",#N/A,FALSE,"Merger consequences"}</definedName>
    <definedName name="wrn.Asia."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8" hidden="1">{"Rev and Exp",#N/A,TRUE,"Financials";"Working Capital",#N/A,TRUE,"Financials"}</definedName>
    <definedName name="wrn.Assumptions." localSheetId="25" hidden="1">{"Rev and Exp",#N/A,TRUE,"Financials";"Working Capital",#N/A,TRUE,"Financials"}</definedName>
    <definedName name="wrn.Assumptions." localSheetId="27" hidden="1">{"Rev and Exp",#N/A,TRUE,"Financials";"Working Capital",#N/A,TRUE,"Financials"}</definedName>
    <definedName name="wrn.Assumptions." hidden="1">{"Rev and Exp",#N/A,TRUE,"Financials";"Working Capital",#N/A,TRUE,"Financials"}</definedName>
    <definedName name="wrn.aug" localSheetId="28" hidden="1">{"det (May)",#N/A,FALSE,"June";"sum (MAY YTD)",#N/A,FALSE,"June YTD"}</definedName>
    <definedName name="wrn.aug" localSheetId="25" hidden="1">{"det (May)",#N/A,FALSE,"June";"sum (MAY YTD)",#N/A,FALSE,"June YTD"}</definedName>
    <definedName name="wrn.aug" localSheetId="27" hidden="1">{"det (May)",#N/A,FALSE,"June";"sum (MAY YTD)",#N/A,FALSE,"June YTD"}</definedName>
    <definedName name="wrn.aug" hidden="1">{"det (May)",#N/A,FALSE,"June";"sum (MAY YTD)",#N/A,FALSE,"June YTD"}</definedName>
    <definedName name="wrn.augyt" localSheetId="28" hidden="1">{"det (May)",#N/A,FALSE,"June";"sum (MAY YTD)",#N/A,FALSE,"June YTD"}</definedName>
    <definedName name="wrn.augyt" localSheetId="25" hidden="1">{"det (May)",#N/A,FALSE,"June";"sum (MAY YTD)",#N/A,FALSE,"June YTD"}</definedName>
    <definedName name="wrn.augyt" localSheetId="27" hidden="1">{"det (May)",#N/A,FALSE,"June";"sum (MAY YTD)",#N/A,FALSE,"June YTD"}</definedName>
    <definedName name="wrn.augyt" hidden="1">{"det (May)",#N/A,FALSE,"June";"sum (MAY YTD)",#N/A,FALSE,"June YTD"}</definedName>
    <definedName name="wrn.augYTD" localSheetId="28" hidden="1">{"det (May)",#N/A,FALSE,"June";"sum (MAY YTD)",#N/A,FALSE,"June YTD"}</definedName>
    <definedName name="wrn.augYTD" localSheetId="25" hidden="1">{"det (May)",#N/A,FALSE,"June";"sum (MAY YTD)",#N/A,FALSE,"June YTD"}</definedName>
    <definedName name="wrn.augYTD" localSheetId="27" hidden="1">{"det (May)",#N/A,FALSE,"June";"sum (MAY YTD)",#N/A,FALSE,"June YTD"}</definedName>
    <definedName name="wrn.augYTD" hidden="1">{"det (May)",#N/A,FALSE,"June";"sum (MAY YTD)",#N/A,FALSE,"June YTD"}</definedName>
    <definedName name="wrn.Auto._.Comp." localSheetId="28" hidden="1">{#N/A,#N/A,FALSE,"Sheet1"}</definedName>
    <definedName name="wrn.Auto._.Comp." localSheetId="25" hidden="1">{#N/A,#N/A,FALSE,"Sheet1"}</definedName>
    <definedName name="wrn.Auto._.Comp." localSheetId="27" hidden="1">{#N/A,#N/A,FALSE,"Sheet1"}</definedName>
    <definedName name="wrn.Auto._.Comp." hidden="1">{#N/A,#N/A,FALSE,"Sheet1"}</definedName>
    <definedName name="wrn.away." localSheetId="28" hidden="1">{"away stand alones",#N/A,FALSE,"Target"}</definedName>
    <definedName name="wrn.away." localSheetId="25" hidden="1">{"away stand alones",#N/A,FALSE,"Target"}</definedName>
    <definedName name="wrn.away." localSheetId="27" hidden="1">{"away stand alones",#N/A,FALSE,"Target"}</definedName>
    <definedName name="wrn.away." hidden="1">{"away stand alones",#N/A,FALSE,"Target"}</definedName>
    <definedName name="wrn.Aylık."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8" hidden="1">{#N/A,#N/A,FALSE,"Hoja1";#N/A,#N/A,FALSE,"Hoja2"}</definedName>
    <definedName name="wrn.BALANCE._.PARA._.LUIZ._.CLAUDIO." localSheetId="25" hidden="1">{#N/A,#N/A,FALSE,"Hoja1";#N/A,#N/A,FALSE,"Hoja2"}</definedName>
    <definedName name="wrn.BALANCE._.PARA._.LUIZ._.CLAUDIO." localSheetId="27" hidden="1">{#N/A,#N/A,FALSE,"Hoja1";#N/A,#N/A,FALSE,"Hoja2"}</definedName>
    <definedName name="wrn.BALANCE._.PARA._.LUIZ._.CLAUDIO." hidden="1">{#N/A,#N/A,FALSE,"Hoja1";#N/A,#N/A,FALSE,"Hoja2"}</definedName>
    <definedName name="wrn.Balance._.sheet." localSheetId="28" hidden="1">{"Balance sheet",#N/A,FALSE,"Model"}</definedName>
    <definedName name="wrn.Balance._.sheet." localSheetId="25" hidden="1">{"Balance sheet",#N/A,FALSE,"Model"}</definedName>
    <definedName name="wrn.Balance._.sheet." localSheetId="27" hidden="1">{"Balance sheet",#N/A,FALSE,"Model"}</definedName>
    <definedName name="wrn.Balance._.sheet." hidden="1">{"Balance sheet",#N/A,FALSE,"Model"}</definedName>
    <definedName name="wrn.baseDEV." localSheetId="28" hidden="1">{"cover",#N/A,TRUE,"Cover";"pnldet",#N/A,TRUE,"BaseCaseDEV";"pnl",#N/A,TRUE,"BaseCaseDEV";"bil",#N/A,TRUE,"BaseCaseDEV";"tabfi",#N/A,TRUE,"BaseCaseDEV";"ratios",#N/A,TRUE,"BaseCaseDEV";"variab",#N/A,TRUE,"BaseCaseDEV";"inv",#N/A,TRUE,"BaseCaseDEV"}</definedName>
    <definedName name="wrn.baseDEV." localSheetId="25" hidden="1">{"cover",#N/A,TRUE,"Cover";"pnldet",#N/A,TRUE,"BaseCaseDEV";"pnl",#N/A,TRUE,"BaseCaseDEV";"bil",#N/A,TRUE,"BaseCaseDEV";"tabfi",#N/A,TRUE,"BaseCaseDEV";"ratios",#N/A,TRUE,"BaseCaseDEV";"variab",#N/A,TRUE,"BaseCaseDEV";"inv",#N/A,TRUE,"BaseCaseDEV"}</definedName>
    <definedName name="wrn.baseDEV." localSheetId="27"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8" hidden="1">{#N/A,#N/A,FALSE,"New Depr Sch-150% DB";#N/A,#N/A,FALSE,"Cash Flows RLP";#N/A,#N/A,FALSE,"IRR";#N/A,#N/A,FALSE,"Proforma IS";#N/A,#N/A,FALSE,"Assumptions"}</definedName>
    <definedName name="wrn.Basic._.Report." localSheetId="25" hidden="1">{#N/A,#N/A,FALSE,"New Depr Sch-150% DB";#N/A,#N/A,FALSE,"Cash Flows RLP";#N/A,#N/A,FALSE,"IRR";#N/A,#N/A,FALSE,"Proforma IS";#N/A,#N/A,FALSE,"Assumptions"}</definedName>
    <definedName name="wrn.Basic._.Report." localSheetId="27"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8" hidden="1">{#N/A,#N/A,FALSE,"attivo";#N/A,#N/A,FALSE,"passivo";#N/A,#N/A,FALSE,"garanzie";#N/A,#N/A,FALSE,"economico";#N/A,#N/A,FALSE,"elenco";#N/A,#N/A,FALSE,"costo";#N/A,#N/A,FALSE,"patrimonio";#N/A,#N/A,FALSE,"temporali"}</definedName>
    <definedName name="wrn.Bilancio._.dicembre._.1995." localSheetId="25" hidden="1">{#N/A,#N/A,FALSE,"attivo";#N/A,#N/A,FALSE,"passivo";#N/A,#N/A,FALSE,"garanzie";#N/A,#N/A,FALSE,"economico";#N/A,#N/A,FALSE,"elenco";#N/A,#N/A,FALSE,"costo";#N/A,#N/A,FALSE,"patrimonio";#N/A,#N/A,FALSE,"temporali"}</definedName>
    <definedName name="wrn.Bilancio._.dicembre._.1995." localSheetId="27"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8" hidden="1">{#N/A,#N/A,FALSE,"output";#N/A,#N/A,FALSE,"contrib";#N/A,#N/A,FALSE,"profile";#N/A,#N/A,FALSE,"comps"}</definedName>
    <definedName name="wrn.brian." localSheetId="25" hidden="1">{#N/A,#N/A,FALSE,"output";#N/A,#N/A,FALSE,"contrib";#N/A,#N/A,FALSE,"profile";#N/A,#N/A,FALSE,"comps"}</definedName>
    <definedName name="wrn.brian." localSheetId="27" hidden="1">{#N/A,#N/A,FALSE,"output";#N/A,#N/A,FALSE,"contrib";#N/A,#N/A,FALSE,"profile";#N/A,#N/A,FALSE,"comps"}</definedName>
    <definedName name="wrn.brian." hidden="1">{#N/A,#N/A,FALSE,"output";#N/A,#N/A,FALSE,"contrib";#N/A,#N/A,FALSE,"profile";#N/A,#N/A,FALSE,"comps"}</definedName>
    <definedName name="wrn.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8" hidden="1">{"PMA Cap",#N/A,FALSE,"PMA Capital";"Re",#N/A,FALSE,"PMA Re";"PMA Group",#N/A,FALSE,"PMA Insur";"Caliber",#N/A,FALSE,"Caliber"}</definedName>
    <definedName name="wrn.BS._.Segments." localSheetId="25" hidden="1">{"PMA Cap",#N/A,FALSE,"PMA Capital";"Re",#N/A,FALSE,"PMA Re";"PMA Group",#N/A,FALSE,"PMA Insur";"Caliber",#N/A,FALSE,"Caliber"}</definedName>
    <definedName name="wrn.BS._.Segments." localSheetId="27"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8" hidden="1">{"bugdet992000 balance sheet",#N/A,FALSE,"Celtel alternative 6"}</definedName>
    <definedName name="wrn.budget._.balance._.sheet." localSheetId="25" hidden="1">{"bugdet992000 balance sheet",#N/A,FALSE,"Celtel alternative 6"}</definedName>
    <definedName name="wrn.budget._.balance._.sheet." localSheetId="27" hidden="1">{"bugdet992000 balance sheet",#N/A,FALSE,"Celtel alternative 6"}</definedName>
    <definedName name="wrn.budget._.balance._.sheet." hidden="1">{"bugdet992000 balance sheet",#N/A,FALSE,"Celtel alternative 6"}</definedName>
    <definedName name="wrn.budget._.capex." localSheetId="28" hidden="1">{"budget992000 capex",#N/A,FALSE,"Celtel alternative 6"}</definedName>
    <definedName name="wrn.budget._.capex." localSheetId="25" hidden="1">{"budget992000 capex",#N/A,FALSE,"Celtel alternative 6"}</definedName>
    <definedName name="wrn.budget._.capex." localSheetId="27" hidden="1">{"budget992000 capex",#N/A,FALSE,"Celtel alternative 6"}</definedName>
    <definedName name="wrn.budget._.capex." hidden="1">{"budget992000 capex",#N/A,FALSE,"Celtel alternative 6"}</definedName>
    <definedName name="wrn.budget._.customers." localSheetId="28" hidden="1">{"budget992000_customers",#N/A,FALSE,"Celtel alternative 6"}</definedName>
    <definedName name="wrn.budget._.customers." localSheetId="25" hidden="1">{"budget992000_customers",#N/A,FALSE,"Celtel alternative 6"}</definedName>
    <definedName name="wrn.budget._.customers." localSheetId="27" hidden="1">{"budget992000_customers",#N/A,FALSE,"Celtel alternative 6"}</definedName>
    <definedName name="wrn.budget._.customers." hidden="1">{"budget992000_customers",#N/A,FALSE,"Celtel alternative 6"}</definedName>
    <definedName name="wrn.budget._.profit._.and._.loss." localSheetId="28" hidden="1">{"budget992000 profit and loss",#N/A,FALSE,"Celtel alternative 6"}</definedName>
    <definedName name="wrn.budget._.profit._.and._.loss." localSheetId="25" hidden="1">{"budget992000 profit and loss",#N/A,FALSE,"Celtel alternative 6"}</definedName>
    <definedName name="wrn.budget._.profit._.and._.loss." localSheetId="27" hidden="1">{"budget992000 profit and loss",#N/A,FALSE,"Celtel alternative 6"}</definedName>
    <definedName name="wrn.budget._.profit._.and._.loss." hidden="1">{"budget992000 profit and loss",#N/A,FALSE,"Celtel alternative 6"}</definedName>
    <definedName name="wrn.budget._.tariffs._.and._.usage." localSheetId="28" hidden="1">{"budget992000 tariff and usage",#N/A,FALSE,"Celtel alternative 6"}</definedName>
    <definedName name="wrn.budget._.tariffs._.and._.usage." localSheetId="25" hidden="1">{"budget992000 tariff and usage",#N/A,FALSE,"Celtel alternative 6"}</definedName>
    <definedName name="wrn.budget._.tariffs._.and._.usage." localSheetId="27" hidden="1">{"budget992000 tariff and usage",#N/A,FALSE,"Celtel alternative 6"}</definedName>
    <definedName name="wrn.budget._.tariffs._.and._.usage." hidden="1">{"budget992000 tariff and usage",#N/A,FALSE,"Celtel alternative 6"}</definedName>
    <definedName name="wrn.CAPITAL._.TODO." localSheetId="28" hidden="1">{"CAP VOL",#N/A,FALSE,"CAPITAL";"CAP VAR",#N/A,FALSE,"CAPITAL";"CAP FIJ",#N/A,FALSE,"CAPITAL";"CAP CONS",#N/A,FALSE,"CAPITAL";"CAP DATA",#N/A,FALSE,"CAPITAL"}</definedName>
    <definedName name="wrn.CAPITAL._.TODO." localSheetId="25" hidden="1">{"CAP VOL",#N/A,FALSE,"CAPITAL";"CAP VAR",#N/A,FALSE,"CAPITAL";"CAP FIJ",#N/A,FALSE,"CAPITAL";"CAP CONS",#N/A,FALSE,"CAPITAL";"CAP DATA",#N/A,FALSE,"CAPITAL"}</definedName>
    <definedName name="wrn.CAPITAL._.TODO." localSheetId="27"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8" hidden="1">{#N/A,#N/A,FALSE,"Bilanço";#N/A,#N/A,FALSE,"Kümülatif Gelir Tablosu";#N/A,#N/A,FALSE,"Aylık Gelir Tablosu";#N/A,#N/A,FALSE,"Raşyo 1"}</definedName>
    <definedName name="wrn.Cari._.Ay." localSheetId="25" hidden="1">{#N/A,#N/A,FALSE,"Bilanço";#N/A,#N/A,FALSE,"Kümülatif Gelir Tablosu";#N/A,#N/A,FALSE,"Aylık Gelir Tablosu";#N/A,#N/A,FALSE,"Raşyo 1"}</definedName>
    <definedName name="wrn.Cari._.Ay." localSheetId="27"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8" hidden="1">{"assumption cash",#N/A,TRUE,"Merger";"has gets cash",#N/A,TRUE,"Merger";"accretion dilution",#N/A,TRUE,"Merger";"comparison credit stats",#N/A,TRUE,"Merger";"pf credit stats",#N/A,TRUE,"Merger";"pf sheets",#N/A,TRUE,"Merger"}</definedName>
    <definedName name="wrn.cash." localSheetId="25" hidden="1">{"assumption cash",#N/A,TRUE,"Merger";"has gets cash",#N/A,TRUE,"Merger";"accretion dilution",#N/A,TRUE,"Merger";"comparison credit stats",#N/A,TRUE,"Merger";"pf credit stats",#N/A,TRUE,"Merger";"pf sheets",#N/A,TRUE,"Merger"}</definedName>
    <definedName name="wrn.cash." localSheetId="27"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8" hidden="1">{"cash flow",#N/A,FALSE,"Model"}</definedName>
    <definedName name="wrn.Cash._.flow." localSheetId="25" hidden="1">{"cash flow",#N/A,FALSE,"Model"}</definedName>
    <definedName name="wrn.Cash._.flow." localSheetId="27" hidden="1">{"cash flow",#N/A,FALSE,"Model"}</definedName>
    <definedName name="wrn.Cash._.flow." hidden="1">{"cash flow",#N/A,FALSE,"Model"}</definedName>
    <definedName name="wrn.Cash._.Plan." localSheetId="28" hidden="1">{"cash plan",#N/A,FALSE,"fccashflow"}</definedName>
    <definedName name="wrn.Cash._.Plan." localSheetId="25" hidden="1">{"cash plan",#N/A,FALSE,"fccashflow"}</definedName>
    <definedName name="wrn.Cash._.Plan." localSheetId="27" hidden="1">{"cash plan",#N/A,FALSE,"fccashflow"}</definedName>
    <definedName name="wrn.Cash._.Plan." hidden="1">{"cash plan",#N/A,FALSE,"fccashflow"}</definedName>
    <definedName name="wrn.CGIC._.PLICO._.Statutory._.Results." localSheetId="2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5"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7"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5"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7"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8" hidden="1">{"page1",#N/A,FALSE,"Temp";"page2",#N/A,FALSE,"Temp";"page3",#N/A,FALSE,"Temp";"page4",#N/A,FALSE,"Temp";"page5",#N/A,FALSE,"Temp";"page6",#N/A,FALSE,"Temp"}</definedName>
    <definedName name="wrn.compare." localSheetId="25" hidden="1">{"page1",#N/A,FALSE,"Temp";"page2",#N/A,FALSE,"Temp";"page3",#N/A,FALSE,"Temp";"page4",#N/A,FALSE,"Temp";"page5",#N/A,FALSE,"Temp";"page6",#N/A,FALSE,"Temp"}</definedName>
    <definedName name="wrn.compare." localSheetId="27"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8" hidden="1">{"page1",#N/A,FALSE,"Temp";"page2",#N/A,FALSE,"Temp";"page3",#N/A,FALSE,"Temp";"page4",#N/A,FALSE,"Temp";"page5",#N/A,FALSE,"Temp";"page6",#N/A,FALSE,"Temp"}</definedName>
    <definedName name="wrn.compare.2" localSheetId="25" hidden="1">{"page1",#N/A,FALSE,"Temp";"page2",#N/A,FALSE,"Temp";"page3",#N/A,FALSE,"Temp";"page4",#N/A,FALSE,"Temp";"page5",#N/A,FALSE,"Temp";"page6",#N/A,FALSE,"Temp"}</definedName>
    <definedName name="wrn.compare.2" localSheetId="27"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8" hidden="1">{"Page1",#N/A,FALSE,"CompCo";"Page2",#N/A,FALSE,"CompCo"}</definedName>
    <definedName name="wrn.COMPCO." localSheetId="25" hidden="1">{"Page1",#N/A,FALSE,"CompCo";"Page2",#N/A,FALSE,"CompCo"}</definedName>
    <definedName name="wrn.COMPCO." localSheetId="27" hidden="1">{"Page1",#N/A,FALSE,"CompCo";"Page2",#N/A,FALSE,"CompCo"}</definedName>
    <definedName name="wrn.COMPCO." hidden="1">{"Page1",#N/A,FALSE,"CompCo";"Page2",#N/A,FALSE,"CompCo"}</definedName>
    <definedName name="wrn.Complete." localSheetId="28" hidden="1">{"Page1",#N/A,FALSE,"Model";"Profit and Loss",#N/A,FALSE,"Model";"cash flow",#N/A,FALSE,"Model";"Balance sheet",#N/A,FALSE,"Model";"Assumptions",#N/A,FALSE,"Model";"Analysis",#N/A,FALSE,"P&amp;L Analysis";"IRR",#N/A,FALSE,"Model";"Addtl Schedules",#N/A,FALSE,"Addtl Schedules"}</definedName>
    <definedName name="wrn.Complete." localSheetId="25" hidden="1">{"Page1",#N/A,FALSE,"Model";"Profit and Loss",#N/A,FALSE,"Model";"cash flow",#N/A,FALSE,"Model";"Balance sheet",#N/A,FALSE,"Model";"Assumptions",#N/A,FALSE,"Model";"Analysis",#N/A,FALSE,"P&amp;L Analysis";"IRR",#N/A,FALSE,"Model";"Addtl Schedules",#N/A,FALSE,"Addtl Schedules"}</definedName>
    <definedName name="wrn.Complete." localSheetId="27"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8" hidden="1">{#N/A,#N/A,FALSE,"Assumptions";#N/A,#N/A,FALSE,"Proforma IS";#N/A,#N/A,FALSE,"Cash Flows RLP";#N/A,#N/A,FALSE,"IRR";#N/A,#N/A,FALSE,"New Depr Sch-150% DB";#N/A,#N/A,FALSE,"Comments"}</definedName>
    <definedName name="wrn.Complete._.Report." localSheetId="25" hidden="1">{#N/A,#N/A,FALSE,"Assumptions";#N/A,#N/A,FALSE,"Proforma IS";#N/A,#N/A,FALSE,"Cash Flows RLP";#N/A,#N/A,FALSE,"IRR";#N/A,#N/A,FALSE,"New Depr Sch-150% DB";#N/A,#N/A,FALSE,"Comments"}</definedName>
    <definedName name="wrn.Complete._.Report." localSheetId="27"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8" hidden="1">{"comps",#N/A,FALSE,"Intl comps";"notes",#N/A,FALSE,"Intl comps"}</definedName>
    <definedName name="wrn.comps." localSheetId="25" hidden="1">{"comps",#N/A,FALSE,"Intl comps";"notes",#N/A,FALSE,"Intl comps"}</definedName>
    <definedName name="wrn.comps." localSheetId="27" hidden="1">{"comps",#N/A,FALSE,"Intl comps";"notes",#N/A,FALSE,"Intl comps"}</definedName>
    <definedName name="wrn.comps." hidden="1">{"comps",#N/A,FALSE,"Intl comps";"notes",#N/A,FALSE,"Intl comps"}</definedName>
    <definedName name="wrn.CON_DESCUENTO." localSheetId="28" hidden="1">{#N/A,"Carabeer",FALSE,"Dscto.";#N/A,"Disbracentro",FALSE,"Dscto.";#N/A,"Río Beer",FALSE,"Dscto.";#N/A,"Andes",FALSE,"Dscto."}</definedName>
    <definedName name="wrn.CON_DESCUENTO." localSheetId="25" hidden="1">{#N/A,"Carabeer",FALSE,"Dscto.";#N/A,"Disbracentro",FALSE,"Dscto.";#N/A,"Río Beer",FALSE,"Dscto.";#N/A,"Andes",FALSE,"Dscto."}</definedName>
    <definedName name="wrn.CON_DESCUENTO." localSheetId="27"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8" hidden="1">{"Consolidated IS w Ratios",#N/A,FALSE,"Consolidated";"Consolidated CF",#N/A,FALSE,"Consolidated";"Consolidated DCF",#N/A,FALSE,"Consolidated"}</definedName>
    <definedName name="wrn.Consolidated._.Set." localSheetId="25" hidden="1">{"Consolidated IS w Ratios",#N/A,FALSE,"Consolidated";"Consolidated CF",#N/A,FALSE,"Consolidated";"Consolidated DCF",#N/A,FALSE,"Consolidated"}</definedName>
    <definedName name="wrn.Consolidated._.Set." localSheetId="27"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8" hidden="1">{"PAGE1",#N/A,FALSE,"Consolidation";"PAGE2",#N/A,FALSE,"Consolidation";"PAGE3",#N/A,FALSE,"Consolidation";"PAGE4",#N/A,FALSE,"Consolidation";"PAGE5",#N/A,FALSE,"Consolidation";"PAGE6",#N/A,FALSE,"Consolidation";"PAGE7",#N/A,FALSE,"Consolidation"}</definedName>
    <definedName name="wrn.CONSOLIDATION." localSheetId="25" hidden="1">{"PAGE1",#N/A,FALSE,"Consolidation";"PAGE2",#N/A,FALSE,"Consolidation";"PAGE3",#N/A,FALSE,"Consolidation";"PAGE4",#N/A,FALSE,"Consolidation";"PAGE5",#N/A,FALSE,"Consolidation";"PAGE6",#N/A,FALSE,"Consolidation";"PAGE7",#N/A,FALSE,"Consolidation"}</definedName>
    <definedName name="wrn.CONSOLIDATION." localSheetId="27"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8" hidden="1">{"PRO FORMA RIEPILOGO",#N/A,TRUE,"Pro forma";"PRO FORMA DETTAGLIO",#N/A,TRUE,"Pro forma";#N/A,#N/A,TRUE,"Imposte puntuali"}</definedName>
    <definedName name="wrn.CONTO._.ECON._.PRO._.FORMA." localSheetId="25" hidden="1">{"PRO FORMA RIEPILOGO",#N/A,TRUE,"Pro forma";"PRO FORMA DETTAGLIO",#N/A,TRUE,"Pro forma";#N/A,#N/A,TRUE,"Imposte puntuali"}</definedName>
    <definedName name="wrn.CONTO._.ECON._.PRO._.FORMA." localSheetId="27"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8" hidden="1">{"PRO FORMA RIEPILOGO",#N/A,FALSE,"Pro forma";"PRO FORMA DETTAGLIO",#N/A,FALSE,"Pro forma";"IMPOSTE",#N/A,FALSE,"Imposte puntuali"}</definedName>
    <definedName name="wrn.Conto._.economico." localSheetId="25" hidden="1">{"PRO FORMA RIEPILOGO",#N/A,FALSE,"Pro forma";"PRO FORMA DETTAGLIO",#N/A,FALSE,"Pro forma";"IMPOSTE",#N/A,FALSE,"Imposte puntuali"}</definedName>
    <definedName name="wrn.Conto._.economico." localSheetId="27"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8" hidden="1">{#N/A,#N/A,FALSE,"Contribution Analysis"}</definedName>
    <definedName name="wrn.contribution." localSheetId="25" hidden="1">{#N/A,#N/A,FALSE,"Contribution Analysis"}</definedName>
    <definedName name="wrn.contribution." localSheetId="27" hidden="1">{#N/A,#N/A,FALSE,"Contribution Analysis"}</definedName>
    <definedName name="wrn.contribution." hidden="1">{#N/A,#N/A,FALSE,"Contribution Analysis"}</definedName>
    <definedName name="wrn.cooper." localSheetId="28" hidden="1">{#N/A,#N/A,TRUE,"Pro Forma";#N/A,#N/A,TRUE,"PF_Bal";#N/A,#N/A,TRUE,"PF_INC";#N/A,#N/A,TRUE,"CBE";#N/A,#N/A,TRUE,"SWK"}</definedName>
    <definedName name="wrn.cooper." localSheetId="25" hidden="1">{#N/A,#N/A,TRUE,"Pro Forma";#N/A,#N/A,TRUE,"PF_Bal";#N/A,#N/A,TRUE,"PF_INC";#N/A,#N/A,TRUE,"CBE";#N/A,#N/A,TRUE,"SWK"}</definedName>
    <definedName name="wrn.cooper." localSheetId="27" hidden="1">{#N/A,#N/A,TRUE,"Pro Forma";#N/A,#N/A,TRUE,"PF_Bal";#N/A,#N/A,TRUE,"PF_INC";#N/A,#N/A,TRUE,"CBE";#N/A,#N/A,TRUE,"SWK"}</definedName>
    <definedName name="wrn.cooper." hidden="1">{#N/A,#N/A,TRUE,"Pro Forma";#N/A,#N/A,TRUE,"PF_Bal";#N/A,#N/A,TRUE,"PF_INC";#N/A,#N/A,TRUE,"CBE";#N/A,#N/A,TRUE,"SWK"}</definedName>
    <definedName name="wrn.CORMM." localSheetId="28" hidden="1">{#N/A,#N/A,FALSE,"Sheet1";#N/A,#N/A,FALSE,"Sheet2";#N/A,#N/A,FALSE,"Sheet3";#N/A,#N/A,FALSE,"Sheet9";#N/A,#N/A,FALSE,"Sheet4";#N/A,#N/A,FALSE,"Sheet5";#N/A,#N/A,FALSE,"Sheet6";#N/A,#N/A,FALSE,"Sheet7";#N/A,#N/A,FALSE,"Sheet8";#N/A,#N/A,FALSE,"Sheet10";#N/A,#N/A,FALSE,"Sheet11";#N/A,#N/A,FALSE,"Sheet12";#N/A,#N/A,FALSE,"Sheet17";#N/A,#N/A,FALSE,"Sheet16"}</definedName>
    <definedName name="wrn.CORMM." localSheetId="25" hidden="1">{#N/A,#N/A,FALSE,"Sheet1";#N/A,#N/A,FALSE,"Sheet2";#N/A,#N/A,FALSE,"Sheet3";#N/A,#N/A,FALSE,"Sheet9";#N/A,#N/A,FALSE,"Sheet4";#N/A,#N/A,FALSE,"Sheet5";#N/A,#N/A,FALSE,"Sheet6";#N/A,#N/A,FALSE,"Sheet7";#N/A,#N/A,FALSE,"Sheet8";#N/A,#N/A,FALSE,"Sheet10";#N/A,#N/A,FALSE,"Sheet11";#N/A,#N/A,FALSE,"Sheet12";#N/A,#N/A,FALSE,"Sheet17";#N/A,#N/A,FALSE,"Sheet16"}</definedName>
    <definedName name="wrn.CORMM." localSheetId="27"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8" hidden="1">{"Covenants",#N/A,FALSE,"Covs";"quarterly covenants",#N/A,FALSE,"Covs";"quarterly projections",#N/A,FALSE,"Covs"}</definedName>
    <definedName name="wrn.Covenants." localSheetId="25" hidden="1">{"Covenants",#N/A,FALSE,"Covs";"quarterly covenants",#N/A,FALSE,"Covs";"quarterly projections",#N/A,FALSE,"Covs"}</definedName>
    <definedName name="wrn.Covenants." localSheetId="27" hidden="1">{"Covenants",#N/A,FALSE,"Covs";"quarterly covenants",#N/A,FALSE,"Covs";"quarterly projections",#N/A,FALSE,"Covs"}</definedName>
    <definedName name="wrn.Covenants." hidden="1">{"Covenants",#N/A,FALSE,"Covs";"quarterly covenants",#N/A,FALSE,"Covs";"quarterly projections",#N/A,FALSE,"Covs"}</definedName>
    <definedName name="wrn.Cover." localSheetId="28" hidden="1">{"coverall",#N/A,FALSE,"Definitions";"cover1",#N/A,FALSE,"Definitions";"cover2",#N/A,FALSE,"Definitions";"cover3",#N/A,FALSE,"Definitions";"cover4",#N/A,FALSE,"Definitions";"cover5",#N/A,FALSE,"Definitions";"blank",#N/A,FALSE,"Definitions"}</definedName>
    <definedName name="wrn.Cover." localSheetId="25" hidden="1">{"coverall",#N/A,FALSE,"Definitions";"cover1",#N/A,FALSE,"Definitions";"cover2",#N/A,FALSE,"Definitions";"cover3",#N/A,FALSE,"Definitions";"cover4",#N/A,FALSE,"Definitions";"cover5",#N/A,FALSE,"Definitions";"blank",#N/A,FALSE,"Definitions"}</definedName>
    <definedName name="wrn.Cover." localSheetId="27"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8" hidden="1">{"assumptions",#N/A,FALSE,"Assumption Summary";"proforma97",#N/A,FALSE,"97 pro forma";"sensitivity97",#N/A,FALSE,"97 sensitivity ";"proforma98",#N/A,FALSE,"98 pro forma";"sensitivity98",#N/A,FALSE,"98 sensitivity"}</definedName>
    <definedName name="wrn.cowboy." localSheetId="25" hidden="1">{"assumptions",#N/A,FALSE,"Assumption Summary";"proforma97",#N/A,FALSE,"97 pro forma";"sensitivity97",#N/A,FALSE,"97 sensitivity ";"proforma98",#N/A,FALSE,"98 pro forma";"sensitivity98",#N/A,FALSE,"98 sensitivity"}</definedName>
    <definedName name="wrn.cowboy." localSheetId="27"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8" hidden="1">{"Output1",#N/A,FALSE,"Output";"Ratios1",#N/A,FALSE,"Ratios"}</definedName>
    <definedName name="wrn.CSC." localSheetId="25" hidden="1">{"Output1",#N/A,FALSE,"Output";"Ratios1",#N/A,FALSE,"Ratios"}</definedName>
    <definedName name="wrn.CSC." localSheetId="27" hidden="1">{"Output1",#N/A,FALSE,"Output";"Ratios1",#N/A,FALSE,"Ratios"}</definedName>
    <definedName name="wrn.CSC." hidden="1">{"Output1",#N/A,FALSE,"Output";"Ratios1",#N/A,FALSE,"Ratios"}</definedName>
    <definedName name="wrn.csc2." localSheetId="28" hidden="1">{#N/A,#N/A,FALSE,"ORIX CSC"}</definedName>
    <definedName name="wrn.csc2." localSheetId="25" hidden="1">{#N/A,#N/A,FALSE,"ORIX CSC"}</definedName>
    <definedName name="wrn.csc2." localSheetId="27" hidden="1">{#N/A,#N/A,FALSE,"ORIX CSC"}</definedName>
    <definedName name="wrn.csc2." hidden="1">{#N/A,#N/A,FALSE,"ORIX CSC"}</definedName>
    <definedName name="wrn.DACOM._.광전송장치._.투찰가._.검토." localSheetId="28" hidden="1">{#N/A,#N/A,FALSE,"DAOCM 2차 검토"}</definedName>
    <definedName name="wrn.DACOM._.광전송장치._.투찰가._.검토." localSheetId="25" hidden="1">{#N/A,#N/A,FALSE,"DAOCM 2차 검토"}</definedName>
    <definedName name="wrn.DACOM._.광전송장치._.투찰가._.검토." localSheetId="27" hidden="1">{#N/A,#N/A,FALSE,"DAOCM 2차 검토"}</definedName>
    <definedName name="wrn.DACOM._.광전송장치._.투찰가._.검토." hidden="1">{#N/A,#N/A,FALSE,"DAOCM 2차 검토"}</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yanıklı._.tüketim." localSheetId="28" hidden="1">{"Dayanıklı tüketim",#N/A,FALSE,"9511kar(TL)"}</definedName>
    <definedName name="wrn.Dayanıklı._.tüketim." localSheetId="25" hidden="1">{"Dayanıklı tüketim",#N/A,FALSE,"9511kar(TL)"}</definedName>
    <definedName name="wrn.Dayanıklı._.tüketim." localSheetId="27" hidden="1">{"Dayanıklı tüketim",#N/A,FALSE,"9511kar(TL)"}</definedName>
    <definedName name="wrn.Dayanıklı._.tüketim." hidden="1">{"Dayanıklı tüketim",#N/A,FALSE,"9511kar(TL)"}</definedName>
    <definedName name="wrn.Dayanıklı._.tüketim._.dolar." localSheetId="28" hidden="1">{"Dayanıklı tüketimdolar",#N/A,FALSE,"9511kar($)"}</definedName>
    <definedName name="wrn.Dayanıklı._.tüketim._.dolar." localSheetId="25" hidden="1">{"Dayanıklı tüketimdolar",#N/A,FALSE,"9511kar($)"}</definedName>
    <definedName name="wrn.Dayanıklı._.tüketim._.dolar." localSheetId="27" hidden="1">{"Dayanıklı tüketimdolar",#N/A,FALSE,"9511kar($)"}</definedName>
    <definedName name="wrn.Dayanıklı._.tüketim._.dolar." hidden="1">{"Dayanıklı tüketimdolar",#N/A,FALSE,"9511kar($)"}</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8" hidden="1">{#N/A,#N/A,FALSE,"Cover";#N/A,#N/A,FALSE,"Pres ";#N/A,#N/A,FALSE,"Outputs";#N/A,#N/A,FALSE,"DCF ";#N/A,#N/A,FALSE,"CFS";#N/A,#N/A,FALSE,"BS";#N/A,#N/A,FALSE,"PL";#N/A,#N/A,FALSE,"Control (In)";#N/A,#N/A,FALSE,"Broker (In)";#N/A,#N/A,FALSE,"In-House (In)";#N/A,#N/A,FALSE,"WACC";#N/A,#N/A,FALSE,"Ass";#N/A,#N/A,FALSE,"Check"}</definedName>
    <definedName name="wrn.DCF._.III._.Report." localSheetId="25" hidden="1">{#N/A,#N/A,FALSE,"Cover";#N/A,#N/A,FALSE,"Pres ";#N/A,#N/A,FALSE,"Outputs";#N/A,#N/A,FALSE,"DCF ";#N/A,#N/A,FALSE,"CFS";#N/A,#N/A,FALSE,"BS";#N/A,#N/A,FALSE,"PL";#N/A,#N/A,FALSE,"Control (In)";#N/A,#N/A,FALSE,"Broker (In)";#N/A,#N/A,FALSE,"In-House (In)";#N/A,#N/A,FALSE,"WACC";#N/A,#N/A,FALSE,"Ass";#N/A,#N/A,FALSE,"Check"}</definedName>
    <definedName name="wrn.DCF._.III._.Report." localSheetId="27"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8" hidden="1">{"qchm_dcf",#N/A,FALSE,"QCHMDCF2";"qchm_terminal",#N/A,FALSE,"QCHMDCF2"}</definedName>
    <definedName name="wrn.DCF_Terminal_Value_qchm." localSheetId="25" hidden="1">{"qchm_dcf",#N/A,FALSE,"QCHMDCF2";"qchm_terminal",#N/A,FALSE,"QCHMDCF2"}</definedName>
    <definedName name="wrn.DCF_Terminal_Value_qchm." localSheetId="27" hidden="1">{"qchm_dcf",#N/A,FALSE,"QCHMDCF2";"qchm_terminal",#N/A,FALSE,"QCHMDCF2"}</definedName>
    <definedName name="wrn.DCF_Terminal_Value_qchm." hidden="1">{"qchm_dcf",#N/A,FALSE,"QCHMDCF2";"qchm_terminal",#N/A,FALSE,"QCHMDCF2"}</definedName>
    <definedName name="wrn.Depreciation." localSheetId="28" hidden="1">{"GAAP Deprec",#N/A,TRUE,"Financials";"Tax Deprec",#N/A,TRUE,"Financials"}</definedName>
    <definedName name="wrn.Depreciation." localSheetId="25" hidden="1">{"GAAP Deprec",#N/A,TRUE,"Financials";"Tax Deprec",#N/A,TRUE,"Financials"}</definedName>
    <definedName name="wrn.Depreciation." localSheetId="27" hidden="1">{"GAAP Deprec",#N/A,TRUE,"Financials";"Tax Deprec",#N/A,TRUE,"Financials"}</definedName>
    <definedName name="wrn.Depreciation." hidden="1">{"GAAP Deprec",#N/A,TRUE,"Financials";"Tax Deprec",#N/A,TRUE,"Financials"}</definedName>
    <definedName name="wrn.Development." localSheetId="28" hidden="1">{#N/A,#N/A,FALSE,"Development";#N/A,#N/A,FALSE,"Summary";#N/A,#N/A,FALSE,"People Time";#N/A,#N/A,FALSE,"Summary of People";#N/A,#N/A,FALSE,"Planing"}</definedName>
    <definedName name="wrn.Development." localSheetId="25" hidden="1">{#N/A,#N/A,FALSE,"Development";#N/A,#N/A,FALSE,"Summary";#N/A,#N/A,FALSE,"People Time";#N/A,#N/A,FALSE,"Summary of People";#N/A,#N/A,FALSE,"Planing"}</definedName>
    <definedName name="wrn.Development." localSheetId="27"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8" hidden="1">{"hiden",#N/A,FALSE,"14";"hidden",#N/A,FALSE,"16";"hidden",#N/A,FALSE,"18";"hidden",#N/A,FALSE,"20"}</definedName>
    <definedName name="wrn.dil_anal." localSheetId="25" hidden="1">{"hiden",#N/A,FALSE,"14";"hidden",#N/A,FALSE,"16";"hidden",#N/A,FALSE,"18";"hidden",#N/A,FALSE,"20"}</definedName>
    <definedName name="wrn.dil_anal." localSheetId="27" hidden="1">{"hiden",#N/A,FALSE,"14";"hidden",#N/A,FALSE,"16";"hidden",#N/A,FALSE,"18";"hidden",#N/A,FALSE,"20"}</definedName>
    <definedName name="wrn.dil_anal." hidden="1">{"hiden",#N/A,FALSE,"14";"hidden",#N/A,FALSE,"16";"hidden",#N/A,FALSE,"18";"hidden",#N/A,FALSE,"20"}</definedName>
    <definedName name="wrn.Dış._.ticaret." localSheetId="28" hidden="1">{"Dış ticaret",#N/A,FALSE,"9511kar(TL)"}</definedName>
    <definedName name="wrn.Dış._.ticaret." localSheetId="25" hidden="1">{"Dış ticaret",#N/A,FALSE,"9511kar(TL)"}</definedName>
    <definedName name="wrn.Dış._.ticaret." localSheetId="27" hidden="1">{"Dış ticaret",#N/A,FALSE,"9511kar(TL)"}</definedName>
    <definedName name="wrn.Dış._.ticaret." hidden="1">{"Dış ticaret",#N/A,FALSE,"9511kar(TL)"}</definedName>
    <definedName name="wrn.Dış._.ticaret._.dolar." localSheetId="28" hidden="1">{"Dış ticaret dolar",#N/A,FALSE,"9511kar($)"}</definedName>
    <definedName name="wrn.Dış._.ticaret._.dolar." localSheetId="25" hidden="1">{"Dış ticaret dolar",#N/A,FALSE,"9511kar($)"}</definedName>
    <definedName name="wrn.Dış._.ticaret._.dolar." localSheetId="27" hidden="1">{"Dış ticaret dolar",#N/A,FALSE,"9511kar($)"}</definedName>
    <definedName name="wrn.Dış._.ticaret._.dolar." hidden="1">{"Dış ticaret dolar",#N/A,FALSE,"9511kar($)"}</definedName>
    <definedName name="wrn.document." localSheetId="28" hidden="1">{"comp",#N/A,FALSE,"SPEC";"footnotes",#N/A,FALSE,"SPEC"}</definedName>
    <definedName name="wrn.document." localSheetId="25" hidden="1">{"comp",#N/A,FALSE,"SPEC";"footnotes",#N/A,FALSE,"SPEC"}</definedName>
    <definedName name="wrn.document." localSheetId="27" hidden="1">{"comp",#N/A,FALSE,"SPEC";"footnotes",#N/A,FALSE,"SPEC"}</definedName>
    <definedName name="wrn.document." hidden="1">{"comp",#N/A,FALSE,"SPEC";"footnotes",#N/A,FALSE,"SPEC"}</definedName>
    <definedName name="wrn.documentaero." localSheetId="28" hidden="1">{"comps2",#N/A,FALSE,"AERO";"footnotes",#N/A,FALSE,"AERO"}</definedName>
    <definedName name="wrn.documentaero." localSheetId="25" hidden="1">{"comps2",#N/A,FALSE,"AERO";"footnotes",#N/A,FALSE,"AERO"}</definedName>
    <definedName name="wrn.documentaero." localSheetId="27" hidden="1">{"comps2",#N/A,FALSE,"AERO";"footnotes",#N/A,FALSE,"AERO"}</definedName>
    <definedName name="wrn.documentaero." hidden="1">{"comps2",#N/A,FALSE,"AERO";"footnotes",#N/A,FALSE,"AERO"}</definedName>
    <definedName name="wrn.documenthand." localSheetId="28" hidden="1">{"comps",#N/A,FALSE,"HANDPACK";"footnotes",#N/A,FALSE,"HANDPACK"}</definedName>
    <definedName name="wrn.documenthand." localSheetId="25" hidden="1">{"comps",#N/A,FALSE,"HANDPACK";"footnotes",#N/A,FALSE,"HANDPACK"}</definedName>
    <definedName name="wrn.documenthand." localSheetId="27" hidden="1">{"comps",#N/A,FALSE,"HANDPACK";"footnotes",#N/A,FALSE,"HANDPACK"}</definedName>
    <definedName name="wrn.documenthand." hidden="1">{"comps",#N/A,FALSE,"HANDPACK";"footnotes",#N/A,FALSE,"HANDPACK"}</definedName>
    <definedName name="wrn.Earnings._.Model." localSheetId="2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8" hidden="1">{"Savings",#N/A,FALSE,"East Jeff OP Surgery 090897";"OPS",#N/A,FALSE,"East Jeff OP Surgery 090897"}</definedName>
    <definedName name="wrn.East._.Jefferson." localSheetId="25" hidden="1">{"Savings",#N/A,FALSE,"East Jeff OP Surgery 090897";"OPS",#N/A,FALSE,"East Jeff OP Surgery 090897"}</definedName>
    <definedName name="wrn.East._.Jefferson." localSheetId="27"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8" hidden="1">{"Employee Efficiency",#N/A,FALSE,"Benchmarking"}</definedName>
    <definedName name="wrn.Employee._.Efficiency." localSheetId="25" hidden="1">{"Employee Efficiency",#N/A,FALSE,"Benchmarking"}</definedName>
    <definedName name="wrn.Employee._.Efficiency." localSheetId="27" hidden="1">{"Employee Efficiency",#N/A,FALSE,"Benchmarking"}</definedName>
    <definedName name="wrn.Employee._.Efficiency." hidden="1">{"Employee Efficiency",#N/A,FALSE,"Benchmarking"}</definedName>
    <definedName name="wrn.Enerji._.maden." localSheetId="28" hidden="1">{"Enerji maden",#N/A,FALSE,"9511kar(TL)"}</definedName>
    <definedName name="wrn.Enerji._.maden." localSheetId="25" hidden="1">{"Enerji maden",#N/A,FALSE,"9511kar(TL)"}</definedName>
    <definedName name="wrn.Enerji._.maden." localSheetId="27" hidden="1">{"Enerji maden",#N/A,FALSE,"9511kar(TL)"}</definedName>
    <definedName name="wrn.Enerji._.maden." hidden="1">{"Enerji maden",#N/A,FALSE,"9511kar(TL)"}</definedName>
    <definedName name="wrn.Enerji._.maden._.dolar." localSheetId="28" hidden="1">{"Enerji maden dolar",#N/A,FALSE,"9511kar($)"}</definedName>
    <definedName name="wrn.Enerji._.maden._.dolar." localSheetId="25" hidden="1">{"Enerji maden dolar",#N/A,FALSE,"9511kar($)"}</definedName>
    <definedName name="wrn.Enerji._.maden._.dolar." localSheetId="27" hidden="1">{"Enerji maden dolar",#N/A,FALSE,"9511kar($)"}</definedName>
    <definedName name="wrn.Enerji._.maden._.dolar." hidden="1">{"Enerji maden dolar",#N/A,FALSE,"9511kar($)"}</definedName>
    <definedName name="wrn.Ensemble_client." localSheetId="28" hidden="1">{"ratios",#N/A,FALSE,"Analyse";"multiples",#N/A,FALSE,"Analyse";"places",#N/A,FALSE,"Analyse";"résultats_édition client",#N/A,FALSE,"Résultats";"reg_edition client",#N/A,FALSE,"Regressions";"SYNTHESE",#N/A,FALSE,"Synthese"}</definedName>
    <definedName name="wrn.Ensemble_client." localSheetId="25" hidden="1">{"ratios",#N/A,FALSE,"Analyse";"multiples",#N/A,FALSE,"Analyse";"places",#N/A,FALSE,"Analyse";"résultats_édition client",#N/A,FALSE,"Résultats";"reg_edition client",#N/A,FALSE,"Regressions";"SYNTHESE",#N/A,FALSE,"Synthese"}</definedName>
    <definedName name="wrn.Ensemble_client." localSheetId="27"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8" hidden="1">{"données",#N/A,FALSE,"Input";"ratios",#N/A,FALSE,"Analyse";"multiples",#N/A,FALSE,"Analyse";"places",#N/A,FALSE,"Analyse";"res_travail",#N/A,FALSE,"Résultats";"reg_travail",#N/A,FALSE,"Regressions";"SYNTHESE",#N/A,FALSE,"Synthese"}</definedName>
    <definedName name="wrn.Ensemble_travail." localSheetId="25" hidden="1">{"données",#N/A,FALSE,"Input";"ratios",#N/A,FALSE,"Analyse";"multiples",#N/A,FALSE,"Analyse";"places",#N/A,FALSE,"Analyse";"res_travail",#N/A,FALSE,"Résultats";"reg_travail",#N/A,FALSE,"Regressions";"SYNTHESE",#N/A,FALSE,"Synthese"}</definedName>
    <definedName name="wrn.Ensemble_travail." localSheetId="27"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8" hidden="1">{"Clothing PL",#N/A,FALSE,"H1H2";"Food PL",#N/A,FALSE,"H1H2";"Group PL",#N/A,FALSE,"H1H2";"Home Furnishings PL",#N/A,FALSE,"H1H2";"LFL assumptions",#N/A,FALSE,"H1H2";"Sales by division",#N/A,FALSE,"H1H2";"UK Retail PL",#N/A,FALSE,"H1H2"}</definedName>
    <definedName name="wrn.Entire._.Model." localSheetId="25" hidden="1">{"Clothing PL",#N/A,FALSE,"H1H2";"Food PL",#N/A,FALSE,"H1H2";"Group PL",#N/A,FALSE,"H1H2";"Home Furnishings PL",#N/A,FALSE,"H1H2";"LFL assumptions",#N/A,FALSE,"H1H2";"Sales by division",#N/A,FALSE,"H1H2";"UK Retail PL",#N/A,FALSE,"H1H2"}</definedName>
    <definedName name="wrn.Entire._.Model." localSheetId="27"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8" hidden="1">{"equity comps",#N/A,FALSE,"CS Comps";"equity comps",#N/A,FALSE,"PS Comps";"equity comps",#N/A,FALSE,"GIC_Comps";"equity comps",#N/A,FALSE,"GIC2_Comps"}</definedName>
    <definedName name="wrn.equity._.comps." localSheetId="25" hidden="1">{"equity comps",#N/A,FALSE,"CS Comps";"equity comps",#N/A,FALSE,"PS Comps";"equity comps",#N/A,FALSE,"GIC_Comps";"equity comps",#N/A,FALSE,"GIC2_Comps"}</definedName>
    <definedName name="wrn.equity._.comps." localSheetId="27"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8" hidden="1">{"Eur Base Top",#N/A,FALSE,"Europe Base";"Eur Base Bottom",#N/A,FALSE,"Europe Base"}</definedName>
    <definedName name="wrn.Europe._.Base." localSheetId="25" hidden="1">{"Eur Base Top",#N/A,FALSE,"Europe Base";"Eur Base Bottom",#N/A,FALSE,"Europe Base"}</definedName>
    <definedName name="wrn.Europe._.Base." localSheetId="27" hidden="1">{"Eur Base Top",#N/A,FALSE,"Europe Base";"Eur Base Bottom",#N/A,FALSE,"Europe Base"}</definedName>
    <definedName name="wrn.Europe._.Base." hidden="1">{"Eur Base Top",#N/A,FALSE,"Europe Base";"Eur Base Bottom",#N/A,FALSE,"Europe Base"}</definedName>
    <definedName name="wrn.Europe._.Set." localSheetId="28" hidden="1">{"IS w Ratios",#N/A,FALSE,"Europe";"PF CF Europe",#N/A,FALSE,"Europe";"DCF Eur Matrix",#N/A,FALSE,"Europe"}</definedName>
    <definedName name="wrn.Europe._.Set." localSheetId="25" hidden="1">{"IS w Ratios",#N/A,FALSE,"Europe";"PF CF Europe",#N/A,FALSE,"Europe";"DCF Eur Matrix",#N/A,FALSE,"Europe"}</definedName>
    <definedName name="wrn.Europe._.Set." localSheetId="27" hidden="1">{"IS w Ratios",#N/A,FALSE,"Europe";"PF CF Europe",#N/A,FALSE,"Europe";"DCF Eur Matrix",#N/A,FALSE,"Europe"}</definedName>
    <definedName name="wrn.Europe._.Set." hidden="1">{"IS w Ratios",#N/A,FALSE,"Europe";"PF CF Europe",#N/A,FALSE,"Europe";"DCF Eur Matrix",#N/A,FALSE,"Europe"}</definedName>
    <definedName name="wrn.Everything."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8" hidden="1">{#N/A,#N/A,FALSE,"ExitStratigy"}</definedName>
    <definedName name="wrn.ExitAndSalesAssumptions." localSheetId="25" hidden="1">{#N/A,#N/A,FALSE,"ExitStratigy"}</definedName>
    <definedName name="wrn.ExitAndSalesAssumptions." localSheetId="27" hidden="1">{#N/A,#N/A,FALSE,"ExitStratigy"}</definedName>
    <definedName name="wrn.ExitAndSalesAssumptions." hidden="1">{#N/A,#N/A,FALSE,"ExitStratigy"}</definedName>
    <definedName name="wrn.Far._.East._.Set." localSheetId="28" hidden="1">{"IS FE with Ratios",#N/A,FALSE,"Far East";"PF CF Far East",#N/A,FALSE,"Far East";"DCF Far East Matrix",#N/A,FALSE,"Far East"}</definedName>
    <definedName name="wrn.Far._.East._.Set." localSheetId="25" hidden="1">{"IS FE with Ratios",#N/A,FALSE,"Far East";"PF CF Far East",#N/A,FALSE,"Far East";"DCF Far East Matrix",#N/A,FALSE,"Far East"}</definedName>
    <definedName name="wrn.Far._.East._.Set." localSheetId="27"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8" hidden="1">{"Far East Top",#N/A,FALSE,"FE Model";"Far East Mid",#N/A,FALSE,"FE Model";"Far East Base",#N/A,FALSE,"FE Model"}</definedName>
    <definedName name="wrn.FE._.Sensitivity." localSheetId="25" hidden="1">{"Far East Top",#N/A,FALSE,"FE Model";"Far East Mid",#N/A,FALSE,"FE Model";"Far East Base",#N/A,FALSE,"FE Model"}</definedName>
    <definedName name="wrn.FE._.Sensitivity." localSheetId="27"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8" hidden="1">{"Total",#N/A,FALSE,"TOTAL";"5300",#N/A,FALSE,"5300";"5302",#N/A,FALSE,"5302";"5303",#N/A,FALSE,"5303";"5304",#N/A,FALSE,"5304";"5305",#N/A,FALSE,"5305";"5306",#N/A,FALSE,"5306";"Conformance",#N/A,FALSE,"CONFORM"}</definedName>
    <definedName name="wrn.Fergus._.and._.Nigel._.Variances." localSheetId="25" hidden="1">{"Total",#N/A,FALSE,"TOTAL";"5300",#N/A,FALSE,"5300";"5302",#N/A,FALSE,"5302";"5303",#N/A,FALSE,"5303";"5304",#N/A,FALSE,"5304";"5305",#N/A,FALSE,"5305";"5306",#N/A,FALSE,"5306";"Conformance",#N/A,FALSE,"CONFORM"}</definedName>
    <definedName name="wrn.Fergus._.and._.Nigel._.Variances." localSheetId="27"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8" hidden="1">{#N/A,#N/A,TRUE,"Assumptions";#N/A,#N/A,TRUE,"Financial  Statements";#N/A,#N/A,TRUE,"Unl. Free CF Valuation ";#N/A,#N/A,TRUE,"Funding Schedule";#N/A,#N/A,TRUE,"High Yield &amp; Equity Schedule"}</definedName>
    <definedName name="wrn.Final._.Copy." localSheetId="25" hidden="1">{#N/A,#N/A,TRUE,"Assumptions";#N/A,#N/A,TRUE,"Financial  Statements";#N/A,#N/A,TRUE,"Unl. Free CF Valuation ";#N/A,#N/A,TRUE,"Funding Schedule";#N/A,#N/A,TRUE,"High Yield &amp; Equity Schedule"}</definedName>
    <definedName name="wrn.Final._.Copy." localSheetId="27"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8" hidden="1">{#N/A,#N/A,FALSE,"Financials";#N/A,#N/A,FALSE,"B.S.";#N/A,#N/A,FALSE,"Costs";#N/A,#N/A,FALSE,"Fixed Assets";#N/A,#N/A,FALSE,"DCF";#N/A,#N/A,FALSE,"AVP"}</definedName>
    <definedName name="wrn.financial._.model." localSheetId="25" hidden="1">{#N/A,#N/A,FALSE,"Financials";#N/A,#N/A,FALSE,"B.S.";#N/A,#N/A,FALSE,"Costs";#N/A,#N/A,FALSE,"Fixed Assets";#N/A,#N/A,FALSE,"DCF";#N/A,#N/A,FALSE,"AVP"}</definedName>
    <definedName name="wrn.financial._.model." localSheetId="27"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8"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5"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7"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8" hidden="1">{"Finansman",#N/A,FALSE,"9511kar(TL)"}</definedName>
    <definedName name="wrn.Finansman." localSheetId="25" hidden="1">{"Finansman",#N/A,FALSE,"9511kar(TL)"}</definedName>
    <definedName name="wrn.Finansman." localSheetId="27" hidden="1">{"Finansman",#N/A,FALSE,"9511kar(TL)"}</definedName>
    <definedName name="wrn.Finansman." hidden="1">{"Finansman",#N/A,FALSE,"9511kar(TL)"}</definedName>
    <definedName name="wrn.Finansman._.dolar." localSheetId="28" hidden="1">{"Finansman dolar",#N/A,FALSE,"9511kar($)"}</definedName>
    <definedName name="wrn.Finansman._.dolar." localSheetId="25" hidden="1">{"Finansman dolar",#N/A,FALSE,"9511kar($)"}</definedName>
    <definedName name="wrn.Finansman._.dolar." localSheetId="27" hidden="1">{"Finansman dolar",#N/A,FALSE,"9511kar($)"}</definedName>
    <definedName name="wrn.Finansman._.dolar." hidden="1">{"Finansman dolar",#N/A,FALSE,"9511kar($)"}</definedName>
    <definedName name="wrn.FINSTM." localSheetId="28" hidden="1">{#N/A,#N/A,FALSE,"P&amp;L";#N/A,#N/A,FALSE,"BS";#N/A,#N/A,FALSE,"HILITE";#N/A,#N/A,FALSE,"KEY"}</definedName>
    <definedName name="wrn.FINSTM." localSheetId="25" hidden="1">{#N/A,#N/A,FALSE,"P&amp;L";#N/A,#N/A,FALSE,"BS";#N/A,#N/A,FALSE,"HILITE";#N/A,#N/A,FALSE,"KEY"}</definedName>
    <definedName name="wrn.FINSTM." localSheetId="27" hidden="1">{#N/A,#N/A,FALSE,"P&amp;L";#N/A,#N/A,FALSE,"BS";#N/A,#N/A,FALSE,"HILITE";#N/A,#N/A,FALSE,"KEY"}</definedName>
    <definedName name="wrn.FINSTM." hidden="1">{#N/A,#N/A,FALSE,"P&amp;L";#N/A,#N/A,FALSE,"BS";#N/A,#N/A,FALSE,"HILITE";#N/A,#N/A,FALSE,"KEY"}</definedName>
    <definedName name="wrn.Flash." localSheetId="28" hidden="1">{#N/A,#N/A,FALSE,"JKFLASH2";#N/A,#N/A,FALSE,"Page 4";#N/A,#N/A,FALSE,"page 3"}</definedName>
    <definedName name="wrn.Flash." localSheetId="25" hidden="1">{#N/A,#N/A,FALSE,"JKFLASH2";#N/A,#N/A,FALSE,"Page 4";#N/A,#N/A,FALSE,"page 3"}</definedName>
    <definedName name="wrn.Flash." localSheetId="27" hidden="1">{#N/A,#N/A,FALSE,"JKFLASH2";#N/A,#N/A,FALSE,"Page 4";#N/A,#N/A,FALSE,"page 3"}</definedName>
    <definedName name="wrn.Flash." hidden="1">{#N/A,#N/A,FALSE,"JKFLASH2";#N/A,#N/A,FALSE,"Page 4";#N/A,#N/A,FALSE,"page 3"}</definedName>
    <definedName name="wrn.FNMA22PI." localSheetId="28" hidden="1">{#N/A,#N/A,FALSE,"fnma22pi";#N/A,#N/A,FALSE,"1888144"}</definedName>
    <definedName name="wrn.FNMA22PI." localSheetId="25" hidden="1">{#N/A,#N/A,FALSE,"fnma22pi";#N/A,#N/A,FALSE,"1888144"}</definedName>
    <definedName name="wrn.FNMA22PI." localSheetId="27" hidden="1">{#N/A,#N/A,FALSE,"fnma22pi";#N/A,#N/A,FALSE,"1888144"}</definedName>
    <definedName name="wrn.FNMA22PI." hidden="1">{#N/A,#N/A,FALSE,"fnma22pi";#N/A,#N/A,FALSE,"1888144"}</definedName>
    <definedName name="wrn.fred." localSheetId="28" hidden="1">{"cover",#N/A,TRUE,"BaseCase";"pnl",#N/A,TRUE,"BaseCase";"pnldet",#N/A,TRUE,"BaseCase";"bil",#N/A,TRUE,"BaseCase";"tabfi",#N/A,TRUE,"BaseCase";"ratios",#N/A,TRUE,"BaseCase";"variab",#N/A,TRUE,"BaseCase";"inv",#N/A,TRUE,"BaseCase"}</definedName>
    <definedName name="wrn.fred." localSheetId="25" hidden="1">{"cover",#N/A,TRUE,"BaseCase";"pnl",#N/A,TRUE,"BaseCase";"pnldet",#N/A,TRUE,"BaseCase";"bil",#N/A,TRUE,"BaseCase";"tabfi",#N/A,TRUE,"BaseCase";"ratios",#N/A,TRUE,"BaseCase";"variab",#N/A,TRUE,"BaseCase";"inv",#N/A,TRUE,"BaseCase"}</definedName>
    <definedName name="wrn.fred." localSheetId="27"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8" hidden="1">{#N/A,#N/A,TRUE,"Cover Page";#N/A,#N/A,TRUE,"Summary";#N/A,#N/A,TRUE,"Acquisition Analysis";#N/A,#N/A,TRUE,"Acquiror Financials";#N/A,#N/A,TRUE,"Target Financials";#N/A,#N/A,TRUE,"Pro Forma";#N/A,#N/A,TRUE,"Shares";#N/A,#N/A,TRUE,"ESOP Recon";#N/A,#N/A,TRUE,"IRR";#N/A,#N/A,TRUE,"Sensitivity";#N/A,#N/A,TRUE,"Inputs"}</definedName>
    <definedName name="wrn.Full." localSheetId="25" hidden="1">{#N/A,#N/A,TRUE,"Cover Page";#N/A,#N/A,TRUE,"Summary";#N/A,#N/A,TRUE,"Acquisition Analysis";#N/A,#N/A,TRUE,"Acquiror Financials";#N/A,#N/A,TRUE,"Target Financials";#N/A,#N/A,TRUE,"Pro Forma";#N/A,#N/A,TRUE,"Shares";#N/A,#N/A,TRUE,"ESOP Recon";#N/A,#N/A,TRUE,"IRR";#N/A,#N/A,TRUE,"Sensitivity";#N/A,#N/A,TRUE,"Inputs"}</definedName>
    <definedName name="wrn.Full." localSheetId="27"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8" hidden="1">{#N/A,#N/A,TRUE,"Cover sheet";#N/A,#N/A,TRUE,"Summary";#N/A,#N/A,TRUE,"Key Assumptions";#N/A,#N/A,TRUE,"Profit &amp; Loss";#N/A,#N/A,TRUE,"Balance Sheet";#N/A,#N/A,TRUE,"Cashflow";#N/A,#N/A,TRUE,"IRR";#N/A,#N/A,TRUE,"Ratios";#N/A,#N/A,TRUE,"Debt analysis"}</definedName>
    <definedName name="wrn.Full._.model." localSheetId="25" hidden="1">{#N/A,#N/A,TRUE,"Cover sheet";#N/A,#N/A,TRUE,"Summary";#N/A,#N/A,TRUE,"Key Assumptions";#N/A,#N/A,TRUE,"Profit &amp; Loss";#N/A,#N/A,TRUE,"Balance Sheet";#N/A,#N/A,TRUE,"Cashflow";#N/A,#N/A,TRUE,"IRR";#N/A,#N/A,TRUE,"Ratios";#N/A,#N/A,TRUE,"Debt analysis"}</definedName>
    <definedName name="wrn.Full._.model." localSheetId="27"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8" hidden="1">{#N/A,#N/A,FALSE,"Summary";#N/A,#N/A,FALSE,"Returns";#N/A,#N/A,FALSE,"Fees";#N/A,#N/A,FALSE,"Opening BS";#N/A,#N/A,FALSE,"EMO";#N/A,#N/A,FALSE,"BS";#N/A,#N/A,FALSE,"IS";#N/A,#N/A,FALSE,"CFS";#N/A,#N/A,FALSE,"Int. Rates";#N/A,#N/A,FALSE,"Int. Cost";#N/A,#N/A,FALSE,"Debt";#N/A,#N/A,FALSE,"Ratios";#N/A,#N/A,FALSE,"Returns Detail";#N/A,#N/A,FALSE,"DCF"}</definedName>
    <definedName name="wrn.Full._.Print." localSheetId="25" hidden="1">{#N/A,#N/A,FALSE,"Summary";#N/A,#N/A,FALSE,"Returns";#N/A,#N/A,FALSE,"Fees";#N/A,#N/A,FALSE,"Opening BS";#N/A,#N/A,FALSE,"EMO";#N/A,#N/A,FALSE,"BS";#N/A,#N/A,FALSE,"IS";#N/A,#N/A,FALSE,"CFS";#N/A,#N/A,FALSE,"Int. Rates";#N/A,#N/A,FALSE,"Int. Cost";#N/A,#N/A,FALSE,"Debt";#N/A,#N/A,FALSE,"Ratios";#N/A,#N/A,FALSE,"Returns Detail";#N/A,#N/A,FALSE,"DCF"}</definedName>
    <definedName name="wrn.Full._.Print." localSheetId="27"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8" hidden="1">{#N/A,#N/A,TRUE,"Consolidated";#N/A,#N/A,TRUE,"New Home";#N/A,#N/A,TRUE,"Resale";#N/A,#N/A,TRUE,"Insurance";#N/A,#N/A,TRUE,"Services";#N/A,#N/A,TRUE,"Comparison";#N/A,#N/A,TRUE,"Intercompany Adjustments";#N/A,#N/A,TRUE,"FCF";#N/A,#N/A,TRUE,"DCF";#N/A,#N/A,TRUE,"DCF_Sensitivity"}</definedName>
    <definedName name="wrn.Full._.Report." localSheetId="25" hidden="1">{#N/A,#N/A,TRUE,"Consolidated";#N/A,#N/A,TRUE,"New Home";#N/A,#N/A,TRUE,"Resale";#N/A,#N/A,TRUE,"Insurance";#N/A,#N/A,TRUE,"Services";#N/A,#N/A,TRUE,"Comparison";#N/A,#N/A,TRUE,"Intercompany Adjustments";#N/A,#N/A,TRUE,"FCF";#N/A,#N/A,TRUE,"DCF";#N/A,#N/A,TRUE,"DCF_Sensitivity"}</definedName>
    <definedName name="wrn.Full._.Report." localSheetId="27"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8" hidden="1">{"Funding Summary",#N/A,FALSE,"P&amp;L Analysis"}</definedName>
    <definedName name="wrn.Funding._.Summary." localSheetId="25" hidden="1">{"Funding Summary",#N/A,FALSE,"P&amp;L Analysis"}</definedName>
    <definedName name="wrn.Funding._.Summary." localSheetId="27" hidden="1">{"Funding Summary",#N/A,FALSE,"P&amp;L Analysis"}</definedName>
    <definedName name="wrn.Funding._.Summary." hidden="1">{"Funding Summary",#N/A,FALSE,"P&amp;L Analysis"}</definedName>
    <definedName name="wrn.funds." localSheetId="28" hidden="1">{"gscp",#N/A,FALSE,"Funds";"asia",#N/A,FALSE,"Funds";"gscp",#N/A,FALSE,"Funds";"gscpII",#N/A,FALSE,"Funds"}</definedName>
    <definedName name="wrn.funds." localSheetId="25" hidden="1">{"gscp",#N/A,FALSE,"Funds";"asia",#N/A,FALSE,"Funds";"gscp",#N/A,FALSE,"Funds";"gscpII",#N/A,FALSE,"Funds"}</definedName>
    <definedName name="wrn.funds." localSheetId="27" hidden="1">{"gscp",#N/A,FALSE,"Funds";"asia",#N/A,FALSE,"Funds";"gscp",#N/A,FALSE,"Funds";"gscpII",#N/A,FALSE,"Funds"}</definedName>
    <definedName name="wrn.funds." hidden="1">{"gscp",#N/A,FALSE,"Funds";"asia",#N/A,FALSE,"Funds";"gscp",#N/A,FALSE,"Funds";"gscpII",#N/A,FALSE,"Funds"}</definedName>
    <definedName name="wrn.FY96sbp99" localSheetId="28" hidden="1">{#N/A,#N/A,FALSE,"FY97";#N/A,#N/A,FALSE,"FY98";#N/A,#N/A,FALSE,"FY99";#N/A,#N/A,FALSE,"FY00";#N/A,#N/A,FALSE,"FY01"}</definedName>
    <definedName name="wrn.FY96sbp99" localSheetId="25" hidden="1">{#N/A,#N/A,FALSE,"FY97";#N/A,#N/A,FALSE,"FY98";#N/A,#N/A,FALSE,"FY99";#N/A,#N/A,FALSE,"FY00";#N/A,#N/A,FALSE,"FY01"}</definedName>
    <definedName name="wrn.FY96sbp99" localSheetId="27" hidden="1">{#N/A,#N/A,FALSE,"FY97";#N/A,#N/A,FALSE,"FY98";#N/A,#N/A,FALSE,"FY99";#N/A,#N/A,FALSE,"FY00";#N/A,#N/A,FALSE,"FY01"}</definedName>
    <definedName name="wrn.FY96sbp99" hidden="1">{#N/A,#N/A,FALSE,"FY97";#N/A,#N/A,FALSE,"FY98";#N/A,#N/A,FALSE,"FY99";#N/A,#N/A,FALSE,"FY00";#N/A,#N/A,FALSE,"FY01"}</definedName>
    <definedName name="wrn.FY97SBP." localSheetId="28" hidden="1">{#N/A,#N/A,FALSE,"FY97";#N/A,#N/A,FALSE,"FY98";#N/A,#N/A,FALSE,"FY99";#N/A,#N/A,FALSE,"FY00";#N/A,#N/A,FALSE,"FY01"}</definedName>
    <definedName name="wrn.FY97SBP." localSheetId="25" hidden="1">{#N/A,#N/A,FALSE,"FY97";#N/A,#N/A,FALSE,"FY98";#N/A,#N/A,FALSE,"FY99";#N/A,#N/A,FALSE,"FY00";#N/A,#N/A,FALSE,"FY01"}</definedName>
    <definedName name="wrn.FY97SBP." localSheetId="27" hidden="1">{#N/A,#N/A,FALSE,"FY97";#N/A,#N/A,FALSE,"FY98";#N/A,#N/A,FALSE,"FY99";#N/A,#N/A,FALSE,"FY00";#N/A,#N/A,FALSE,"FY01"}</definedName>
    <definedName name="wrn.FY97SBP." hidden="1">{#N/A,#N/A,FALSE,"FY97";#N/A,#N/A,FALSE,"FY98";#N/A,#N/A,FALSE,"FY99";#N/A,#N/A,FALSE,"FY00";#N/A,#N/A,FALSE,"FY01"}</definedName>
    <definedName name="wrn.FY97SBP2" localSheetId="28" hidden="1">{#N/A,#N/A,FALSE,"FY97";#N/A,#N/A,FALSE,"FY98";#N/A,#N/A,FALSE,"FY99";#N/A,#N/A,FALSE,"FY00";#N/A,#N/A,FALSE,"FY01"}</definedName>
    <definedName name="wrn.FY97SBP2" localSheetId="25" hidden="1">{#N/A,#N/A,FALSE,"FY97";#N/A,#N/A,FALSE,"FY98";#N/A,#N/A,FALSE,"FY99";#N/A,#N/A,FALSE,"FY00";#N/A,#N/A,FALSE,"FY01"}</definedName>
    <definedName name="wrn.FY97SBP2" localSheetId="27" hidden="1">{#N/A,#N/A,FALSE,"FY97";#N/A,#N/A,FALSE,"FY98";#N/A,#N/A,FALSE,"FY99";#N/A,#N/A,FALSE,"FY00";#N/A,#N/A,FALSE,"FY01"}</definedName>
    <definedName name="wrn.FY97SBP2" hidden="1">{#N/A,#N/A,FALSE,"FY97";#N/A,#N/A,FALSE,"FY98";#N/A,#N/A,FALSE,"FY99";#N/A,#N/A,FALSE,"FY00";#N/A,#N/A,FALSE,"FY01"}</definedName>
    <definedName name="wrn.GCC." localSheetId="28" hidden="1">{#N/A,#N/A,FALSE,"IRR"}</definedName>
    <definedName name="wrn.GCC." localSheetId="25" hidden="1">{#N/A,#N/A,FALSE,"IRR"}</definedName>
    <definedName name="wrn.GCC." localSheetId="27" hidden="1">{#N/A,#N/A,FALSE,"IRR"}</definedName>
    <definedName name="wrn.GCC." hidden="1">{#N/A,#N/A,FALSE,"IRR"}</definedName>
    <definedName name="wrn.Group._.and._.Channel._.Result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8" hidden="1">{#N/A,#N/A,FALSE,"Output";#N/A,#N/A,FALSE,"Cover Sheet";#N/A,#N/A,FALSE,"Current Mkt. Projections"}</definedName>
    <definedName name="wrn.Handout." localSheetId="25" hidden="1">{#N/A,#N/A,FALSE,"Output";#N/A,#N/A,FALSE,"Cover Sheet";#N/A,#N/A,FALSE,"Current Mkt. Projections"}</definedName>
    <definedName name="wrn.Handout." localSheetId="27" hidden="1">{#N/A,#N/A,FALSE,"Output";#N/A,#N/A,FALSE,"Cover Sheet";#N/A,#N/A,FALSE,"Current Mkt. Projections"}</definedName>
    <definedName name="wrn.Handout." hidden="1">{#N/A,#N/A,FALSE,"Output";#N/A,#N/A,FALSE,"Cover Sheet";#N/A,#N/A,FALSE,"Current Mkt. Projections"}</definedName>
    <definedName name="wrn.HOLDCO." localSheetId="28" hidden="1">{"page1",#N/A,FALSE,"TEMPLATE";"page2",#N/A,FALSE,"TEMPLATE";"page3",#N/A,FALSE,"TEMPLATE";"page3a",#N/A,FALSE,"TEMPLATE";"page4",#N/A,FALSE,"TEMPLATE"}</definedName>
    <definedName name="wrn.HOLDCO." localSheetId="25" hidden="1">{"page1",#N/A,FALSE,"TEMPLATE";"page2",#N/A,FALSE,"TEMPLATE";"page3",#N/A,FALSE,"TEMPLATE";"page3a",#N/A,FALSE,"TEMPLATE";"page4",#N/A,FALSE,"TEMPLATE"}</definedName>
    <definedName name="wrn.HOLDCO." localSheetId="27"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8" hidden="1">{"vue1",#N/A,FALSE,"synthese";"vue2",#N/A,FALSE,"synthese"}</definedName>
    <definedName name="wrn.imp." localSheetId="25" hidden="1">{"vue1",#N/A,FALSE,"synthese";"vue2",#N/A,FALSE,"synthese"}</definedName>
    <definedName name="wrn.imp." localSheetId="27" hidden="1">{"vue1",#N/A,FALSE,"synthese";"vue2",#N/A,FALSE,"synthese"}</definedName>
    <definedName name="wrn.imp." hidden="1">{"vue1",#N/A,FALSE,"synthese";"vue2",#N/A,FALSE,"synthese"}</definedName>
    <definedName name="wrn.IMPRESION." localSheetId="28" hidden="1">{#N/A,#N/A,FALSE,"Hoja1";#N/A,#N/A,FALSE,"Hoja2"}</definedName>
    <definedName name="wrn.IMPRESION." localSheetId="25" hidden="1">{#N/A,#N/A,FALSE,"Hoja1";#N/A,#N/A,FALSE,"Hoja2"}</definedName>
    <definedName name="wrn.IMPRESION." localSheetId="27" hidden="1">{#N/A,#N/A,FALSE,"Hoja1";#N/A,#N/A,FALSE,"Hoja2"}</definedName>
    <definedName name="wrn.IMPRESION." hidden="1">{#N/A,#N/A,FALSE,"Hoja1";#N/A,#N/A,FALSE,"Hoja2"}</definedName>
    <definedName name="wrn.Income._.Statement." localSheetId="28" hidden="1">{#N/A,#N/A,FALSE}</definedName>
    <definedName name="wrn.Income._.Statement." localSheetId="25" hidden="1">{#N/A,#N/A,FALSE}</definedName>
    <definedName name="wrn.Income._.Statement." localSheetId="27" hidden="1">{#N/A,#N/A,FALSE}</definedName>
    <definedName name="wrn.Income._.Statement." hidden="1">{#N/A,#N/A,FALSE}</definedName>
    <definedName name="wrn.Input." localSheetId="28" hidden="1">{"données",#N/A,FALSE,"Input"}</definedName>
    <definedName name="wrn.Input." localSheetId="25" hidden="1">{"données",#N/A,FALSE,"Input"}</definedName>
    <definedName name="wrn.Input." localSheetId="27" hidden="1">{"données",#N/A,FALSE,"Input"}</definedName>
    <definedName name="wrn.Input." hidden="1">{"données",#N/A,FALSE,"Input"}</definedName>
    <definedName name="wrn.input._.and._.output." localSheetId="28"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5"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7"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8" hidden="1">{"Input1",#N/A,FALSE,"PF";"Input2",#N/A,FALSE,"PF";"Input3",#N/A,FALSE,"PF"}</definedName>
    <definedName name="wrn.Inputs." localSheetId="25" hidden="1">{"Input1",#N/A,FALSE,"PF";"Input2",#N/A,FALSE,"PF";"Input3",#N/A,FALSE,"PF"}</definedName>
    <definedName name="wrn.Inputs." localSheetId="27" hidden="1">{"Input1",#N/A,FALSE,"PF";"Input2",#N/A,FALSE,"PF";"Input3",#N/A,FALSE,"PF"}</definedName>
    <definedName name="wrn.Inputs." hidden="1">{"Input1",#N/A,FALSE,"PF";"Input2",#N/A,FALSE,"PF";"Input3",#N/A,FALSE,"PF"}</definedName>
    <definedName name="wrn.Inputs.2" localSheetId="28" hidden="1">{"Input1",#N/A,FALSE,"PF";"Input2",#N/A,FALSE,"PF";"Input3",#N/A,FALSE,"PF"}</definedName>
    <definedName name="wrn.Inputs.2" localSheetId="25" hidden="1">{"Input1",#N/A,FALSE,"PF";"Input2",#N/A,FALSE,"PF";"Input3",#N/A,FALSE,"PF"}</definedName>
    <definedName name="wrn.Inputs.2" localSheetId="27" hidden="1">{"Input1",#N/A,FALSE,"PF";"Input2",#N/A,FALSE,"PF";"Input3",#N/A,FALSE,"PF"}</definedName>
    <definedName name="wrn.Inputs.2" hidden="1">{"Input1",#N/A,FALSE,"PF";"Input2",#N/A,FALSE,"PF";"Input3",#N/A,FALSE,"PF"}</definedName>
    <definedName name="wrn.İnşaat." localSheetId="28" hidden="1">{"İnşaat",#N/A,FALSE,"9511kar(TL)"}</definedName>
    <definedName name="wrn.İnşaat." localSheetId="25" hidden="1">{"İnşaat",#N/A,FALSE,"9511kar(TL)"}</definedName>
    <definedName name="wrn.İnşaat." localSheetId="27" hidden="1">{"İnşaat",#N/A,FALSE,"9511kar(TL)"}</definedName>
    <definedName name="wrn.İnşaat." hidden="1">{"İnşaat",#N/A,FALSE,"9511kar(TL)"}</definedName>
    <definedName name="wrn.İnşaat._.dolar." localSheetId="28" hidden="1">{"İnşaatdolar",#N/A,FALSE,"9511kar($)"}</definedName>
    <definedName name="wrn.İnşaat._.dolar." localSheetId="25" hidden="1">{"İnşaatdolar",#N/A,FALSE,"9511kar($)"}</definedName>
    <definedName name="wrn.İnşaat._.dolar." localSheetId="27" hidden="1">{"İnşaatdolar",#N/A,FALSE,"9511kar($)"}</definedName>
    <definedName name="wrn.İnşaat._.dolar." hidden="1">{"İnşaatdolar",#N/A,FALSE,"9511kar($)"}</definedName>
    <definedName name="wrn.international." localSheetId="28" hidden="1">{"sweden",#N/A,FALSE,"Sweden";"germany",#N/A,FALSE,"Germany";"portugal",#N/A,FALSE,"Portugal";"belgium",#N/A,FALSE,"Belgium";"japan",#N/A,FALSE,"Japan ";"italy",#N/A,FALSE,"Italy";"spain",#N/A,FALSE,"Spain";"korea",#N/A,FALSE,"Korea"}</definedName>
    <definedName name="wrn.international." localSheetId="25" hidden="1">{"sweden",#N/A,FALSE,"Sweden";"germany",#N/A,FALSE,"Germany";"portugal",#N/A,FALSE,"Portugal";"belgium",#N/A,FALSE,"Belgium";"japan",#N/A,FALSE,"Japan ";"italy",#N/A,FALSE,"Italy";"spain",#N/A,FALSE,"Spain";"korea",#N/A,FALSE,"Korea"}</definedName>
    <definedName name="wrn.international." localSheetId="27"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8" hidden="1">{"assumptions",#N/A,FALSE,"Scenario 1";"valuation",#N/A,FALSE,"Scenario 1"}</definedName>
    <definedName name="wrn.IPO._.Valuation." localSheetId="25" hidden="1">{"assumptions",#N/A,FALSE,"Scenario 1";"valuation",#N/A,FALSE,"Scenario 1"}</definedName>
    <definedName name="wrn.IPO._.Valuation." localSheetId="27" hidden="1">{"assumptions",#N/A,FALSE,"Scenario 1";"valuation",#N/A,FALSE,"Scenario 1"}</definedName>
    <definedName name="wrn.IPO._.Valuation." hidden="1">{"assumptions",#N/A,FALSE,"Scenario 1";"valuation",#N/A,FALSE,"Scenario 1"}</definedName>
    <definedName name="wrn.IRR." localSheetId="28" hidden="1">{"IRR",#N/A,FALSE,"Model"}</definedName>
    <definedName name="wrn.IRR." localSheetId="25" hidden="1">{"IRR",#N/A,FALSE,"Model"}</definedName>
    <definedName name="wrn.IRR." localSheetId="27" hidden="1">{"IRR",#N/A,FALSE,"Model"}</definedName>
    <definedName name="wrn.IRR." hidden="1">{"IRR",#N/A,FALSE,"Model"}</definedName>
    <definedName name="wrn.JAP._.CONS._.OTB." localSheetId="28" hidden="1">{"CON US6",#N/A,FALSE,"CONS";"JAPAN US3",#N/A,FALSE,"JAP";"OTB WITH ALT US6",#N/A,FALSE,"OTB";"OTB US5",#N/A,FALSE,"OTB"}</definedName>
    <definedName name="wrn.JAP._.CONS._.OTB." localSheetId="25" hidden="1">{"CON US6",#N/A,FALSE,"CONS";"JAPAN US3",#N/A,FALSE,"JAP";"OTB WITH ALT US6",#N/A,FALSE,"OTB";"OTB US5",#N/A,FALSE,"OTB"}</definedName>
    <definedName name="wrn.JAP._.CONS._.OTB." localSheetId="27" hidden="1">{"CON US6",#N/A,FALSE,"CONS";"JAPAN US3",#N/A,FALSE,"JAP";"OTB WITH ALT US6",#N/A,FALSE,"OTB";"OTB US5",#N/A,FALSE,"OTB"}</definedName>
    <definedName name="wrn.JAP._.CONS._.OTB." hidden="1">{"CON US6",#N/A,FALSE,"CONS";"JAPAN US3",#N/A,FALSE,"JAP";"OTB WITH ALT US6",#N/A,FALSE,"OTB";"OTB US5",#N/A,FALSE,"OTB"}</definedName>
    <definedName name="wrn.JG._.FE._.Dollar." localSheetId="28" hidden="1">{"JG FE Top",#N/A,FALSE,"JG FE $";"JG FE Bottom",#N/A,FALSE,"JG FE $"}</definedName>
    <definedName name="wrn.JG._.FE._.Dollar." localSheetId="25" hidden="1">{"JG FE Top",#N/A,FALSE,"JG FE $";"JG FE Bottom",#N/A,FALSE,"JG FE $"}</definedName>
    <definedName name="wrn.JG._.FE._.Dollar." localSheetId="27" hidden="1">{"JG FE Top",#N/A,FALSE,"JG FE $";"JG FE Bottom",#N/A,FALSE,"JG FE $"}</definedName>
    <definedName name="wrn.JG._.FE._.Dollar." hidden="1">{"JG FE Top",#N/A,FALSE,"JG FE $";"JG FE Bottom",#N/A,FALSE,"JG FE $"}</definedName>
    <definedName name="wrn.JG._.FE._.Yen." localSheetId="28" hidden="1">{"JG FE Top",#N/A,FALSE,"JG FE ¥";"JG FE Bottom",#N/A,FALSE,"JG FE ¥"}</definedName>
    <definedName name="wrn.JG._.FE._.Yen." localSheetId="25" hidden="1">{"JG FE Top",#N/A,FALSE,"JG FE ¥";"JG FE Bottom",#N/A,FALSE,"JG FE ¥"}</definedName>
    <definedName name="wrn.JG._.FE._.Yen." localSheetId="27" hidden="1">{"JG FE Top",#N/A,FALSE,"JG FE ¥";"JG FE Bottom",#N/A,FALSE,"JG FE ¥"}</definedName>
    <definedName name="wrn.JG._.FE._.Yen." hidden="1">{"JG FE Top",#N/A,FALSE,"JG FE ¥";"JG FE Bottom",#N/A,FALSE,"JG FE ¥"}</definedName>
    <definedName name="wrn.June." localSheetId="28" hidden="1">{"det (May)",#N/A,FALSE,"June";"sum (MAY YTD)",#N/A,FALSE,"June YTD"}</definedName>
    <definedName name="wrn.June." localSheetId="25" hidden="1">{"det (May)",#N/A,FALSE,"June";"sum (MAY YTD)",#N/A,FALSE,"June YTD"}</definedName>
    <definedName name="wrn.June." localSheetId="27" hidden="1">{"det (May)",#N/A,FALSE,"June";"sum (MAY YTD)",#N/A,FALSE,"June YTD"}</definedName>
    <definedName name="wrn.June." hidden="1">{"det (May)",#N/A,FALSE,"June";"sum (MAY YTD)",#N/A,FALSE,"June YTD"}</definedName>
    <definedName name="wrn.Kenngb." localSheetId="28" hidden="1">{#N/A,#N/A,FALSE,"SKG_SC";#N/A,#N/A,FALSE,"SKG_KP";#N/A,#N/A,FALSE,"SCG_KC";#N/A,#N/A,FALSE,"SKG_PM";#N/A,#N/A,FALSE,"SKG_Asta";#N/A,#N/A,FALSE,"SKG_DE";#N/A,#N/A,FALSE,"SKG_FA";#N/A,#N/A,FALSE,"SKG_EM";#N/A,#N/A,FALSE,"SKG_AK";#N/A,#N/A,FALSE,"SKG_CER";#N/A,#N/A,FALSE,"SKG_BA";#N/A,#N/A,FALSE,"SKG_KO"}</definedName>
    <definedName name="wrn.Kenngb." localSheetId="25" hidden="1">{#N/A,#N/A,FALSE,"SKG_SC";#N/A,#N/A,FALSE,"SKG_KP";#N/A,#N/A,FALSE,"SCG_KC";#N/A,#N/A,FALSE,"SKG_PM";#N/A,#N/A,FALSE,"SKG_Asta";#N/A,#N/A,FALSE,"SKG_DE";#N/A,#N/A,FALSE,"SKG_FA";#N/A,#N/A,FALSE,"SKG_EM";#N/A,#N/A,FALSE,"SKG_AK";#N/A,#N/A,FALSE,"SKG_CER";#N/A,#N/A,FALSE,"SKG_BA";#N/A,#N/A,FALSE,"SKG_KO"}</definedName>
    <definedName name="wrn.Kenngb." localSheetId="27"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8" hidden="1">{"Koç Top",#N/A,FALSE,"9511kar(TL)"}</definedName>
    <definedName name="wrn.Koç._.Top." localSheetId="25" hidden="1">{"Koç Top",#N/A,FALSE,"9511kar(TL)"}</definedName>
    <definedName name="wrn.Koç._.Top." localSheetId="27" hidden="1">{"Koç Top",#N/A,FALSE,"9511kar(TL)"}</definedName>
    <definedName name="wrn.Koç._.Top." hidden="1">{"Koç Top",#N/A,FALSE,"9511kar(TL)"}</definedName>
    <definedName name="wrn.KOÇ._.TOP._.2." localSheetId="28" hidden="1">{"KOÇ TOP 2",#N/A,FALSE,"9511kar(TL)"}</definedName>
    <definedName name="wrn.KOÇ._.TOP._.2." localSheetId="25" hidden="1">{"KOÇ TOP 2",#N/A,FALSE,"9511kar(TL)"}</definedName>
    <definedName name="wrn.KOÇ._.TOP._.2." localSheetId="27" hidden="1">{"KOÇ TOP 2",#N/A,FALSE,"9511kar(TL)"}</definedName>
    <definedName name="wrn.KOÇ._.TOP._.2." hidden="1">{"KOÇ TOP 2",#N/A,FALSE,"9511kar(TL)"}</definedName>
    <definedName name="wrn.Koç._.Top._.dolar." localSheetId="28" hidden="1">{"Koç Top dolar",#N/A,FALSE,"9511kar($)"}</definedName>
    <definedName name="wrn.Koç._.Top._.dolar." localSheetId="25" hidden="1">{"Koç Top dolar",#N/A,FALSE,"9511kar($)"}</definedName>
    <definedName name="wrn.Koç._.Top._.dolar." localSheetId="27" hidden="1">{"Koç Top dolar",#N/A,FALSE,"9511kar($)"}</definedName>
    <definedName name="wrn.Koç._.Top._.dolar." hidden="1">{"Koç Top dolar",#N/A,FALSE,"9511kar($)"}</definedName>
    <definedName name="wrn.lbo." localSheetId="28"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5"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7"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8" hidden="1">{"LBO Summary",#N/A,FALSE,"Summary"}</definedName>
    <definedName name="wrn.LBO._.Summary." localSheetId="25" hidden="1">{"LBO Summary",#N/A,FALSE,"Summary"}</definedName>
    <definedName name="wrn.LBO._.Summary." localSheetId="27" hidden="1">{"LBO Summary",#N/A,FALSE,"Summary"}</definedName>
    <definedName name="wrn.LBO._.Summary." hidden="1">{"LBO Summary",#N/A,FALSE,"Summary"}</definedName>
    <definedName name="wrn.lbo2."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8" hidden="1">{"a",#N/A,FALSE,"LBO - 100%, Sell C,CT 98......";"aa",#N/A,FALSE,"LBO - 100%, Sell C,CT 98......";"aaa",#N/A,FALSE,"LBO - 100%, Sell C,CT 98......";"aaaa",#N/A,FALSE,"LBO - 100%, Sell C,CT 98......";"aaaaa",#N/A,FALSE,"LBO - 100%, Sell C,CT 98......";"aaaaaa",#N/A,FALSE,"LBO - 100%, Sell C,CT 98......"}</definedName>
    <definedName name="wrn.lbo3." localSheetId="25" hidden="1">{"a",#N/A,FALSE,"LBO - 100%, Sell C,CT 98......";"aa",#N/A,FALSE,"LBO - 100%, Sell C,CT 98......";"aaa",#N/A,FALSE,"LBO - 100%, Sell C,CT 98......";"aaaa",#N/A,FALSE,"LBO - 100%, Sell C,CT 98......";"aaaaa",#N/A,FALSE,"LBO - 100%, Sell C,CT 98......";"aaaaaa",#N/A,FALSE,"LBO - 100%, Sell C,CT 98......"}</definedName>
    <definedName name="wrn.lbo3." localSheetId="27"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8" hidden="1">{"long",#N/A,FALSE,"ESC"}</definedName>
    <definedName name="wrn.legal." localSheetId="25" hidden="1">{"long",#N/A,FALSE,"ESC"}</definedName>
    <definedName name="wrn.legal." localSheetId="27" hidden="1">{"long",#N/A,FALSE,"ESC"}</definedName>
    <definedName name="wrn.legal." hidden="1">{"long",#N/A,FALSE,"ESC"}</definedName>
    <definedName name="wrn.lh97." localSheetId="28"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5"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7"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8" hidden="1">{"Line Efficiency",#N/A,FALSE,"Benchmarking"}</definedName>
    <definedName name="wrn.Line._.Efficiency." localSheetId="25" hidden="1">{"Line Efficiency",#N/A,FALSE,"Benchmarking"}</definedName>
    <definedName name="wrn.Line._.Efficiency." localSheetId="27" hidden="1">{"Line Efficiency",#N/A,FALSE,"Benchmarking"}</definedName>
    <definedName name="wrn.Line._.Efficiency." hidden="1">{"Line Efficiency",#N/A,FALSE,"Benchmarking"}</definedName>
    <definedName name="wrn.LoanInformation." localSheetId="28" hidden="1">{#N/A,#N/A,FALSE,"LoanAssumptions"}</definedName>
    <definedName name="wrn.LoanInformation." localSheetId="25" hidden="1">{#N/A,#N/A,FALSE,"LoanAssumptions"}</definedName>
    <definedName name="wrn.LoanInformation." localSheetId="27" hidden="1">{#N/A,#N/A,FALSE,"LoanAssumptions"}</definedName>
    <definedName name="wrn.LoanInformation." hidden="1">{#N/A,#N/A,FALSE,"LoanAssumptions"}</definedName>
    <definedName name="wrn.Lyndas._.variances." localSheetId="28" hidden="1">{"5303",#N/A,FALSE,"5303";"5304",#N/A,FALSE,"5304";"5306",#N/A,FALSE,"5306"}</definedName>
    <definedName name="wrn.Lyndas._.variances." localSheetId="25" hidden="1">{"5303",#N/A,FALSE,"5303";"5304",#N/A,FALSE,"5304";"5306",#N/A,FALSE,"5306"}</definedName>
    <definedName name="wrn.Lyndas._.variances." localSheetId="27" hidden="1">{"5303",#N/A,FALSE,"5303";"5304",#N/A,FALSE,"5304";"5306",#N/A,FALSE,"5306"}</definedName>
    <definedName name="wrn.Lyndas._.variances." hidden="1">{"5303",#N/A,FALSE,"5303";"5304",#N/A,FALSE,"5304";"5306",#N/A,FALSE,"5306"}</definedName>
    <definedName name="wrn.Main._.Report._.All._.Sections." localSheetId="2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5"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7"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ks._.variances." localSheetId="28" hidden="1">{"5303",#N/A,FALSE,"5303"}</definedName>
    <definedName name="wrn.Marks._.variances." localSheetId="25" hidden="1">{"5303",#N/A,FALSE,"5303"}</definedName>
    <definedName name="wrn.Marks._.variances." localSheetId="27" hidden="1">{"5303",#N/A,FALSE,"5303"}</definedName>
    <definedName name="wrn.Marks._.variances." hidden="1">{"5303",#N/A,FALSE,"5303"}</definedName>
    <definedName name="wrn.memo." localSheetId="28" hidden="1">{#N/A,#N/A,TRUE,"financial";#N/A,#N/A,TRUE,"plants"}</definedName>
    <definedName name="wrn.memo." localSheetId="25" hidden="1">{#N/A,#N/A,TRUE,"financial";#N/A,#N/A,TRUE,"plants"}</definedName>
    <definedName name="wrn.memo." localSheetId="27" hidden="1">{#N/A,#N/A,TRUE,"financial";#N/A,#N/A,TRUE,"plants"}</definedName>
    <definedName name="wrn.memo." hidden="1">{#N/A,#N/A,TRUE,"financial";#N/A,#N/A,TRUE,"plants"}</definedName>
    <definedName name="wrn.Memorial." localSheetId="28" hidden="1">{"Savings",#N/A,FALSE,"Memorial OP Surgery 090997";"OPS",#N/A,FALSE,"Memorial OP Surgery 090997"}</definedName>
    <definedName name="wrn.Memorial." localSheetId="25" hidden="1">{"Savings",#N/A,FALSE,"Memorial OP Surgery 090997";"OPS",#N/A,FALSE,"Memorial OP Surgery 090997"}</definedName>
    <definedName name="wrn.Memorial." localSheetId="27" hidden="1">{"Savings",#N/A,FALSE,"Memorial OP Surgery 090997";"OPS",#N/A,FALSE,"Memorial OP Surgery 090997"}</definedName>
    <definedName name="wrn.Memorial." hidden="1">{"Savings",#N/A,FALSE,"Memorial OP Surgery 090997";"OPS",#N/A,FALSE,"Memorial OP Surgery 090997"}</definedName>
    <definedName name="wrn.merger." localSheetId="2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7"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8" hidden="1">{"Assumptions1",#N/A,FALSE,"Assumptions";"MergerPlans1","20yearamort",FALSE,"MergerPlans";"MergerPlans1","40yearamort",FALSE,"MergerPlans";"MergerPlans2",#N/A,FALSE,"MergerPlans";"inputs",#N/A,FALSE,"MergerPlans"}</definedName>
    <definedName name="wrn.MERGER._.PLANS." localSheetId="25" hidden="1">{"Assumptions1",#N/A,FALSE,"Assumptions";"MergerPlans1","20yearamort",FALSE,"MergerPlans";"MergerPlans1","40yearamort",FALSE,"MergerPlans";"MergerPlans2",#N/A,FALSE,"MergerPlans";"inputs",#N/A,FALSE,"MergerPlans"}</definedName>
    <definedName name="wrn.MERGER._.PLANS." localSheetId="27"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8" hidden="1">{"Deal",#N/A,FALSE,"Deal";"acquiror",#N/A,FALSE,"Acquiror";"Target",#N/A,FALSE,"Target"}</definedName>
    <definedName name="wrn.MergerModel." localSheetId="25" hidden="1">{"Deal",#N/A,FALSE,"Deal";"acquiror",#N/A,FALSE,"Acquiror";"Target",#N/A,FALSE,"Target"}</definedName>
    <definedName name="wrn.MergerModel." localSheetId="27" hidden="1">{"Deal",#N/A,FALSE,"Deal";"acquiror",#N/A,FALSE,"Acquiror";"Target",#N/A,FALSE,"Target"}</definedName>
    <definedName name="wrn.MergerModel." hidden="1">{"Deal",#N/A,FALSE,"Deal";"acquiror",#N/A,FALSE,"Acquiror";"Target",#N/A,FALSE,"Target"}</definedName>
    <definedName name="wrn.Monthly._.Report." localSheetId="28" hidden="1">{#N/A,#N/A,TRUE,"Sales Comparison";#N/A,#N/A,TRUE,"Cum. Summary FFR";#N/A,#N/A,TRUE,"Monthly Summary FFR";#N/A,#N/A,TRUE,"Cum. Summary TL";#N/A,#N/A,TRUE,"Monthly Summary TL"}</definedName>
    <definedName name="wrn.Monthly._.Report." localSheetId="25" hidden="1">{#N/A,#N/A,TRUE,"Sales Comparison";#N/A,#N/A,TRUE,"Cum. Summary FFR";#N/A,#N/A,TRUE,"Monthly Summary FFR";#N/A,#N/A,TRUE,"Cum. Summary TL";#N/A,#N/A,TRUE,"Monthly Summary TL"}</definedName>
    <definedName name="wrn.Monthly._.Report." localSheetId="27"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8" hidden="1">{"Total Header",#N/A,FALSE,"Headers for Reports";"Variance Report Prints",#N/A,FALSE,"travel";"Variance Report Prints",#N/A,FALSE,"Cost Centre Summary"}</definedName>
    <definedName name="wrn.Monthly._.Variance._.Reports." localSheetId="25" hidden="1">{"Total Header",#N/A,FALSE,"Headers for Reports";"Variance Report Prints",#N/A,FALSE,"travel";"Variance Report Prints",#N/A,FALSE,"Cost Centre Summary"}</definedName>
    <definedName name="wrn.Monthly._.Variance._.Reports." localSheetId="27"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8" hidden="1">{"MonthlyRentRoll",#N/A,FALSE,"RentRoll"}</definedName>
    <definedName name="wrn.MonthlyRentRoll." localSheetId="25" hidden="1">{"MonthlyRentRoll",#N/A,FALSE,"RentRoll"}</definedName>
    <definedName name="wrn.MonthlyRentRoll." localSheetId="27" hidden="1">{"MonthlyRentRoll",#N/A,FALSE,"RentRoll"}</definedName>
    <definedName name="wrn.MonthlyRentRoll." hidden="1">{"MonthlyRentRoll",#N/A,FALSE,"RentRoll"}</definedName>
    <definedName name="wrn.Munsell."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8" hidden="1">{"NA Top",#N/A,FALSE,"NA Model";"NA Bottom",#N/A,FALSE,"NA Model"}</definedName>
    <definedName name="wrn.NA._.Model._.T._.and._.B." localSheetId="25" hidden="1">{"NA Top",#N/A,FALSE,"NA Model";"NA Bottom",#N/A,FALSE,"NA Model"}</definedName>
    <definedName name="wrn.NA._.Model._.T._.and._.B." localSheetId="27" hidden="1">{"NA Top",#N/A,FALSE,"NA Model";"NA Bottom",#N/A,FALSE,"NA Model"}</definedName>
    <definedName name="wrn.NA._.Model._.T._.and._.B." hidden="1">{"NA Top",#N/A,FALSE,"NA Model";"NA Bottom",#N/A,FALSE,"NA Model"}</definedName>
    <definedName name="wrn.NA_ULV._.Tand._.B." localSheetId="28" hidden="1">{"NA Top",#N/A,FALSE,"NA-ULV";"NA Bottom",#N/A,FALSE,"NA-ULV"}</definedName>
    <definedName name="wrn.NA_ULV._.Tand._.B." localSheetId="25" hidden="1">{"NA Top",#N/A,FALSE,"NA-ULV";"NA Bottom",#N/A,FALSE,"NA-ULV"}</definedName>
    <definedName name="wrn.NA_ULV._.Tand._.B." localSheetId="27" hidden="1">{"NA Top",#N/A,FALSE,"NA-ULV";"NA Bottom",#N/A,FALSE,"NA-ULV"}</definedName>
    <definedName name="wrn.NA_ULV._.Tand._.B." hidden="1">{"NA Top",#N/A,FALSE,"NA-ULV";"NA Bottom",#N/A,FALSE,"NA-ULV"}</definedName>
    <definedName name="wrn.newDEV." localSheetId="28" hidden="1">{"cover",#N/A,TRUE,"Cover";"pnl_NEWDEV",#N/A,TRUE,"NewCaseDEV";"bil_NEWDEV",#N/A,TRUE,"NewCaseDEV";"tabfi_NEWDEV",#N/A,TRUE,"NewCaseDEV";"ratios_NEWDEV",#N/A,TRUE,"NewCaseDEV";"variab_NEWDEV",#N/A,TRUE,"NewCaseDEV";"inv_NEWDEV",#N/A,TRUE,"NewCaseDEV"}</definedName>
    <definedName name="wrn.newDEV." localSheetId="25" hidden="1">{"cover",#N/A,TRUE,"Cover";"pnl_NEWDEV",#N/A,TRUE,"NewCaseDEV";"bil_NEWDEV",#N/A,TRUE,"NewCaseDEV";"tabfi_NEWDEV",#N/A,TRUE,"NewCaseDEV";"ratios_NEWDEV",#N/A,TRUE,"NewCaseDEV";"variab_NEWDEV",#N/A,TRUE,"NewCaseDEV";"inv_NEWDEV",#N/A,TRUE,"NewCaseDEV"}</definedName>
    <definedName name="wrn.newDEV." localSheetId="27"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8" hidden="1">{"cover",#N/A,TRUE,"Cover";"pnl_NEWEUR",#N/A,TRUE,"NewCaseEUR";"bil_NEWEUR",#N/A,TRUE,"NewCaseEUR";"tabfi_NEWEUR",#N/A,TRUE,"NewCaseEUR";"ratios_NEWEUR",#N/A,TRUE,"NewCaseEUR";"variab_NEWEUR",#N/A,TRUE,"NewCaseEUR";"inv_NEWEUR",#N/A,TRUE,"NewCaseEUR"}</definedName>
    <definedName name="wrn.newEUR." localSheetId="25" hidden="1">{"cover",#N/A,TRUE,"Cover";"pnl_NEWEUR",#N/A,TRUE,"NewCaseEUR";"bil_NEWEUR",#N/A,TRUE,"NewCaseEUR";"tabfi_NEWEUR",#N/A,TRUE,"NewCaseEUR";"ratios_NEWEUR",#N/A,TRUE,"NewCaseEUR";"variab_NEWEUR",#N/A,TRUE,"NewCaseEUR";"inv_NEWEUR",#N/A,TRUE,"NewCaseEUR"}</definedName>
    <definedName name="wrn.newEUR." localSheetId="27"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2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5" hidden="1">{#N/A,#N/A,FALSE,"Sheet16";#N/A,#N/A,FALSE,"Sheet17";#N/A,#N/A,FALSE,"Sheet15";#N/A,#N/A,FALSE,"Sheet14";#N/A,#N/A,FALSE,"Sheet13";#N/A,#N/A,FALSE,"Sheet12";#N/A,#N/A,FALSE,"Sheet11";#N/A,#N/A,FALSE,"Sheet10";#N/A,#N/A,FALSE,"Sheet8";#N/A,#N/A,FALSE,"Sheet6";#N/A,#N/A,FALSE,"Sheet7";#N/A,#N/A,FALSE,"Sheet5";#N/A,#N/A,FALSE,"Sheet1";#N/A,#N/A,FALSE,"Sheet4"}</definedName>
    <definedName name="wrn.NORMMRPT." localSheetId="27"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8" hidden="1">{"NA Is w Ratios",#N/A,FALSE,"North America";"PF CFlow NA",#N/A,FALSE,"North America";"NA DCF Matrix",#N/A,FALSE,"North America"}</definedName>
    <definedName name="wrn.North._.America._.Set." localSheetId="25" hidden="1">{"NA Is w Ratios",#N/A,FALSE,"North America";"PF CFlow NA",#N/A,FALSE,"North America";"NA DCF Matrix",#N/A,FALSE,"North America"}</definedName>
    <definedName name="wrn.North._.America._.Set." localSheetId="27"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8" hidden="1">{#N/A,#N/A,FALSE,"2";#N/A,#N/A,FALSE,"2,1";#N/A,#N/A,FALSE,"Var annue tit.imm. ";#N/A,#N/A,FALSE,"2,3";#N/A,#N/A,FALSE,"Var annue titoli - prospetto"}</definedName>
    <definedName name="wrn.NOTA._.INTEGRATIVA._.TITOLI." localSheetId="25" hidden="1">{#N/A,#N/A,FALSE,"2";#N/A,#N/A,FALSE,"2,1";#N/A,#N/A,FALSE,"Var annue tit.imm. ";#N/A,#N/A,FALSE,"2,3";#N/A,#N/A,FALSE,"Var annue titoli - prospetto"}</definedName>
    <definedName name="wrn.NOTA._.INTEGRATIVA._.TITOLI." localSheetId="27"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8" hidden="1">{"OP Case Rates",#N/A,FALSE,"OP Case Rates"}</definedName>
    <definedName name="wrn.OP._.Case._.Rates." localSheetId="25" hidden="1">{"OP Case Rates",#N/A,FALSE,"OP Case Rates"}</definedName>
    <definedName name="wrn.OP._.Case._.Rates." localSheetId="27" hidden="1">{"OP Case Rates",#N/A,FALSE,"OP Case Rates"}</definedName>
    <definedName name="wrn.OP._.Case._.Rates." hidden="1">{"OP Case Rates",#N/A,FALSE,"OP Case Rates"}</definedName>
    <definedName name="wrn.OperatingAssumtions." localSheetId="28" hidden="1">{#N/A,#N/A,FALSE,"OperatingAssumptions"}</definedName>
    <definedName name="wrn.OperatingAssumtions." localSheetId="25" hidden="1">{#N/A,#N/A,FALSE,"OperatingAssumptions"}</definedName>
    <definedName name="wrn.OperatingAssumtions." localSheetId="27" hidden="1">{#N/A,#N/A,FALSE,"OperatingAssumptions"}</definedName>
    <definedName name="wrn.OperatingAssumtions." hidden="1">{#N/A,#N/A,FALSE,"OperatingAssumptions"}</definedName>
    <definedName name="wrn.Otosan." localSheetId="28" hidden="1">{"Otosan",#N/A,FALSE,"9511kar(TL)"}</definedName>
    <definedName name="wrn.Otosan." localSheetId="25" hidden="1">{"Otosan",#N/A,FALSE,"9511kar(TL)"}</definedName>
    <definedName name="wrn.Otosan." localSheetId="27" hidden="1">{"Otosan",#N/A,FALSE,"9511kar(TL)"}</definedName>
    <definedName name="wrn.Otosan." hidden="1">{"Otosan",#N/A,FALSE,"9511kar(TL)"}</definedName>
    <definedName name="wrn.Otosandolar." localSheetId="28" hidden="1">{"Otosandolar",#N/A,FALSE,"9511kar($)"}</definedName>
    <definedName name="wrn.Otosandolar." localSheetId="25" hidden="1">{"Otosandolar",#N/A,FALSE,"9511kar($)"}</definedName>
    <definedName name="wrn.Otosandolar." localSheetId="27" hidden="1">{"Otosandolar",#N/A,FALSE,"9511kar($)"}</definedName>
    <definedName name="wrn.Otosandolar." hidden="1">{"Otosandolar",#N/A,FALSE,"9511kar($)"}</definedName>
    <definedName name="wrn.Outpu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8" hidden="1">{"Page1",#N/A,FALSE,"Model"}</definedName>
    <definedName name="wrn.Page._.1." localSheetId="25" hidden="1">{"Page1",#N/A,FALSE,"Model"}</definedName>
    <definedName name="wrn.Page._.1." localSheetId="27" hidden="1">{"Page1",#N/A,FALSE,"Model"}</definedName>
    <definedName name="wrn.Page._.1." hidden="1">{"Page1",#N/A,FALSE,"Model"}</definedName>
    <definedName name="wrn.Pendleton." localSheetId="28" hidden="1">{"Savings",#N/A,FALSE,"Pendleton OP Surgery 09097";"OPS",#N/A,FALSE,"Pendleton OP Surgery 09097"}</definedName>
    <definedName name="wrn.Pendleton." localSheetId="25" hidden="1">{"Savings",#N/A,FALSE,"Pendleton OP Surgery 09097";"OPS",#N/A,FALSE,"Pendleton OP Surgery 09097"}</definedName>
    <definedName name="wrn.Pendleton." localSheetId="27" hidden="1">{"Savings",#N/A,FALSE,"Pendleton OP Surgery 09097";"OPS",#N/A,FALSE,"Pendleton OP Surgery 09097"}</definedName>
    <definedName name="wrn.Pendleton." hidden="1">{"Savings",#N/A,FALSE,"Pendleton OP Surgery 09097";"OPS",#N/A,FALSE,"Pendleton OP Surgery 09097"}</definedName>
    <definedName name="wrn.PLAQUETTE._.GR._.FINANCE." localSheetId="28" hidden="1">{#N/A,#N/A,TRUE,"BILAN";#N/A,#N/A,TRUE,"HORS BILAN";#N/A,#N/A,TRUE,"CPTE RESUL";#N/A,#N/A,TRUE,"PLAQ1";#N/A,#N/A,TRUE,"PLAQ2";#N/A,#N/A,TRUE,"PLAQ3";#N/A,#N/A,TRUE,"PLAQ4";#N/A,#N/A,TRUE,"PLAQ5";#N/A,#N/A,TRUE,"PLAQ6";#N/A,#N/A,TRUE,"PLAQ7";#N/A,#N/A,TRUE,"PLAQ8";#N/A,#N/A,TRUE,"PLAQ9";#N/A,#N/A,TRUE,"PLAQ10";#N/A,#N/A,TRUE,"PLAQ11"}</definedName>
    <definedName name="wrn.PLAQUETTE._.GR._.FINANCE." localSheetId="25" hidden="1">{#N/A,#N/A,TRUE,"BILAN";#N/A,#N/A,TRUE,"HORS BILAN";#N/A,#N/A,TRUE,"CPTE RESUL";#N/A,#N/A,TRUE,"PLAQ1";#N/A,#N/A,TRUE,"PLAQ2";#N/A,#N/A,TRUE,"PLAQ3";#N/A,#N/A,TRUE,"PLAQ4";#N/A,#N/A,TRUE,"PLAQ5";#N/A,#N/A,TRUE,"PLAQ6";#N/A,#N/A,TRUE,"PLAQ7";#N/A,#N/A,TRUE,"PLAQ8";#N/A,#N/A,TRUE,"PLAQ9";#N/A,#N/A,TRUE,"PLAQ10";#N/A,#N/A,TRUE,"PLAQ11"}</definedName>
    <definedName name="wrn.PLAQUETTE._.GR._.FINANCE." localSheetId="27"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8" hidden="1">{"p_l",#N/A,FALSE,"Summary Accounts"}</definedName>
    <definedName name="wrn.plbscf." localSheetId="25" hidden="1">{"p_l",#N/A,FALSE,"Summary Accounts"}</definedName>
    <definedName name="wrn.plbscf." localSheetId="27" hidden="1">{"p_l",#N/A,FALSE,"Summary Accounts"}</definedName>
    <definedName name="wrn.plbscf." hidden="1">{"p_l",#N/A,FALSE,"Summary Accounts"}</definedName>
    <definedName name="wrn.pr3sty." localSheetId="28" hidden="1">{#N/A,#N/A,FALSE,"intag";#N/A,#N/A,FALSE,"budg";#N/A,#N/A,FALSE,"samtl"}</definedName>
    <definedName name="wrn.pr3sty." localSheetId="25" hidden="1">{#N/A,#N/A,FALSE,"intag";#N/A,#N/A,FALSE,"budg";#N/A,#N/A,FALSE,"samtl"}</definedName>
    <definedName name="wrn.pr3sty." localSheetId="27" hidden="1">{#N/A,#N/A,FALSE,"intag";#N/A,#N/A,FALSE,"budg";#N/A,#N/A,FALSE,"samtl"}</definedName>
    <definedName name="wrn.pr3sty." hidden="1">{#N/A,#N/A,FALSE,"intag";#N/A,#N/A,FALSE,"budg";#N/A,#N/A,FALSE,"samtl"}</definedName>
    <definedName name="wrn.PRES_OUT." localSheetId="28" hidden="1">{"page1",#N/A,FALSE,"PRESENTATION";"page2",#N/A,FALSE,"PRESENTATION";#N/A,#N/A,FALSE,"Valuation Summary"}</definedName>
    <definedName name="wrn.PRES_OUT." localSheetId="25" hidden="1">{"page1",#N/A,FALSE,"PRESENTATION";"page2",#N/A,FALSE,"PRESENTATION";#N/A,#N/A,FALSE,"Valuation Summary"}</definedName>
    <definedName name="wrn.PRES_OUT." localSheetId="27" hidden="1">{"page1",#N/A,FALSE,"PRESENTATION";"page2",#N/A,FALSE,"PRESENTATION";#N/A,#N/A,FALSE,"Valuation Summary"}</definedName>
    <definedName name="wrn.PRES_OUT." hidden="1">{"page1",#N/A,FALSE,"PRESENTATION";"page2",#N/A,FALSE,"PRESENTATION";#N/A,#N/A,FALSE,"Valuation Summary"}</definedName>
    <definedName name="wrn.PRES_OUT2" localSheetId="28" hidden="1">{"page1",#N/A,FALSE,"PRESENTATION";"page2",#N/A,FALSE,"PRESENTATION";#N/A,#N/A,FALSE,"Valuation Summary"}</definedName>
    <definedName name="wrn.PRES_OUT2" localSheetId="25" hidden="1">{"page1",#N/A,FALSE,"PRESENTATION";"page2",#N/A,FALSE,"PRESENTATION";#N/A,#N/A,FALSE,"Valuation Summary"}</definedName>
    <definedName name="wrn.PRES_OUT2" localSheetId="27" hidden="1">{"page1",#N/A,FALSE,"PRESENTATION";"page2",#N/A,FALSE,"PRESENTATION";#N/A,#N/A,FALSE,"Valuation Summary"}</definedName>
    <definedName name="wrn.PRES_OUT2" hidden="1">{"page1",#N/A,FALSE,"PRESENTATION";"page2",#N/A,FALSE,"PRESENTATION";#N/A,#N/A,FALSE,"Valuation Summary"}</definedName>
    <definedName name="wrn.Pres_OUT3" localSheetId="28" hidden="1">{"page1",#N/A,FALSE,"PRESENTATION";"page2",#N/A,FALSE,"PRESENTATION";#N/A,#N/A,FALSE,"Valuation Summary"}</definedName>
    <definedName name="wrn.Pres_OUT3" localSheetId="25" hidden="1">{"page1",#N/A,FALSE,"PRESENTATION";"page2",#N/A,FALSE,"PRESENTATION";#N/A,#N/A,FALSE,"Valuation Summary"}</definedName>
    <definedName name="wrn.Pres_OUT3" localSheetId="27" hidden="1">{"page1",#N/A,FALSE,"PRESENTATION";"page2",#N/A,FALSE,"PRESENTATION";#N/A,#N/A,FALSE,"Valuation Summary"}</definedName>
    <definedName name="wrn.Pres_OUT3" hidden="1">{"page1",#N/A,FALSE,"PRESENTATION";"page2",#N/A,FALSE,"PRESENTATION";#N/A,#N/A,FALSE,"Valuation Summary"}</definedName>
    <definedName name="wrn.PRES_OUT4" localSheetId="28" hidden="1">{"page1",#N/A,FALSE,"PRESENTATION";"page2",#N/A,FALSE,"PRESENTATION";#N/A,#N/A,FALSE,"Valuation Summary"}</definedName>
    <definedName name="wrn.PRES_OUT4" localSheetId="25" hidden="1">{"page1",#N/A,FALSE,"PRESENTATION";"page2",#N/A,FALSE,"PRESENTATION";#N/A,#N/A,FALSE,"Valuation Summary"}</definedName>
    <definedName name="wrn.PRES_OUT4" localSheetId="27" hidden="1">{"page1",#N/A,FALSE,"PRESENTATION";"page2",#N/A,FALSE,"PRESENTATION";#N/A,#N/A,FALSE,"Valuation Summary"}</definedName>
    <definedName name="wrn.PRES_OUT4" hidden="1">{"page1",#N/A,FALSE,"PRESENTATION";"page2",#N/A,FALSE,"PRESENTATION";#N/A,#N/A,FALSE,"Valuation Summary"}</definedName>
    <definedName name="wrn.PRES_OUT5" localSheetId="28" hidden="1">{"page1",#N/A,FALSE,"PRESENTATION";"page2",#N/A,FALSE,"PRESENTATION";#N/A,#N/A,FALSE,"Valuation Summary"}</definedName>
    <definedName name="wrn.PRES_OUT5" localSheetId="25" hidden="1">{"page1",#N/A,FALSE,"PRESENTATION";"page2",#N/A,FALSE,"PRESENTATION";#N/A,#N/A,FALSE,"Valuation Summary"}</definedName>
    <definedName name="wrn.PRES_OUT5" localSheetId="27" hidden="1">{"page1",#N/A,FALSE,"PRESENTATION";"page2",#N/A,FALSE,"PRESENTATION";#N/A,#N/A,FALSE,"Valuation Summary"}</definedName>
    <definedName name="wrn.PRES_OUT5" hidden="1">{"page1",#N/A,FALSE,"PRESENTATION";"page2",#N/A,FALSE,"PRESENTATION";#N/A,#N/A,FALSE,"Valuation Summary"}</definedName>
    <definedName name="wrn.PRES_OUT6" localSheetId="28" hidden="1">{"page1",#N/A,FALSE,"PRESENTATION";"page2",#N/A,FALSE,"PRESENTATION";#N/A,#N/A,FALSE,"Valuation Summary"}</definedName>
    <definedName name="wrn.PRES_OUT6" localSheetId="25" hidden="1">{"page1",#N/A,FALSE,"PRESENTATION";"page2",#N/A,FALSE,"PRESENTATION";#N/A,#N/A,FALSE,"Valuation Summary"}</definedName>
    <definedName name="wrn.PRES_OUT6" localSheetId="27" hidden="1">{"page1",#N/A,FALSE,"PRESENTATION";"page2",#N/A,FALSE,"PRESENTATION";#N/A,#N/A,FALSE,"Valuation Summary"}</definedName>
    <definedName name="wrn.PRES_OUT6" hidden="1">{"page1",#N/A,FALSE,"PRESENTATION";"page2",#N/A,FALSE,"PRESENTATION";#N/A,#N/A,FALSE,"Valuation Summary"}</definedName>
    <definedName name="wrn.PRES_OUT8" localSheetId="28" hidden="1">{"page1",#N/A,FALSE,"PRESENTATION";"page2",#N/A,FALSE,"PRESENTATION";#N/A,#N/A,FALSE,"Valuation Summary"}</definedName>
    <definedName name="wrn.PRES_OUT8" localSheetId="25" hidden="1">{"page1",#N/A,FALSE,"PRESENTATION";"page2",#N/A,FALSE,"PRESENTATION";#N/A,#N/A,FALSE,"Valuation Summary"}</definedName>
    <definedName name="wrn.PRES_OUT8" localSheetId="27" hidden="1">{"page1",#N/A,FALSE,"PRESENTATION";"page2",#N/A,FALSE,"PRESENTATION";#N/A,#N/A,FALSE,"Valuation Summary"}</definedName>
    <definedName name="wrn.PRES_OUT8" hidden="1">{"page1",#N/A,FALSE,"PRESENTATION";"page2",#N/A,FALSE,"PRESENTATION";#N/A,#N/A,FALSE,"Valuation Summary"}</definedName>
    <definedName name="wrn.Presentation." localSheetId="28" hidden="1">{#N/A,#N/A,TRUE,"Summary";"AnnualRentRoll",#N/A,TRUE,"RentRoll";#N/A,#N/A,TRUE,"ExitStratigy";#N/A,#N/A,TRUE,"OperatingAssumptions"}</definedName>
    <definedName name="wrn.Presentation." localSheetId="25" hidden="1">{#N/A,#N/A,TRUE,"Summary";"AnnualRentRoll",#N/A,TRUE,"RentRoll";#N/A,#N/A,TRUE,"ExitStratigy";#N/A,#N/A,TRUE,"OperatingAssumptions"}</definedName>
    <definedName name="wrn.Presentation." localSheetId="27"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8" hidden="1">{#N/A,#N/A,FALSE,"SUM";#N/A,#N/A,FALSE,"QLOSS"}</definedName>
    <definedName name="wrn.PRESS._.RELEASE." localSheetId="25" hidden="1">{#N/A,#N/A,FALSE,"SUM";#N/A,#N/A,FALSE,"QLOSS"}</definedName>
    <definedName name="wrn.PRESS._.RELEASE." localSheetId="27" hidden="1">{#N/A,#N/A,FALSE,"SUM";#N/A,#N/A,FALSE,"QLOSS"}</definedName>
    <definedName name="wrn.PRESS._.RELEASE." hidden="1">{#N/A,#N/A,FALSE,"SUM";#N/A,#N/A,FALSE,"QLOSS"}</definedName>
    <definedName name="wrn.Price._.Multiples." localSheetId="28" hidden="1">{"Comp1",#N/A,FALSE,"Comps"}</definedName>
    <definedName name="wrn.Price._.Multiples." localSheetId="25" hidden="1">{"Comp1",#N/A,FALSE,"Comps"}</definedName>
    <definedName name="wrn.Price._.Multiples." localSheetId="27" hidden="1">{"Comp1",#N/A,FALSE,"Comps"}</definedName>
    <definedName name="wrn.Price._.Multiples." hidden="1">{"Comp1",#N/A,FALSE,"Comps"}</definedName>
    <definedName name="wrn.PrimeCo." localSheetId="28" hidden="1">{"print 1",#N/A,FALSE,"PrimeCo PCS";"print 2",#N/A,FALSE,"PrimeCo PCS";"valuation",#N/A,FALSE,"PrimeCo PCS"}</definedName>
    <definedName name="wrn.PrimeCo." localSheetId="25" hidden="1">{"print 1",#N/A,FALSE,"PrimeCo PCS";"print 2",#N/A,FALSE,"PrimeCo PCS";"valuation",#N/A,FALSE,"PrimeCo PCS"}</definedName>
    <definedName name="wrn.PrimeCo." localSheetId="27" hidden="1">{"print 1",#N/A,FALSE,"PrimeCo PCS";"print 2",#N/A,FALSE,"PrimeCo PCS";"valuation",#N/A,FALSE,"PrimeCo PCS"}</definedName>
    <definedName name="wrn.PrimeCo." hidden="1">{"print 1",#N/A,FALSE,"PrimeCo PCS";"print 2",#N/A,FALSE,"PrimeCo PCS";"valuation",#N/A,FALSE,"PrimeCo PCS"}</definedName>
    <definedName name="wrn.print." localSheetId="28" hidden="1">{#N/A,#N/A,FALSE,"Japan 2003";#N/A,#N/A,FALSE,"Sheet2"}</definedName>
    <definedName name="wrn.print." localSheetId="25" hidden="1">{#N/A,#N/A,FALSE,"Japan 2003";#N/A,#N/A,FALSE,"Sheet2"}</definedName>
    <definedName name="wrn.print." localSheetId="27" hidden="1">{#N/A,#N/A,FALSE,"Japan 2003";#N/A,#N/A,FALSE,"Sheet2"}</definedName>
    <definedName name="wrn.print." hidden="1">{#N/A,#N/A,FALSE,"Japan 2003";#N/A,#N/A,FALSE,"Sheet2"}</definedName>
    <definedName name="wrn.print._.all." localSheetId="28" hidden="1">{"sum of the parts",#N/A,FALSE,"Sum-of-the-Parts";"LBO analysis",#N/A,FALSE,"LBO P&amp;L";"p&amp;L",#N/A,FALSE,"LBO P&amp;L";"cash flow",#N/A,FALSE,"CF";"cap struct",#N/A,FALSE,"LBO P&amp;L";"equity return",#N/A,FALSE,"return"}</definedName>
    <definedName name="wrn.print._.all." localSheetId="25" hidden="1">{"sum of the parts",#N/A,FALSE,"Sum-of-the-Parts";"LBO analysis",#N/A,FALSE,"LBO P&amp;L";"p&amp;L",#N/A,FALSE,"LBO P&amp;L";"cash flow",#N/A,FALSE,"CF";"cap struct",#N/A,FALSE,"LBO P&amp;L";"equity return",#N/A,FALSE,"return"}</definedName>
    <definedName name="wrn.print._.all." localSheetId="27"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8" hidden="1">{"LBO Summary",#N/A,FALSE,"Summary";"Income Statement",#N/A,FALSE,"Model";"Cash Flow",#N/A,FALSE,"Model";"Balance Sheet",#N/A,FALSE,"Model";"Working Capital",#N/A,FALSE,"Model";"Pro Forma Balance Sheets",#N/A,FALSE,"PFBS";"Debt Balances",#N/A,FALSE,"Model";"Fee Schedules",#N/A,FALSE,"Model"}</definedName>
    <definedName name="wrn.Print._.All._.Pages." localSheetId="25" hidden="1">{"LBO Summary",#N/A,FALSE,"Summary";"Income Statement",#N/A,FALSE,"Model";"Cash Flow",#N/A,FALSE,"Model";"Balance Sheet",#N/A,FALSE,"Model";"Working Capital",#N/A,FALSE,"Model";"Pro Forma Balance Sheets",#N/A,FALSE,"PFBS";"Debt Balances",#N/A,FALSE,"Model";"Fee Schedules",#N/A,FALSE,"Model"}</definedName>
    <definedName name="wrn.Print._.All._.Pages." localSheetId="27"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8" hidden="1">{"Print Top",#N/A,FALSE,"Europe Model";"Print Bottom",#N/A,FALSE,"Europe Model"}</definedName>
    <definedName name="wrn.Print._.Europe._.TandB." localSheetId="25" hidden="1">{"Print Top",#N/A,FALSE,"Europe Model";"Print Bottom",#N/A,FALSE,"Europe Model"}</definedName>
    <definedName name="wrn.Print._.Europe._.TandB." localSheetId="27" hidden="1">{"Print Top",#N/A,FALSE,"Europe Model";"Print Bottom",#N/A,FALSE,"Europe Model"}</definedName>
    <definedName name="wrn.Print._.Europe._.TandB." hidden="1">{"Print Top",#N/A,FALSE,"Europe Model";"Print Bottom",#N/A,FALSE,"Europe Model"}</definedName>
    <definedName name="wrn.Print._.FE._.T._.and._.B." localSheetId="28" hidden="1">{"Far East Top",#N/A,FALSE,"FE Model";"Far East Bottom",#N/A,FALSE,"FE Model"}</definedName>
    <definedName name="wrn.Print._.FE._.T._.and._.B." localSheetId="25" hidden="1">{"Far East Top",#N/A,FALSE,"FE Model";"Far East Bottom",#N/A,FALSE,"FE Model"}</definedName>
    <definedName name="wrn.Print._.FE._.T._.and._.B." localSheetId="27" hidden="1">{"Far East Top",#N/A,FALSE,"FE Model";"Far East Bottom",#N/A,FALSE,"FE Model"}</definedName>
    <definedName name="wrn.Print._.FE._.T._.and._.B." hidden="1">{"Far East Top",#N/A,FALSE,"FE Model";"Far East Bottom",#N/A,FALSE,"FE Model"}</definedName>
    <definedName name="wrn.PRINT._.FULL." localSheetId="28" hidden="1">{"Page1",#N/A,FALSE,"4YR_PROJ";"Page2",#N/A,FALSE,"EPS IMPACT";"Page3",#N/A,FALSE,"TOPrS";"Page4",#N/A,FALSE,"Shares Matrix";"Page5",#N/A,FALSE,"RAT_CAP";"Page6",#N/A,FALSE,"PRIDES"}</definedName>
    <definedName name="wrn.PRINT._.FULL." localSheetId="25" hidden="1">{"Page1",#N/A,FALSE,"4YR_PROJ";"Page2",#N/A,FALSE,"EPS IMPACT";"Page3",#N/A,FALSE,"TOPrS";"Page4",#N/A,FALSE,"Shares Matrix";"Page5",#N/A,FALSE,"RAT_CAP";"Page6",#N/A,FALSE,"PRIDES"}</definedName>
    <definedName name="wrn.PRINT._.FULL." localSheetId="27"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8" hidden="1">{"Page1",#N/A,FALSE,"4YR_PROJ";"Page2",#N/A,FALSE,"EPS IMPACT";"Page3",#N/A,FALSE,"TOPrS";"Page4",#N/A,FALSE,"Shares Matrix";"Page5",#N/A,FALSE,"RAT_CAP";"Page6",#N/A,FALSE,"PRIDES"}</definedName>
    <definedName name="wrn.PRINT._.FULL2" localSheetId="25" hidden="1">{"Page1",#N/A,FALSE,"4YR_PROJ";"Page2",#N/A,FALSE,"EPS IMPACT";"Page3",#N/A,FALSE,"TOPrS";"Page4",#N/A,FALSE,"Shares Matrix";"Page5",#N/A,FALSE,"RAT_CAP";"Page6",#N/A,FALSE,"PRIDES"}</definedName>
    <definedName name="wrn.PRINT._.FULL2" localSheetId="27"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8" hidden="1">{"cap_structure",#N/A,FALSE,"Graph-Mkt Cap";"price",#N/A,FALSE,"Graph-Price";"ebit",#N/A,FALSE,"Graph-EBITDA";"ebitda",#N/A,FALSE,"Graph-EBITDA"}</definedName>
    <definedName name="wrn.print._.graphs." localSheetId="25" hidden="1">{"cap_structure",#N/A,FALSE,"Graph-Mkt Cap";"price",#N/A,FALSE,"Graph-Price";"ebit",#N/A,FALSE,"Graph-EBITDA";"ebitda",#N/A,FALSE,"Graph-EBITDA"}</definedName>
    <definedName name="wrn.print._.graphs." localSheetId="27"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8" hidden="1">{#N/A,#N/A,FALSE,"Spain MKT";#N/A,#N/A,FALSE,"Assumptions";#N/A,#N/A,FALSE,"Adve";#N/A,#N/A,FALSE,"E-Commerce";#N/A,#N/A,FALSE,"Opex";#N/A,#N/A,FALSE,"P&amp;L";#N/A,#N/A,FALSE,"FCF &amp; DCF"}</definedName>
    <definedName name="wrn.print._.pages." localSheetId="25" hidden="1">{#N/A,#N/A,FALSE,"Spain MKT";#N/A,#N/A,FALSE,"Assumptions";#N/A,#N/A,FALSE,"Adve";#N/A,#N/A,FALSE,"E-Commerce";#N/A,#N/A,FALSE,"Opex";#N/A,#N/A,FALSE,"P&amp;L";#N/A,#N/A,FALSE,"FCF &amp; DCF"}</definedName>
    <definedName name="wrn.print._.pages." localSheetId="27"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8" hidden="1">{#N/A,#N/A,FALSE,"Cover";#N/A,#N/A,FALSE,"Important Notes";#N/A,#N/A,FALSE,"Summary Sheet";#N/A,#N/A,FALSE,"AXA Sun Life";#N/A,#N/A,FALSE,"CGNU";#N/A,#N/A,FALSE,"Prudential Group";#N/A,#N/A,FALSE,"Legal &amp; General";#N/A,#N/A,FALSE,"Zurich Group";#N/A,#N/A,FALSE,"Friends Provident"}</definedName>
    <definedName name="wrn.Print._.Press._.Release._.Document." localSheetId="25" hidden="1">{#N/A,#N/A,FALSE,"Cover";#N/A,#N/A,FALSE,"Important Notes";#N/A,#N/A,FALSE,"Summary Sheet";#N/A,#N/A,FALSE,"AXA Sun Life";#N/A,#N/A,FALSE,"CGNU";#N/A,#N/A,FALSE,"Prudential Group";#N/A,#N/A,FALSE,"Legal &amp; General";#N/A,#N/A,FALSE,"Zurich Group";#N/A,#N/A,FALSE,"Friends Provident"}</definedName>
    <definedName name="wrn.Print._.Press._.Release._.Document." localSheetId="27"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8" hidden="1">{"inputs raw data",#N/A,TRUE,"INPUT"}</definedName>
    <definedName name="wrn.print._.raw._.data._.entry." localSheetId="25" hidden="1">{"inputs raw data",#N/A,TRUE,"INPUT"}</definedName>
    <definedName name="wrn.print._.raw._.data._.entry." localSheetId="27" hidden="1">{"inputs raw data",#N/A,TRUE,"INPUT"}</definedName>
    <definedName name="wrn.print._.raw._.data._.entry." hidden="1">{"inputs raw data",#N/A,TRUE,"INPUT"}</definedName>
    <definedName name="wrn.Print._.Report." localSheetId="28" hidden="1">{"Comp1",#N/A,FALSE,"Comps";"Comp2",#N/A,FALSE,"Comps";"Comp3",#N/A,FALSE,"Comps";"Comp5",#N/A,FALSE,"Comps";"Comp4",#N/A,FALSE,"Comps"}</definedName>
    <definedName name="wrn.Print._.Report." localSheetId="25" hidden="1">{"Comp1",#N/A,FALSE,"Comps";"Comp2",#N/A,FALSE,"Comps";"Comp3",#N/A,FALSE,"Comps";"Comp5",#N/A,FALSE,"Comps";"Comp4",#N/A,FALSE,"Comps"}</definedName>
    <definedName name="wrn.Print._.Report." localSheetId="27"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8" hidden="1">{"standalone1",#N/A,FALSE,"DCFBase";"standalone2",#N/A,FALSE,"DCFBase"}</definedName>
    <definedName name="wrn.print._.standalone." localSheetId="25" hidden="1">{"standalone1",#N/A,FALSE,"DCFBase";"standalone2",#N/A,FALSE,"DCFBase"}</definedName>
    <definedName name="wrn.print._.standalone." localSheetId="27" hidden="1">{"standalone1",#N/A,FALSE,"DCFBase";"standalone2",#N/A,FALSE,"DCFBase"}</definedName>
    <definedName name="wrn.print._.standalone." hidden="1">{"standalone1",#N/A,FALSE,"DCFBase";"standalone2",#N/A,FALSE,"DCFBase"}</definedName>
    <definedName name="wrn.print._.summary._.sheets." localSheetId="28" hidden="1">{"summary1",#N/A,TRUE,"Comps";"summary2",#N/A,TRUE,"Comps";"summary3",#N/A,TRUE,"Comps"}</definedName>
    <definedName name="wrn.print._.summary._.sheets." localSheetId="25" hidden="1">{"summary1",#N/A,TRUE,"Comps";"summary2",#N/A,TRUE,"Comps";"summary3",#N/A,TRUE,"Comps"}</definedName>
    <definedName name="wrn.print._.summary._.sheets." localSheetId="27" hidden="1">{"summary1",#N/A,TRUE,"Comps";"summary2",#N/A,TRUE,"Comps";"summary3",#N/A,TRUE,"Comps"}</definedName>
    <definedName name="wrn.print._.summary._.sheets." hidden="1">{"summary1",#N/A,TRUE,"Comps";"summary2",#N/A,TRUE,"Comps";"summary3",#N/A,TRUE,"Comps"}</definedName>
    <definedName name="wrn.Print._.Titlepage._.Template." localSheetId="28" hidden="1">{#N/A,#N/A,FALSE,"Titlepage Template";#N/A,#N/A,FALSE,"Sheet2"}</definedName>
    <definedName name="wrn.Print._.Titlepage._.Template." localSheetId="25" hidden="1">{#N/A,#N/A,FALSE,"Titlepage Template";#N/A,#N/A,FALSE,"Sheet2"}</definedName>
    <definedName name="wrn.Print._.Titlepage._.Template." localSheetId="27" hidden="1">{#N/A,#N/A,FALSE,"Titlepage Template";#N/A,#N/A,FALSE,"Sheet2"}</definedName>
    <definedName name="wrn.Print._.Titlepage._.Template." hidden="1">{#N/A,#N/A,FALSE,"Titlepage Template";#N/A,#N/A,FALSE,"Sheet2"}</definedName>
    <definedName name="wrn.print.2" localSheetId="28" hidden="1">{"page1",#N/A,FALSE,"PF";"page2",#N/A,FALSE,"PF";"page3",#N/A,FALSE,"PF";"page4",#N/A,FALSE,"Bal_Sht"}</definedName>
    <definedName name="wrn.print.2" localSheetId="25" hidden="1">{"page1",#N/A,FALSE,"PF";"page2",#N/A,FALSE,"PF";"page3",#N/A,FALSE,"PF";"page4",#N/A,FALSE,"Bal_Sht"}</definedName>
    <definedName name="wrn.print.2" localSheetId="27" hidden="1">{"page1",#N/A,FALSE,"PF";"page2",#N/A,FALSE,"PF";"page3",#N/A,FALSE,"PF";"page4",#N/A,FALSE,"Bal_Sht"}</definedName>
    <definedName name="wrn.print.2" hidden="1">{"page1",#N/A,FALSE,"PF";"page2",#N/A,FALSE,"PF";"page3",#N/A,FALSE,"PF";"page4",#N/A,FALSE,"Bal_Sht"}</definedName>
    <definedName name="wrn.Print_model."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8" hidden="1">{"page1",#N/A,FALSE,"PF";"page2",#N/A,FALSE,"PF";"page3",#N/A,FALSE,"PF";"page4",#N/A,FALSE,"Bal_Sht"}</definedName>
    <definedName name="wrn.PRINT1." localSheetId="25" hidden="1">{"page1",#N/A,FALSE,"PF";"page2",#N/A,FALSE,"PF";"page3",#N/A,FALSE,"PF";"page4",#N/A,FALSE,"Bal_Sht"}</definedName>
    <definedName name="wrn.PRINT1." localSheetId="27" hidden="1">{"page1",#N/A,FALSE,"PF";"page2",#N/A,FALSE,"PF";"page3",#N/A,FALSE,"PF";"page4",#N/A,FALSE,"Bal_Sht"}</definedName>
    <definedName name="wrn.PRINT1." hidden="1">{"page1",#N/A,FALSE,"PF";"page2",#N/A,FALSE,"PF";"page3",#N/A,FALSE,"PF";"page4",#N/A,FALSE,"Bal_Sht"}</definedName>
    <definedName name="wrn.PRINT12" localSheetId="28" hidden="1">{"page1",#N/A,FALSE,"PF";"page2",#N/A,FALSE,"PF";"page3",#N/A,FALSE,"PF";"page4",#N/A,FALSE,"Bal_Sht"}</definedName>
    <definedName name="wrn.PRINT12" localSheetId="25" hidden="1">{"page1",#N/A,FALSE,"PF";"page2",#N/A,FALSE,"PF";"page3",#N/A,FALSE,"PF";"page4",#N/A,FALSE,"Bal_Sht"}</definedName>
    <definedName name="wrn.PRINT12" localSheetId="27" hidden="1">{"page1",#N/A,FALSE,"PF";"page2",#N/A,FALSE,"PF";"page3",#N/A,FALSE,"PF";"page4",#N/A,FALSE,"Bal_Sht"}</definedName>
    <definedName name="wrn.PRINT12" hidden="1">{"page1",#N/A,FALSE,"PF";"page2",#N/A,FALSE,"PF";"page3",#N/A,FALSE,"PF";"page4",#N/A,FALSE,"Bal_Sht"}</definedName>
    <definedName name="wrn.Profit._.and._.Loss." localSheetId="28" hidden="1">{"Profit and Loss",#N/A,FALSE,"Model"}</definedName>
    <definedName name="wrn.Profit._.and._.Loss." localSheetId="25" hidden="1">{"Profit and Loss",#N/A,FALSE,"Model"}</definedName>
    <definedName name="wrn.Profit._.and._.Loss." localSheetId="27" hidden="1">{"Profit and Loss",#N/A,FALSE,"Model"}</definedName>
    <definedName name="wrn.Profit._.and._.Loss." hidden="1">{"Profit and Loss",#N/A,FALSE,"Model"}</definedName>
    <definedName name="wrn.PropertyInformation." localSheetId="28" hidden="1">{#N/A,#N/A,FALSE,"PropertyInfo"}</definedName>
    <definedName name="wrn.PropertyInformation." localSheetId="25" hidden="1">{#N/A,#N/A,FALSE,"PropertyInfo"}</definedName>
    <definedName name="wrn.PropertyInformation." localSheetId="27" hidden="1">{#N/A,#N/A,FALSE,"PropertyInfo"}</definedName>
    <definedName name="wrn.PropertyInformation." hidden="1">{#N/A,#N/A,FALSE,"PropertyInfo"}</definedName>
    <definedName name="wrn.PROSPETTI._.PROFORMA." localSheetId="28" hidden="1">{#N/A,#N/A,FALSE,"A3";#N/A,#N/A,FALSE,"AT2";#N/A,#N/A,FALSE,"PA2";#N/A,#N/A,FALSE,"GI2";#N/A,#N/A,FALSE,"EC2"}</definedName>
    <definedName name="wrn.PROSPETTI._.PROFORMA." localSheetId="25" hidden="1">{#N/A,#N/A,FALSE,"A3";#N/A,#N/A,FALSE,"AT2";#N/A,#N/A,FALSE,"PA2";#N/A,#N/A,FALSE,"GI2";#N/A,#N/A,FALSE,"EC2"}</definedName>
    <definedName name="wrn.PROSPETTI._.PROFORMA." localSheetId="27" hidden="1">{#N/A,#N/A,FALSE,"A3";#N/A,#N/A,FALSE,"AT2";#N/A,#N/A,FALSE,"PA2";#N/A,#N/A,FALSE,"GI2";#N/A,#N/A,FALSE,"EC2"}</definedName>
    <definedName name="wrn.PROSPETTI._.PROFORMA." hidden="1">{#N/A,#N/A,FALSE,"A3";#N/A,#N/A,FALSE,"AT2";#N/A,#N/A,FALSE,"PA2";#N/A,#N/A,FALSE,"GI2";#N/A,#N/A,FALSE,"EC2"}</definedName>
    <definedName name="wrn.public." localSheetId="28" hidden="1">{"Foreign_currency",#N/A,FALSE,"Public Market Values_Currency";"Public_values",#N/A,FALSE,"Public Market Values_Currency"}</definedName>
    <definedName name="wrn.public." localSheetId="25" hidden="1">{"Foreign_currency",#N/A,FALSE,"Public Market Values_Currency";"Public_values",#N/A,FALSE,"Public Market Values_Currency"}</definedName>
    <definedName name="wrn.public." localSheetId="27"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8" hidden="1">{"Pulp Production",#N/A,FALSE,"Pulp";"Pulp Earnings",#N/A,FALSE,"Pulp"}</definedName>
    <definedName name="wrn.Pulp." localSheetId="25" hidden="1">{"Pulp Production",#N/A,FALSE,"Pulp";"Pulp Earnings",#N/A,FALSE,"Pulp"}</definedName>
    <definedName name="wrn.Pulp." localSheetId="27" hidden="1">{"Pulp Production",#N/A,FALSE,"Pulp";"Pulp Earnings",#N/A,FALSE,"Pulp"}</definedName>
    <definedName name="wrn.Pulp." hidden="1">{"Pulp Production",#N/A,FALSE,"Pulp";"Pulp Earnings",#N/A,FALSE,"Pulp"}</definedName>
    <definedName name="wrn.PVFP._.Output." localSheetId="28" hidden="1">{#N/A,#N/A,TRUE,"Summary";#N/A,#N/A,TRUE,"IFA";#N/A,#N/A,TRUE,"AAN";#N/A,#N/A,TRUE,"ASLD";#N/A,#N/A,TRUE,"Key";#N/A,#N/A,TRUE,"Other"}</definedName>
    <definedName name="wrn.PVFP._.Output." localSheetId="25" hidden="1">{#N/A,#N/A,TRUE,"Summary";#N/A,#N/A,TRUE,"IFA";#N/A,#N/A,TRUE,"AAN";#N/A,#N/A,TRUE,"ASLD";#N/A,#N/A,TRUE,"Key";#N/A,#N/A,TRUE,"Other"}</definedName>
    <definedName name="wrn.PVFP._.Output." localSheetId="27" hidden="1">{#N/A,#N/A,TRUE,"Summary";#N/A,#N/A,TRUE,"IFA";#N/A,#N/A,TRUE,"AAN";#N/A,#N/A,TRUE,"ASLD";#N/A,#N/A,TRUE,"Key";#N/A,#N/A,TRUE,"Other"}</definedName>
    <definedName name="wrn.PVFP._.Output." hidden="1">{#N/A,#N/A,TRUE,"Summary";#N/A,#N/A,TRUE,"IFA";#N/A,#N/A,TRUE,"AAN";#N/A,#N/A,TRUE,"ASLD";#N/A,#N/A,TRUE,"Key";#N/A,#N/A,TRUE,"Other"}</definedName>
    <definedName name="wrn.quick." localSheetId="2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5"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7"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8" hidden="1">{"ratios",#N/A,FALSE,"Summary Accounts"}</definedName>
    <definedName name="wrn.ratios." localSheetId="25" hidden="1">{"ratios",#N/A,FALSE,"Summary Accounts"}</definedName>
    <definedName name="wrn.ratios." localSheetId="27" hidden="1">{"ratios",#N/A,FALSE,"Summary Accounts"}</definedName>
    <definedName name="wrn.ratios." hidden="1">{"ratios",#N/A,FALSE,"Summary Accounts"}</definedName>
    <definedName name="wrn.Régression_client." localSheetId="28" hidden="1">{"reg_edition client",#N/A,FALSE,"Regressions"}</definedName>
    <definedName name="wrn.Régression_client." localSheetId="25" hidden="1">{"reg_edition client",#N/A,FALSE,"Regressions"}</definedName>
    <definedName name="wrn.Régression_client." localSheetId="27" hidden="1">{"reg_edition client",#N/A,FALSE,"Regressions"}</definedName>
    <definedName name="wrn.Régression_client." hidden="1">{"reg_edition client",#N/A,FALSE,"Regressions"}</definedName>
    <definedName name="wrn.Régression_travail." localSheetId="28" hidden="1">{"reg_travail",#N/A,FALSE,"Regressions"}</definedName>
    <definedName name="wrn.Régression_travail." localSheetId="25" hidden="1">{"reg_travail",#N/A,FALSE,"Regressions"}</definedName>
    <definedName name="wrn.Régression_travail." localSheetId="27" hidden="1">{"reg_travail",#N/A,FALSE,"Regressions"}</definedName>
    <definedName name="wrn.Régression_travail." hidden="1">{"reg_travail",#N/A,FALSE,"Regressions"}</definedName>
    <definedName name="wrn.régressions._.corrigées." localSheetId="28" hidden="1">{"regression corrigées",#N/A,FALSE,"Regressions"}</definedName>
    <definedName name="wrn.régressions._.corrigées." localSheetId="25" hidden="1">{"regression corrigées",#N/A,FALSE,"Regressions"}</definedName>
    <definedName name="wrn.régressions._.corrigées." localSheetId="27" hidden="1">{"regression corrigées",#N/A,FALSE,"Regressions"}</definedName>
    <definedName name="wrn.régressions._.corrigées." hidden="1">{"regression corrigées",#N/A,FALSE,"Regressions"}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8" hidden="1">{"lbo-1",#N/A,FALSE,"TEMPLATE";"lbo-2",#N/A,FALSE,"TEMPLATE";"lbo-3",#N/A,FALSE,"TEMPLATE";"lbo-4",#N/A,FALSE,"TEMPLATE";"lbo-5",#N/A,FALSE,"TEMPLATE"}</definedName>
    <definedName name="wrn.Report._.1." localSheetId="25" hidden="1">{"lbo-1",#N/A,FALSE,"TEMPLATE";"lbo-2",#N/A,FALSE,"TEMPLATE";"lbo-3",#N/A,FALSE,"TEMPLATE";"lbo-4",#N/A,FALSE,"TEMPLATE";"lbo-5",#N/A,FALSE,"TEMPLATE"}</definedName>
    <definedName name="wrn.Report._.1." localSheetId="27"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8" hidden="1">{#N/A,#N/A,FALSE,"Operations";#N/A,#N/A,FALSE,"Financials"}</definedName>
    <definedName name="wrn.Report1." localSheetId="25" hidden="1">{#N/A,#N/A,FALSE,"Operations";#N/A,#N/A,FALSE,"Financials"}</definedName>
    <definedName name="wrn.Report1." localSheetId="27" hidden="1">{#N/A,#N/A,FALSE,"Operations";#N/A,#N/A,FALSE,"Financials"}</definedName>
    <definedName name="wrn.Report1." hidden="1">{#N/A,#N/A,FALSE,"Operations";#N/A,#N/A,FALSE,"Financials"}</definedName>
    <definedName name="wrn.Reporte._.1." localSheetId="28" hidden="1">{#N/A,#N/A,FALSE,"PRECIO FULL";#N/A,#N/A,FALSE,"LARA";#N/A,#N/A,FALSE,"CARACAS";#N/A,#N/A,FALSE,"DISBRACENTRO";#N/A,#N/A,FALSE,"ANDES";#N/A,#N/A,FALSE,"MAR CARIBE";#N/A,#N/A,FALSE,"RIO BEER";#N/A,#N/A,FALSE,"DISBRAH"}</definedName>
    <definedName name="wrn.Reporte._.1." localSheetId="25" hidden="1">{#N/A,#N/A,FALSE,"PRECIO FULL";#N/A,#N/A,FALSE,"LARA";#N/A,#N/A,FALSE,"CARACAS";#N/A,#N/A,FALSE,"DISBRACENTRO";#N/A,#N/A,FALSE,"ANDES";#N/A,#N/A,FALSE,"MAR CARIBE";#N/A,#N/A,FALSE,"RIO BEER";#N/A,#N/A,FALSE,"DISBRAH"}</definedName>
    <definedName name="wrn.Reporte._.1." localSheetId="27"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8" hidden="1">{"résultats_édition client",#N/A,FALSE,"Résultats"}</definedName>
    <definedName name="wrn.Résultats_édition._.client." localSheetId="25" hidden="1">{"résultats_édition client",#N/A,FALSE,"Résultats"}</definedName>
    <definedName name="wrn.Résultats_édition._.client." localSheetId="27" hidden="1">{"résultats_édition client",#N/A,FALSE,"Résultats"}</definedName>
    <definedName name="wrn.Résultats_édition._.client." hidden="1">{"résultats_édition client",#N/A,FALSE,"Résultats"}</definedName>
    <definedName name="wrn.Résultats_travail." localSheetId="28" hidden="1">{"res_travail",#N/A,FALSE,"Résultats"}</definedName>
    <definedName name="wrn.Résultats_travail." localSheetId="25" hidden="1">{"res_travail",#N/A,FALSE,"Résultats"}</definedName>
    <definedName name="wrn.Résultats_travail." localSheetId="27" hidden="1">{"res_travail",#N/A,FALSE,"Résultats"}</definedName>
    <definedName name="wrn.Résultats_travail." hidden="1">{"res_travail",#N/A,FALSE,"Résultats"}</definedName>
    <definedName name="wrn.RESUMEN." localSheetId="28" hidden="1">{"RESUMEN",#N/A,FALSE,"RESUMEN";"RESUMEN_MARG",#N/A,FALSE,"RESUMEN"}</definedName>
    <definedName name="wrn.RESUMEN." localSheetId="25" hidden="1">{"RESUMEN",#N/A,FALSE,"RESUMEN";"RESUMEN_MARG",#N/A,FALSE,"RESUMEN"}</definedName>
    <definedName name="wrn.RESUMEN." localSheetId="27" hidden="1">{"RESUMEN",#N/A,FALSE,"RESUMEN";"RESUMEN_MARG",#N/A,FALSE,"RESUMEN"}</definedName>
    <definedName name="wrn.RESUMEN." hidden="1">{"RESUMEN",#N/A,FALSE,"RESUMEN";"RESUMEN_MARG",#N/A,FALSE,"RESUMEN"}</definedName>
    <definedName name="wrn.RGD_BG_FC." localSheetId="28" hidden="1">{#N/A,#N/A,FALSE,"RGD$";#N/A,#N/A,FALSE,"BG$";#N/A,#N/A,FALSE,"FC$"}</definedName>
    <definedName name="wrn.RGD_BG_FC." localSheetId="25" hidden="1">{#N/A,#N/A,FALSE,"RGD$";#N/A,#N/A,FALSE,"BG$";#N/A,#N/A,FALSE,"FC$"}</definedName>
    <definedName name="wrn.RGD_BG_FC." localSheetId="27" hidden="1">{#N/A,#N/A,FALSE,"RGD$";#N/A,#N/A,FALSE,"BG$";#N/A,#N/A,FALSE,"FC$"}</definedName>
    <definedName name="wrn.RGD_BG_FC." hidden="1">{#N/A,#N/A,FALSE,"RGD$";#N/A,#N/A,FALSE,"BG$";#N/A,#N/A,FALSE,"FC$"}</definedName>
    <definedName name="wrn.Roberts._.variances." localSheetId="28" hidden="1">{"5304",#N/A,FALSE,"5304"}</definedName>
    <definedName name="wrn.Roberts._.variances." localSheetId="25" hidden="1">{"5304",#N/A,FALSE,"5304"}</definedName>
    <definedName name="wrn.Roberts._.variances." localSheetId="27" hidden="1">{"5304",#N/A,FALSE,"5304"}</definedName>
    <definedName name="wrn.Roberts._.variances." hidden="1">{"5304",#N/A,FALSE,"5304"}</definedName>
    <definedName name="wr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8" hidden="1">{"DCF1",#N/A,TRUE,"CC";"DCF2",#N/A,TRUE,"CC";"DCF3",#N/A,TRUE,"CC";#N/A,#N/A,TRUE,"LBO Analysis";"CC_overview",#N/A,TRUE,"CC";"RR_summary",#N/A,TRUE,"RR";"Contribution",#N/A,TRUE,"Contribution CC-RR";"CPE_merger_plan",#N/A,TRUE,"CC Merger Plan (CP&amp;E)";#N/A,#N/A,TRUE,"Break-Up";#N/A,#N/A,TRUE,"CC Merger Plan"}</definedName>
    <definedName name="wrn.RR._.book." localSheetId="25" hidden="1">{"DCF1",#N/A,TRUE,"CC";"DCF2",#N/A,TRUE,"CC";"DCF3",#N/A,TRUE,"CC";#N/A,#N/A,TRUE,"LBO Analysis";"CC_overview",#N/A,TRUE,"CC";"RR_summary",#N/A,TRUE,"RR";"Contribution",#N/A,TRUE,"Contribution CC-RR";"CPE_merger_plan",#N/A,TRUE,"CC Merger Plan (CP&amp;E)";#N/A,#N/A,TRUE,"Break-Up";#N/A,#N/A,TRUE,"CC Merger Plan"}</definedName>
    <definedName name="wrn.RR._.book." localSheetId="27"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8" hidden="1">{#N/A,#N/A,FALSE,"H1H2";"Sales by division",#N/A,FALSE,"H1H2";"LFL assumptions",#N/A,FALSE,"H1H2"}</definedName>
    <definedName name="wrn.Sales._.and._.LFL._.assumptions." localSheetId="25" hidden="1">{#N/A,#N/A,FALSE,"H1H2";"Sales by division",#N/A,FALSE,"H1H2";"LFL assumptions",#N/A,FALSE,"H1H2"}</definedName>
    <definedName name="wrn.Sales._.and._.LFL._.assumptions." localSheetId="27" hidden="1">{#N/A,#N/A,FALSE,"H1H2";"Sales by division",#N/A,FALSE,"H1H2";"LFL assumptions",#N/A,FALSE,"H1H2"}</definedName>
    <definedName name="wrn.Sales._.and._.LFL._.assumptions." hidden="1">{#N/A,#N/A,FALSE,"H1H2";"Sales by division",#N/A,FALSE,"H1H2";"LFL assumptions",#N/A,FALSE,"H1H2"}</definedName>
    <definedName name="wrn.SAMANDR." localSheetId="28" hidden="1">{#N/A,#N/A,FALSE,"94-95";"SAMANDR",#N/A,FALSE,"94-95"}</definedName>
    <definedName name="wrn.SAMANDR." localSheetId="25" hidden="1">{#N/A,#N/A,FALSE,"94-95";"SAMANDR",#N/A,FALSE,"94-95"}</definedName>
    <definedName name="wrn.SAMANDR." localSheetId="27" hidden="1">{#N/A,#N/A,FALSE,"94-95";"SAMANDR",#N/A,FALSE,"94-95"}</definedName>
    <definedName name="wrn.SAMANDR." hidden="1">{#N/A,#N/A,FALSE,"94-95";"SAMANDR",#N/A,FALSE,"94-95"}</definedName>
    <definedName name="wrn.sens." localSheetId="28" hidden="1">{"sens1\",#N/A,FALSE,"PF";"sens2",#N/A,FALSE,"PF";"sens3",#N/A,FALSE,"PF";"sens4",#N/A,FALSE,"PF"}</definedName>
    <definedName name="wrn.sens." localSheetId="25" hidden="1">{"sens1\",#N/A,FALSE,"PF";"sens2",#N/A,FALSE,"PF";"sens3",#N/A,FALSE,"PF";"sens4",#N/A,FALSE,"PF"}</definedName>
    <definedName name="wrn.sens." localSheetId="27" hidden="1">{"sens1\",#N/A,FALSE,"PF";"sens2",#N/A,FALSE,"PF";"sens3",#N/A,FALSE,"PF";"sens4",#N/A,FALSE,"PF"}</definedName>
    <definedName name="wrn.sens." hidden="1">{"sens1\",#N/A,FALSE,"PF";"sens2",#N/A,FALSE,"PF";"sens3",#N/A,FALSE,"PF";"sens4",#N/A,FALSE,"PF"}</definedName>
    <definedName name="wrn.sensitivity." localSheetId="28" hidden="1">{"sensitivity",#N/A,FALSE,"Sensitivity"}</definedName>
    <definedName name="wrn.sensitivity." localSheetId="25" hidden="1">{"sensitivity",#N/A,FALSE,"Sensitivity"}</definedName>
    <definedName name="wrn.sensitivity." localSheetId="27" hidden="1">{"sensitivity",#N/A,FALSE,"Sensitivity"}</definedName>
    <definedName name="wrn.sensitivity." hidden="1">{"sensitivity",#N/A,FALSE,"Sensitivity"}</definedName>
    <definedName name="wrn.sensitivity._.analyses." localSheetId="28" hidden="1">{"general",#N/A,FALSE,"Assumptions"}</definedName>
    <definedName name="wrn.sensitivity._.analyses." localSheetId="25" hidden="1">{"general",#N/A,FALSE,"Assumptions"}</definedName>
    <definedName name="wrn.sensitivity._.analyses." localSheetId="27" hidden="1">{"general",#N/A,FALSE,"Assumptions"}</definedName>
    <definedName name="wrn.sensitivity._.analyses." hidden="1">{"general",#N/A,FALSE,"Assumptions"}</definedName>
    <definedName name="wrn.Short._.Print." localSheetId="28" hidden="1">{#N/A,#N/A,FALSE,"Summary";#N/A,#N/A,FALSE,"Returns";#N/A,#N/A,FALSE,"Opening BS";#N/A,#N/A,FALSE,"EMO";#N/A,#N/A,FALSE,"BS";#N/A,#N/A,FALSE,"IS";#N/A,#N/A,FALSE,"Metalworking IS";#N/A,#N/A,FALSE,"CFS";#N/A,#N/A,FALSE,"Ratios"}</definedName>
    <definedName name="wrn.Short._.Print." localSheetId="25" hidden="1">{#N/A,#N/A,FALSE,"Summary";#N/A,#N/A,FALSE,"Returns";#N/A,#N/A,FALSE,"Opening BS";#N/A,#N/A,FALSE,"EMO";#N/A,#N/A,FALSE,"BS";#N/A,#N/A,FALSE,"IS";#N/A,#N/A,FALSE,"Metalworking IS";#N/A,#N/A,FALSE,"CFS";#N/A,#N/A,FALSE,"Ratios"}</definedName>
    <definedName name="wrn.Short._.Print." localSheetId="27"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8" hidden="1">{#N/A,#N/A,FALSE,"Antony Financials";#N/A,#N/A,FALSE,"Cowboy Financials";#N/A,#N/A,FALSE,"Combined";#N/A,#N/A,FALSE,"Valuematrix";#N/A,#N/A,FALSE,"DCFAntony";#N/A,#N/A,FALSE,"DCFCowboy";#N/A,#N/A,FALSE,"DCFCombined"}</definedName>
    <definedName name="wrn.SKSCS1." localSheetId="25" hidden="1">{#N/A,#N/A,FALSE,"Antony Financials";#N/A,#N/A,FALSE,"Cowboy Financials";#N/A,#N/A,FALSE,"Combined";#N/A,#N/A,FALSE,"Valuematrix";#N/A,#N/A,FALSE,"DCFAntony";#N/A,#N/A,FALSE,"DCFCowboy";#N/A,#N/A,FALSE,"DCFCombined"}</definedName>
    <definedName name="wrn.SKSCS1." localSheetId="27"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8" hidden="1">{"Savings",#N/A,FALSE,"Slidell OP Surgery 090997";"OPS",#N/A,FALSE,"Slidell OP Surgery 090997"}</definedName>
    <definedName name="wrn.Slidell." localSheetId="25" hidden="1">{"Savings",#N/A,FALSE,"Slidell OP Surgery 090997";"OPS",#N/A,FALSE,"Slidell OP Surgery 090997"}</definedName>
    <definedName name="wrn.Slidell." localSheetId="27" hidden="1">{"Savings",#N/A,FALSE,"Slidell OP Surgery 090997";"OPS",#N/A,FALSE,"Slidell OP Surgery 090997"}</definedName>
    <definedName name="wrn.Slidell." hidden="1">{"Savings",#N/A,FALSE,"Slidell OP Surgery 090997";"OPS",#N/A,FALSE,"Slidell OP Surgery 090997"}</definedName>
    <definedName name="wrn.small." localSheetId="28" hidden="1">{#N/A,#N/A,FALSE,"Cover";#N/A,#N/A,FALSE,"Contents-Pg1";#N/A,#N/A,FALSE,"High-Com-pg2";#N/A,#N/A,FALSE,"1 Full";#N/A,#N/A,FALSE,"1chts";#N/A,#N/A,FALSE,"Table 2";#N/A,#N/A,FALSE,"3New Iss";#N/A,#N/A,FALSE,"4Money raised";#N/A,#N/A,FALSE,"5Aim";#N/A,#N/A,FALSE,"AiM charts";#N/A,#N/A,FALSE,"6FT Smll";#N/A,#N/A,FALSE,"11SEATS";#N/A,#N/A,FALSE,"12Notes"}</definedName>
    <definedName name="wrn.small." localSheetId="25" hidden="1">{#N/A,#N/A,FALSE,"Cover";#N/A,#N/A,FALSE,"Contents-Pg1";#N/A,#N/A,FALSE,"High-Com-pg2";#N/A,#N/A,FALSE,"1 Full";#N/A,#N/A,FALSE,"1chts";#N/A,#N/A,FALSE,"Table 2";#N/A,#N/A,FALSE,"3New Iss";#N/A,#N/A,FALSE,"4Money raised";#N/A,#N/A,FALSE,"5Aim";#N/A,#N/A,FALSE,"AiM charts";#N/A,#N/A,FALSE,"6FT Smll";#N/A,#N/A,FALSE,"11SEATS";#N/A,#N/A,FALSE,"12Notes"}</definedName>
    <definedName name="wrn.small." localSheetId="27"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8" hidden="1">{#N/A,#N/A,FALSE,"CBE";#N/A,#N/A,FALSE,"SWK"}</definedName>
    <definedName name="wrn.stand_alone." localSheetId="25" hidden="1">{#N/A,#N/A,FALSE,"CBE";#N/A,#N/A,FALSE,"SWK"}</definedName>
    <definedName name="wrn.stand_alone." localSheetId="27" hidden="1">{#N/A,#N/A,FALSE,"CBE";#N/A,#N/A,FALSE,"SWK"}</definedName>
    <definedName name="wrn.stand_alone." hidden="1">{#N/A,#N/A,FALSE,"CBE";#N/A,#N/A,FALSE,"SWK"}</definedName>
    <definedName name="wrn.summary" localSheetId="28" hidden="1">{#N/A,#N/A,FALSE,"Summary";#N/A,#N/A,FALSE,"CF";#N/A,#N/A,FALSE,"P&amp;L";"summary",#N/A,FALSE,"Returns";#N/A,#N/A,FALSE,"BS";"summary",#N/A,FALSE,"Analysis";#N/A,#N/A,FALSE,"Assumptions"}</definedName>
    <definedName name="wrn.summary" localSheetId="25" hidden="1">{#N/A,#N/A,FALSE,"Summary";#N/A,#N/A,FALSE,"CF";#N/A,#N/A,FALSE,"P&amp;L";"summary",#N/A,FALSE,"Returns";#N/A,#N/A,FALSE,"BS";"summary",#N/A,FALSE,"Analysis";#N/A,#N/A,FALSE,"Assumptions"}</definedName>
    <definedName name="wrn.summary" localSheetId="27"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8" hidden="1">{#N/A,#N/A,FALSE,"Summary"}</definedName>
    <definedName name="wrn.Summary." localSheetId="25" hidden="1">{#N/A,#N/A,FALSE,"Summary"}</definedName>
    <definedName name="wrn.Summary." localSheetId="27" hidden="1">{#N/A,#N/A,FALSE,"Summary"}</definedName>
    <definedName name="wrn.Summary." hidden="1">{#N/A,#N/A,FALSE,"Summary"}</definedName>
    <definedName name="wrn.SummaryPgs." localSheetId="28" hidden="1">{#N/A,#N/A,FALSE,"CreditStat";#N/A,#N/A,FALSE,"SPbrkup";#N/A,#N/A,FALSE,"MerSPsyn";#N/A,#N/A,FALSE,"MerSPwKCsyn";#N/A,#N/A,FALSE,"MerSPwKCsyn (2)";#N/A,#N/A,FALSE,"CreditStat (2)"}</definedName>
    <definedName name="wrn.SummaryPgs." localSheetId="25" hidden="1">{#N/A,#N/A,FALSE,"CreditStat";#N/A,#N/A,FALSE,"SPbrkup";#N/A,#N/A,FALSE,"MerSPsyn";#N/A,#N/A,FALSE,"MerSPwKCsyn";#N/A,#N/A,FALSE,"MerSPwKCsyn (2)";#N/A,#N/A,FALSE,"CreditStat (2)"}</definedName>
    <definedName name="wrn.SummaryPgs." localSheetId="27"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28" hidden="1">{#N/A,#N/A,FALSE,"DELQ";#N/A,#N/A,FALSE,"REO";#N/A,#N/A,FALSE,"WATCHDSC";#N/A,#N/A,FALSE,"2LOSSMOD";#N/A,#N/A,FALSE,"2LOSS";#N/A,#N/A,FALSE,"DSC";#N/A,#N/A,FALSE,"OPERAT";#N/A,#N/A,FALSE,"ADJUST";#N/A,#N/A,FALSE,"PAIDOFF";#N/A,#N/A,FALSE,"TENANT";#N/A,#N/A,FALSE,"LEASE EXPIRE"}</definedName>
    <definedName name="wrn.surveillance." localSheetId="25" hidden="1">{#N/A,#N/A,FALSE,"DELQ";#N/A,#N/A,FALSE,"REO";#N/A,#N/A,FALSE,"WATCHDSC";#N/A,#N/A,FALSE,"2LOSSMOD";#N/A,#N/A,FALSE,"2LOSS";#N/A,#N/A,FALSE,"DSC";#N/A,#N/A,FALSE,"OPERAT";#N/A,#N/A,FALSE,"ADJUST";#N/A,#N/A,FALSE,"PAIDOFF";#N/A,#N/A,FALSE,"TENANT";#N/A,#N/A,FALSE,"LEASE EXPIRE"}</definedName>
    <definedName name="wrn.surveillance." localSheetId="27"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8" hidden="1">{#N/A,#N/A,FALSE,"P.L.Full";#N/A,#N/A,FALSE,"P.L.Desc."}</definedName>
    <definedName name="wrn.Tabla._.PL." localSheetId="25" hidden="1">{#N/A,#N/A,FALSE,"P.L.Full";#N/A,#N/A,FALSE,"P.L.Desc."}</definedName>
    <definedName name="wrn.Tabla._.PL." localSheetId="27" hidden="1">{#N/A,#N/A,FALSE,"P.L.Full";#N/A,#N/A,FALSE,"P.L.Desc."}</definedName>
    <definedName name="wrn.Tabla._.PL." hidden="1">{#N/A,#N/A,FALSE,"P.L.Full";#N/A,#N/A,FALSE,"P.L.Desc."}</definedName>
    <definedName name="wrn.TARGET._.DCF." localSheetId="28" hidden="1">{"targetdcf",#N/A,FALSE,"Merger consequences";"TARGETASSU",#N/A,FALSE,"Merger consequences";"TERMINAL VALUE",#N/A,FALSE,"Merger consequences"}</definedName>
    <definedName name="wrn.TARGET._.DCF." localSheetId="25" hidden="1">{"targetdcf",#N/A,FALSE,"Merger consequences";"TARGETASSU",#N/A,FALSE,"Merger consequences";"TERMINAL VALUE",#N/A,FALSE,"Merger consequences"}</definedName>
    <definedName name="wrn.TARGET._.DCF." localSheetId="27"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8" hidden="1">{"targetdcf",#N/A,FALSE,"Merger consequences";"TARGETASSU",#N/A,FALSE,"Merger consequences";"TERMINAL VALUE",#N/A,FALSE,"Merger consequences"}</definedName>
    <definedName name="wrn.TARGET._DCF2." localSheetId="25" hidden="1">{"targetdcf",#N/A,FALSE,"Merger consequences";"TARGETASSU",#N/A,FALSE,"Merger consequences";"TERMINAL VALUE",#N/A,FALSE,"Merger consequences"}</definedName>
    <definedName name="wrn.TARGET._DCF2." localSheetId="27"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8" hidden="1">{"Tarifica91",#N/A,FALSE,"Tariffs";"Tarifica92",#N/A,FALSE,"Tariffs";"Tarifica93",#N/A,FALSE,"Tariffs";"Tarifica94",#N/A,FALSE,"Tariffs";"Tarifica95",#N/A,FALSE,"Tariffs";"Tarifica96",#N/A,FALSE,"Tariffs"}</definedName>
    <definedName name="wrn.Tariff._.Analysis." localSheetId="25" hidden="1">{"Tarifica91",#N/A,FALSE,"Tariffs";"Tarifica92",#N/A,FALSE,"Tariffs";"Tarifica93",#N/A,FALSE,"Tariffs";"Tarifica94",#N/A,FALSE,"Tariffs";"Tarifica95",#N/A,FALSE,"Tariffs";"Tarifica96",#N/A,FALSE,"Tariffs"}</definedName>
    <definedName name="wrn.Tariff._.Analysis." localSheetId="27"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8" hidden="1">{"Tariff Comparison",#N/A,FALSE,"Benchmarking";"Tariff Comparison 2",#N/A,FALSE,"Benchmarking";"Tariff Comparison 3",#N/A,FALSE,"Benchmarking"}</definedName>
    <definedName name="wrn.Tariff._.Comaprison." localSheetId="25" hidden="1">{"Tariff Comparison",#N/A,FALSE,"Benchmarking";"Tariff Comparison 2",#N/A,FALSE,"Benchmarking";"Tariff Comparison 3",#N/A,FALSE,"Benchmarking"}</definedName>
    <definedName name="wrn.Tariff._.Comaprison." localSheetId="27"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8" hidden="1">{"Def Tax Long",#N/A,TRUE,"Financials";"Def Tax Short",#N/A,TRUE,"Financials";"Cons Tax Sched",#N/A,TRUE,"Financials"}</definedName>
    <definedName name="wrn.Taxes." localSheetId="25" hidden="1">{"Def Tax Long",#N/A,TRUE,"Financials";"Def Tax Short",#N/A,TRUE,"Financials";"Cons Tax Sched",#N/A,TRUE,"Financials"}</definedName>
    <definedName name="wrn.Taxes." localSheetId="27" hidden="1">{"Def Tax Long",#N/A,TRUE,"Financials";"Def Tax Short",#N/A,TRUE,"Financials";"Cons Tax Sched",#N/A,TRUE,"Financials"}</definedName>
    <definedName name="wrn.Taxes." hidden="1">{"Def Tax Long",#N/A,TRUE,"Financials";"Def Tax Short",#N/A,TRUE,"Financials";"Cons Tax Sched",#N/A,TRUE,"Financials"}</definedName>
    <definedName name="wrn.Tekstil." localSheetId="28" hidden="1">{"Tekstil",#N/A,FALSE,"9511kar(TL)"}</definedName>
    <definedName name="wrn.Tekstil." localSheetId="25" hidden="1">{"Tekstil",#N/A,FALSE,"9511kar(TL)"}</definedName>
    <definedName name="wrn.Tekstil." localSheetId="27" hidden="1">{"Tekstil",#N/A,FALSE,"9511kar(TL)"}</definedName>
    <definedName name="wrn.Tekstil." hidden="1">{"Tekstil",#N/A,FALSE,"9511kar(TL)"}</definedName>
    <definedName name="wrn.Tekstil._.dolar." localSheetId="28" hidden="1">{"Tekstil dolar",#N/A,FALSE,"9511kar($)"}</definedName>
    <definedName name="wrn.Tekstil._.dolar." localSheetId="25" hidden="1">{"Tekstil dolar",#N/A,FALSE,"9511kar($)"}</definedName>
    <definedName name="wrn.Tekstil._.dolar." localSheetId="27" hidden="1">{"Tekstil dolar",#N/A,FALSE,"9511kar($)"}</definedName>
    <definedName name="wrn.Tekstil._.dolar." hidden="1">{"Tekstil dolar",#N/A,FALSE,"9511kar($)"}</definedName>
    <definedName name="wrn.test." localSheetId="28" hidden="1">{"test2",#N/A,TRUE,"Prices"}</definedName>
    <definedName name="wrn.test." localSheetId="25" hidden="1">{"test2",#N/A,TRUE,"Prices"}</definedName>
    <definedName name="wrn.test." localSheetId="27" hidden="1">{"test2",#N/A,TRUE,"Prices"}</definedName>
    <definedName name="wrn.test." hidden="1">{"test2",#N/A,TRUE,"Prices"}</definedName>
    <definedName name="wrn.Thomas_Case." localSheetId="28" hidden="1">{#N/A,#N/A,TRUE,"Thomas Case";#N/A,#N/A,TRUE,"Corporate Overhead";#N/A,#N/A,TRUE,"Arizona";#N/A,#N/A,TRUE,"Cal";#N/A,#N/A,TRUE,"Illinois";#N/A,#N/A,TRUE,"Indiana";#N/A,#N/A,TRUE,"Ohio";#N/A,#N/A,TRUE,"Pennsylvania";#N/A,#N/A,TRUE,"Growth";#N/A,#N/A,TRUE,"Anthem";#N/A,#N/A,TRUE,"Pipeline"}</definedName>
    <definedName name="wrn.Thomas_Case." localSheetId="25" hidden="1">{#N/A,#N/A,TRUE,"Thomas Case";#N/A,#N/A,TRUE,"Corporate Overhead";#N/A,#N/A,TRUE,"Arizona";#N/A,#N/A,TRUE,"Cal";#N/A,#N/A,TRUE,"Illinois";#N/A,#N/A,TRUE,"Indiana";#N/A,#N/A,TRUE,"Ohio";#N/A,#N/A,TRUE,"Pennsylvania";#N/A,#N/A,TRUE,"Growth";#N/A,#N/A,TRUE,"Anthem";#N/A,#N/A,TRUE,"Pipeline"}</definedName>
    <definedName name="wrn.Thomas_Case." localSheetId="27"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8" hidden="1">{"Ticaret ve turizm",#N/A,FALSE,"9511kar(TL)"}</definedName>
    <definedName name="wrn.Ticaret._.ve._.turizm." localSheetId="25" hidden="1">{"Ticaret ve turizm",#N/A,FALSE,"9511kar(TL)"}</definedName>
    <definedName name="wrn.Ticaret._.ve._.turizm." localSheetId="27" hidden="1">{"Ticaret ve turizm",#N/A,FALSE,"9511kar(TL)"}</definedName>
    <definedName name="wrn.Ticaret._.ve._.turizm." hidden="1">{"Ticaret ve turizm",#N/A,FALSE,"9511kar(TL)"}</definedName>
    <definedName name="wrn.Ticaret._.ve._.turizm._.dolar." localSheetId="28" hidden="1">{"Ticaret ve turizm dolar",#N/A,FALSE,"9511kar($)"}</definedName>
    <definedName name="wrn.Ticaret._.ve._.turizm._.dolar." localSheetId="25" hidden="1">{"Ticaret ve turizm dolar",#N/A,FALSE,"9511kar($)"}</definedName>
    <definedName name="wrn.Ticaret._.ve._.turizm._.dolar." localSheetId="27" hidden="1">{"Ticaret ve turizm dolar",#N/A,FALSE,"9511kar($)"}</definedName>
    <definedName name="wrn.Ticaret._.ve._.turizm._.dolar." hidden="1">{"Ticaret ve turizm dolar",#N/A,FALSE,"9511kar($)"}</definedName>
    <definedName name="wrn.Todas._.las._.tablas." localSheetId="28" hidden="1">{#N/A,#N/A,FALSE,"Resumen";#N/A,#N/A,FALSE,"Full";#N/A,"Carabeer",FALSE,"Dscto.";#N/A,"Disbracentro",FALSE,"Dscto.";#N/A,"Andes",FALSE,"Dscto.";#N/A,"Mar Caribe",FALSE,"Dscto.";#N/A,"Río Beer",FALSE,"Dscto.";#N/A,#N/A,FALSE,"P.L.Full";#N/A,#N/A,FALSE,"P.L.Desc."}</definedName>
    <definedName name="wrn.Todas._.las._.tablas." localSheetId="25" hidden="1">{#N/A,#N/A,FALSE,"Resumen";#N/A,#N/A,FALSE,"Full";#N/A,"Carabeer",FALSE,"Dscto.";#N/A,"Disbracentro",FALSE,"Dscto.";#N/A,"Andes",FALSE,"Dscto.";#N/A,"Mar Caribe",FALSE,"Dscto.";#N/A,"Río Beer",FALSE,"Dscto.";#N/A,#N/A,FALSE,"P.L.Full";#N/A,#N/A,FALSE,"P.L.Desc."}</definedName>
    <definedName name="wrn.Todas._.las._.tablas." localSheetId="27"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8" hidden="1">{"Tofaş",#N/A,FALSE,"9511kar(TL)"}</definedName>
    <definedName name="wrn.Tofaş." localSheetId="25" hidden="1">{"Tofaş",#N/A,FALSE,"9511kar(TL)"}</definedName>
    <definedName name="wrn.Tofaş." localSheetId="27" hidden="1">{"Tofaş",#N/A,FALSE,"9511kar(TL)"}</definedName>
    <definedName name="wrn.Tofaş." hidden="1">{"Tofaş",#N/A,FALSE,"9511kar(TL)"}</definedName>
    <definedName name="wrn.Tofaşdolar." localSheetId="28" hidden="1">{"Tofaşdolar",#N/A,FALSE,"9511kar($)"}</definedName>
    <definedName name="wrn.Tofaşdolar." localSheetId="25" hidden="1">{"Tofaşdolar",#N/A,FALSE,"9511kar($)"}</definedName>
    <definedName name="wrn.Tofaşdolar." localSheetId="27" hidden="1">{"Tofaşdolar",#N/A,FALSE,"9511kar($)"}</definedName>
    <definedName name="wrn.Tofaşdolar." hidden="1">{"Tofaşdolar",#N/A,FALSE,"9511kar($)"}</definedName>
    <definedName name="wrn.Total._.Pack." localSheetId="2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5"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7"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8" hidden="1">{"comp1",#N/A,FALSE,"COMPS";"footnotes",#N/A,FALSE,"COMPS"}</definedName>
    <definedName name="wrn.totalcomp." localSheetId="25" hidden="1">{"comp1",#N/A,FALSE,"COMPS";"footnotes",#N/A,FALSE,"COMPS"}</definedName>
    <definedName name="wrn.totalcomp." localSheetId="27" hidden="1">{"comp1",#N/A,FALSE,"COMPS";"footnotes",#N/A,FALSE,"COMPS"}</definedName>
    <definedName name="wrn.totalcomp." hidden="1">{"comp1",#N/A,FALSE,"COMPS";"footnotes",#N/A,FALSE,"COMPS"}</definedName>
    <definedName name="wrn.Touro." localSheetId="28" hidden="1">{"Savings",#N/A,FALSE,"Touro OP Surgery 090997";"OPS",#N/A,FALSE,"Touro OP Surgery 090997"}</definedName>
    <definedName name="wrn.Touro." localSheetId="25" hidden="1">{"Savings",#N/A,FALSE,"Touro OP Surgery 090997";"OPS",#N/A,FALSE,"Touro OP Surgery 090997"}</definedName>
    <definedName name="wrn.Touro." localSheetId="27" hidden="1">{"Savings",#N/A,FALSE,"Touro OP Surgery 090997";"OPS",#N/A,FALSE,"Touro OP Surgery 090997"}</definedName>
    <definedName name="wrn.Touro." hidden="1">{"Savings",#N/A,FALSE,"Touro OP Surgery 090997";"OPS",#N/A,FALSE,"Touro OP Surgery 090997"}</definedName>
    <definedName name="wrn.trans._.sum." localSheetId="28" hidden="1">{"trans assumptions",#N/A,FALSE,"Merger";"trans accretion",#N/A,FALSE,"Merger"}</definedName>
    <definedName name="wrn.trans._.sum." localSheetId="25" hidden="1">{"trans assumptions",#N/A,FALSE,"Merger";"trans accretion",#N/A,FALSE,"Merger"}</definedName>
    <definedName name="wrn.trans._.sum." localSheetId="27" hidden="1">{"trans assumptions",#N/A,FALSE,"Merger";"trans accretion",#N/A,FALSE,"Merger"}</definedName>
    <definedName name="wrn.trans._.sum." hidden="1">{"trans assumptions",#N/A,FALSE,"Merger";"trans accretion",#N/A,FALSE,"Merger"}</definedName>
    <definedName name="wrn.Tüketim." localSheetId="28" hidden="1">{"Tüketim",#N/A,FALSE,"9511kar(TL)"}</definedName>
    <definedName name="wrn.Tüketim." localSheetId="25" hidden="1">{"Tüketim",#N/A,FALSE,"9511kar(TL)"}</definedName>
    <definedName name="wrn.Tüketim." localSheetId="27" hidden="1">{"Tüketim",#N/A,FALSE,"9511kar(TL)"}</definedName>
    <definedName name="wrn.Tüketim." hidden="1">{"Tüketim",#N/A,FALSE,"9511kar(TL)"}</definedName>
    <definedName name="wrn.Tüketim._.dolar." localSheetId="28" hidden="1">{"Tüketim dolar",#N/A,FALSE,"9511kar($)"}</definedName>
    <definedName name="wrn.Tüketim._.dolar." localSheetId="25" hidden="1">{"Tüketim dolar",#N/A,FALSE,"9511kar($)"}</definedName>
    <definedName name="wrn.Tüketim._.dolar." localSheetId="27" hidden="1">{"Tüketim dolar",#N/A,FALSE,"9511kar($)"}</definedName>
    <definedName name="wrn.Tüketim._.dolar." hidden="1">{"Tüketim dolar",#N/A,FALSE,"9511kar($)"}</definedName>
    <definedName name="wrn.Tweety." localSheetId="28" hidden="1">{#N/A,#N/A,FALSE,"A&amp;E";#N/A,#N/A,FALSE,"HighTop";#N/A,#N/A,FALSE,"JG";#N/A,#N/A,FALSE,"RI";#N/A,#N/A,FALSE,"woHT";#N/A,#N/A,FALSE,"woHT&amp;JG"}</definedName>
    <definedName name="wrn.Tweety." localSheetId="25" hidden="1">{#N/A,#N/A,FALSE,"A&amp;E";#N/A,#N/A,FALSE,"HighTop";#N/A,#N/A,FALSE,"JG";#N/A,#N/A,FALSE,"RI";#N/A,#N/A,FALSE,"woHT";#N/A,#N/A,FALSE,"woHT&amp;JG"}</definedName>
    <definedName name="wrn.Tweety." localSheetId="27"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8" hidden="1">{#N/A,#N/A,FALSE,"UHCO Statutory Info ----&gt;";#N/A,#N/A,FALSE,"UHCO Source_Use";#N/A,#N/A,FALSE,"UHCO_Debt Paydown";#N/A,#N/A,FALSE,"Union Bankers";#N/A,#N/A,FALSE,"Penn Life";#N/A,#N/A,FALSE,"Constitution"}</definedName>
    <definedName name="wrn.UHCO._.Statutory._.Results." localSheetId="25" hidden="1">{#N/A,#N/A,FALSE,"UHCO Statutory Info ----&gt;";#N/A,#N/A,FALSE,"UHCO Source_Use";#N/A,#N/A,FALSE,"UHCO_Debt Paydown";#N/A,#N/A,FALSE,"Union Bankers";#N/A,#N/A,FALSE,"Penn Life";#N/A,#N/A,FALSE,"Constitution"}</definedName>
    <definedName name="wrn.UHCO._.Statutory._.Results." localSheetId="27"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8" hidden="1">{"Clothing PL",#N/A,FALSE,"H1H2";"Food PL",#N/A,FALSE,"H1H2";"Group PL",#N/A,FALSE,"H1H2";"Home Furnishings PL",#N/A,FALSE,"H1H2"}</definedName>
    <definedName name="wrn.UK._.Retail._.PLs." localSheetId="25" hidden="1">{"Clothing PL",#N/A,FALSE,"H1H2";"Food PL",#N/A,FALSE,"H1H2";"Group PL",#N/A,FALSE,"H1H2";"Home Furnishings PL",#N/A,FALSE,"H1H2"}</definedName>
    <definedName name="wrn.UK._.Retail._.PLs." localSheetId="27"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8" hidden="1">{"View_6",#N/A,FALSE,"Mix-Int-R&amp;D";"View_4",#N/A,FALSE,"Margins";"View_5",#N/A,FALSE,"Ratios";"View_3",#N/A,FALSE,"Mix";"View_2",#N/A,FALSE,"FV-EBITDA";"View_1",#N/A,FALSE,"EPS"}</definedName>
    <definedName name="wrn.Universe." localSheetId="25" hidden="1">{"View_6",#N/A,FALSE,"Mix-Int-R&amp;D";"View_4",#N/A,FALSE,"Margins";"View_5",#N/A,FALSE,"Ratios";"View_3",#N/A,FALSE,"Mix";"View_2",#N/A,FALSE,"FV-EBITDA";"View_1",#N/A,FALSE,"EPS"}</definedName>
    <definedName name="wrn.Universe." localSheetId="27"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8" hidden="1">{"up stand alones",#N/A,FALSE,"Acquiror"}</definedName>
    <definedName name="wrn.up." localSheetId="25" hidden="1">{"up stand alones",#N/A,FALSE,"Acquiror"}</definedName>
    <definedName name="wrn.up." localSheetId="27" hidden="1">{"up stand alones",#N/A,FALSE,"Acquiror"}</definedName>
    <definedName name="wrn.up." hidden="1">{"up stand alones",#N/A,FALSE,"Acquiror"}</definedName>
    <definedName name="wrn.Upper._.Case."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8" hidden="1">{"histincome",#N/A,FALSE,"hyfins";"closing balance",#N/A,FALSE,"hyfins"}</definedName>
    <definedName name="wrn.upstairs." localSheetId="25" hidden="1">{"histincome",#N/A,FALSE,"hyfins";"closing balance",#N/A,FALSE,"hyfins"}</definedName>
    <definedName name="wrn.upstairs." localSheetId="27" hidden="1">{"histincome",#N/A,FALSE,"hyfins";"closing balance",#N/A,FALSE,"hyfins"}</definedName>
    <definedName name="wrn.upstairs." hidden="1">{"histincome",#N/A,FALSE,"hyfins";"closing balance",#N/A,FALSE,"hyfins"}</definedName>
    <definedName name="wrn.UTL._.Position." localSheetId="28" hidden="1">{"UTL effect",#N/A,FALSE,"Sensitivity"}</definedName>
    <definedName name="wrn.UTL._.Position." localSheetId="25" hidden="1">{"UTL effect",#N/A,FALSE,"Sensitivity"}</definedName>
    <definedName name="wrn.UTL._.Position." localSheetId="27" hidden="1">{"UTL effect",#N/A,FALSE,"Sensitivity"}</definedName>
    <definedName name="wrn.UTL._.Position." hidden="1">{"UTL effect",#N/A,FALSE,"Sensitivity"}</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Yan._.sanayi." localSheetId="28" hidden="1">{"Yan sanayi",#N/A,FALSE,"9511kar(TL)"}</definedName>
    <definedName name="wrn.Yan._.sanayi." localSheetId="25" hidden="1">{"Yan sanayi",#N/A,FALSE,"9511kar(TL)"}</definedName>
    <definedName name="wrn.Yan._.sanayi." localSheetId="27" hidden="1">{"Yan sanayi",#N/A,FALSE,"9511kar(TL)"}</definedName>
    <definedName name="wrn.Yan._.sanayi." hidden="1">{"Yan sanayi",#N/A,FALSE,"9511kar(TL)"}</definedName>
    <definedName name="wrn.Yansanayidolar." localSheetId="28" hidden="1">{"Yansanayidolar",#N/A,FALSE,"9511kar($)"}</definedName>
    <definedName name="wrn.Yansanayidolar." localSheetId="25" hidden="1">{"Yansanayidolar",#N/A,FALSE,"9511kar($)"}</definedName>
    <definedName name="wrn.Yansanayidolar." localSheetId="27" hidden="1">{"Yansanayidolar",#N/A,FALSE,"9511kar($)"}</definedName>
    <definedName name="wrn.Yansanayidolar." hidden="1">{"Yansanayidolar",#N/A,FALSE,"9511kar($)"}</definedName>
    <definedName name="wrn.Детальный._.отчет." localSheetId="28" hidden="1">{#N/A,#N/A,FALSE,"Sheet1"}</definedName>
    <definedName name="wrn.Детальный._.отчет." localSheetId="25" hidden="1">{#N/A,#N/A,FALSE,"Sheet1"}</definedName>
    <definedName name="wrn.Детальный._.отчет." localSheetId="27" hidden="1">{#N/A,#N/A,FALSE,"Sheet1"}</definedName>
    <definedName name="wrn.Детальный._.отчет." hidden="1">{#N/A,#N/A,FALSE,"Sheet1"}</definedName>
    <definedName name="wrn1.aug" localSheetId="28" hidden="1">{"det (May)",#N/A,FALSE,"June";"sum (MAY YTD)",#N/A,FALSE,"June YTD"}</definedName>
    <definedName name="wrn1.aug" localSheetId="25" hidden="1">{"det (May)",#N/A,FALSE,"June";"sum (MAY YTD)",#N/A,FALSE,"June YTD"}</definedName>
    <definedName name="wrn1.aug" localSheetId="27" hidden="1">{"det (May)",#N/A,FALSE,"June";"sum (MAY YTD)",#N/A,FALSE,"June YTD"}</definedName>
    <definedName name="wrn1.aug" hidden="1">{"det (May)",#N/A,FALSE,"June";"sum (MAY YTD)",#N/A,FALSE,"June YTD"}</definedName>
    <definedName name="wrn1.augtyd" localSheetId="28" hidden="1">{"det (May)",#N/A,FALSE,"June";"sum (MAY YTD)",#N/A,FALSE,"June YTD"}</definedName>
    <definedName name="wrn1.augtyd" localSheetId="25" hidden="1">{"det (May)",#N/A,FALSE,"June";"sum (MAY YTD)",#N/A,FALSE,"June YTD"}</definedName>
    <definedName name="wrn1.augtyd" localSheetId="27" hidden="1">{"det (May)",#N/A,FALSE,"June";"sum (MAY YTD)",#N/A,FALSE,"June YTD"}</definedName>
    <definedName name="wrn1.augtyd" hidden="1">{"det (May)",#N/A,FALSE,"June";"sum (MAY YTD)",#N/A,FALSE,"June YTD"}</definedName>
    <definedName name="wrn1.augyt" localSheetId="28" hidden="1">{"det (May)",#N/A,FALSE,"June";"sum (MAY YTD)",#N/A,FALSE,"June YTD"}</definedName>
    <definedName name="wrn1.augyt" localSheetId="25" hidden="1">{"det (May)",#N/A,FALSE,"June";"sum (MAY YTD)",#N/A,FALSE,"June YTD"}</definedName>
    <definedName name="wrn1.augyt" localSheetId="27" hidden="1">{"det (May)",#N/A,FALSE,"June";"sum (MAY YTD)",#N/A,FALSE,"June YTD"}</definedName>
    <definedName name="wrn1.augyt" hidden="1">{"det (May)",#N/A,FALSE,"June";"sum (MAY YTD)",#N/A,FALSE,"June YTD"}</definedName>
    <definedName name="wrn1.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8" hidden="1">{"det (May)",#N/A,FALSE,"June";"sum (MAY YTD)",#N/A,FALSE,"June YTD"}</definedName>
    <definedName name="wrn1.june" localSheetId="25" hidden="1">{"det (May)",#N/A,FALSE,"June";"sum (MAY YTD)",#N/A,FALSE,"June YTD"}</definedName>
    <definedName name="wrn1.june" localSheetId="27" hidden="1">{"det (May)",#N/A,FALSE,"June";"sum (MAY YTD)",#N/A,FALSE,"June YTD"}</definedName>
    <definedName name="wrn1.june" hidden="1">{"det (May)",#N/A,FALSE,"June";"sum (MAY YTD)",#N/A,FALSE,"June YTD"}</definedName>
    <definedName name="wrn1.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8" hidden="1">{"consolidated",#N/A,FALSE,"Sheet1";"cms",#N/A,FALSE,"Sheet1";"fse",#N/A,FALSE,"Sheet1"}</definedName>
    <definedName name="WRN2.Document" localSheetId="25" hidden="1">{"consolidated",#N/A,FALSE,"Sheet1";"cms",#N/A,FALSE,"Sheet1";"fse",#N/A,FALSE,"Sheet1"}</definedName>
    <definedName name="WRN2.Document" localSheetId="27" hidden="1">{"consolidated",#N/A,FALSE,"Sheet1";"cms",#N/A,FALSE,"Sheet1";"fse",#N/A,FALSE,"Sheet1"}</definedName>
    <definedName name="WRN2.Document" hidden="1">{"consolidated",#N/A,FALSE,"Sheet1";"cms",#N/A,FALSE,"Sheet1";"fse",#N/A,FALSE,"Sheet1"}</definedName>
    <definedName name="wrn2.Handout" localSheetId="28" hidden="1">{#N/A,#N/A,FALSE,"Output";#N/A,#N/A,FALSE,"Cover Sheet";#N/A,#N/A,FALSE,"Current Mkt. Projections"}</definedName>
    <definedName name="wrn2.Handout" localSheetId="25" hidden="1">{#N/A,#N/A,FALSE,"Output";#N/A,#N/A,FALSE,"Cover Sheet";#N/A,#N/A,FALSE,"Current Mkt. Projections"}</definedName>
    <definedName name="wrn2.Handout" localSheetId="27" hidden="1">{#N/A,#N/A,FALSE,"Output";#N/A,#N/A,FALSE,"Cover Sheet";#N/A,#N/A,FALSE,"Current Mkt. Projections"}</definedName>
    <definedName name="wrn2.Handout" hidden="1">{#N/A,#N/A,FALSE,"Output";#N/A,#N/A,FALSE,"Cover Sheet";#N/A,#N/A,FALSE,"Current Mkt. Projections"}</definedName>
    <definedName name="wrn2.june" localSheetId="28" hidden="1">{"det (May)",#N/A,FALSE,"June";"sum (MAY YTD)",#N/A,FALSE,"June YTD"}</definedName>
    <definedName name="wrn2.june" localSheetId="25" hidden="1">{"det (May)",#N/A,FALSE,"June";"sum (MAY YTD)",#N/A,FALSE,"June YTD"}</definedName>
    <definedName name="wrn2.june" localSheetId="27" hidden="1">{"det (May)",#N/A,FALSE,"June";"sum (MAY YTD)",#N/A,FALSE,"June YTD"}</definedName>
    <definedName name="wrn2.june" hidden="1">{"det (May)",#N/A,FALSE,"June";"sum (MAY YTD)",#N/A,FALSE,"June YTD"}</definedName>
    <definedName name="wrnfy97" localSheetId="28" hidden="1">{#N/A,#N/A,FALSE,"FY97";#N/A,#N/A,FALSE,"FY98";#N/A,#N/A,FALSE,"FY99";#N/A,#N/A,FALSE,"FY00";#N/A,#N/A,FALSE,"FY01"}</definedName>
    <definedName name="wrnfy97" localSheetId="25" hidden="1">{#N/A,#N/A,FALSE,"FY97";#N/A,#N/A,FALSE,"FY98";#N/A,#N/A,FALSE,"FY99";#N/A,#N/A,FALSE,"FY00";#N/A,#N/A,FALSE,"FY01"}</definedName>
    <definedName name="wrnfy97" localSheetId="27" hidden="1">{#N/A,#N/A,FALSE,"FY97";#N/A,#N/A,FALSE,"FY98";#N/A,#N/A,FALSE,"FY99";#N/A,#N/A,FALSE,"FY00";#N/A,#N/A,FALSE,"FY01"}</definedName>
    <definedName name="wrnfy97" hidden="1">{#N/A,#N/A,FALSE,"FY97";#N/A,#N/A,FALSE,"FY98";#N/A,#N/A,FALSE,"FY99";#N/A,#N/A,FALSE,"FY00";#N/A,#N/A,FALSE,"FY01"}</definedName>
    <definedName name="wrn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8" hidden="1">{#N/A,#N/A,FALSE,"FY97";#N/A,#N/A,FALSE,"FY98";#N/A,#N/A,FALSE,"FY99";#N/A,#N/A,FALSE,"FY00";#N/A,#N/A,FALSE,"FY01"}</definedName>
    <definedName name="wt" localSheetId="25" hidden="1">{#N/A,#N/A,FALSE,"FY97";#N/A,#N/A,FALSE,"FY98";#N/A,#N/A,FALSE,"FY99";#N/A,#N/A,FALSE,"FY00";#N/A,#N/A,FALSE,"FY01"}</definedName>
    <definedName name="wt" localSheetId="27" hidden="1">{#N/A,#N/A,FALSE,"FY97";#N/A,#N/A,FALSE,"FY98";#N/A,#N/A,FALSE,"FY99";#N/A,#N/A,FALSE,"FY00";#N/A,#N/A,FALSE,"FY01"}</definedName>
    <definedName name="wt" hidden="1">{#N/A,#N/A,FALSE,"FY97";#N/A,#N/A,FALSE,"FY98";#N/A,#N/A,FALSE,"FY99";#N/A,#N/A,FALSE,"FY00";#N/A,#N/A,FALSE,"FY01"}</definedName>
    <definedName name="wvu.inputs._.raw._.data." localSheetId="2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8" hidden="1">{"subs",#N/A,FALSE,"database ";"proportional",#N/A,FALSE,"database "}</definedName>
    <definedName name="ww" localSheetId="25" hidden="1">{"subs",#N/A,FALSE,"database ";"proportional",#N/A,FALSE,"database "}</definedName>
    <definedName name="ww" localSheetId="27" hidden="1">{"subs",#N/A,FALSE,"database ";"proportional",#N/A,FALSE,"database "}</definedName>
    <definedName name="ww" hidden="1">{"subs",#N/A,FALSE,"database ";"proportional",#N/A,FALSE,"database "}</definedName>
    <definedName name="www" localSheetId="28" hidden="1">{#N/A,#N/A,FALSE,"ORIX CSC"}</definedName>
    <definedName name="www" localSheetId="25" hidden="1">{#N/A,#N/A,FALSE,"ORIX CSC"}</definedName>
    <definedName name="www" localSheetId="27" hidden="1">{#N/A,#N/A,FALSE,"ORIX CSC"}</definedName>
    <definedName name="www" hidden="1">{#N/A,#N/A,FALSE,"ORIX CSC"}</definedName>
    <definedName name="wwwww"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8" hidden="1">{#N/A,#N/A,FALSE,"A&amp;E";#N/A,#N/A,FALSE,"HighTop";#N/A,#N/A,FALSE,"JG";#N/A,#N/A,FALSE,"RI";#N/A,#N/A,FALSE,"woHT";#N/A,#N/A,FALSE,"woHT&amp;JG"}</definedName>
    <definedName name="x" localSheetId="25" hidden="1">{#N/A,#N/A,FALSE,"A&amp;E";#N/A,#N/A,FALSE,"HighTop";#N/A,#N/A,FALSE,"JG";#N/A,#N/A,FALSE,"RI";#N/A,#N/A,FALSE,"woHT";#N/A,#N/A,FALSE,"woHT&amp;JG"}</definedName>
    <definedName name="x" localSheetId="27"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28" hidden="1">{"vue1",#N/A,FALSE,"synthese";"vue2",#N/A,FALSE,"synthese"}</definedName>
    <definedName name="xrm" localSheetId="25" hidden="1">{"vue1",#N/A,FALSE,"synthese";"vue2",#N/A,FALSE,"synthese"}</definedName>
    <definedName name="xrm" localSheetId="27" hidden="1">{"vue1",#N/A,FALSE,"synthese";"vue2",#N/A,FALSE,"synthese"}</definedName>
    <definedName name="xrm" hidden="1">{"vue1",#N/A,FALSE,"synthese";"vue2",#N/A,FALSE,"synthese"}</definedName>
    <definedName name="x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8" hidden="1">{"det (May)",#N/A,FALSE,"June";"sum (MAY YTD)",#N/A,FALSE,"June YTD"}</definedName>
    <definedName name="xxxx" localSheetId="25" hidden="1">{"det (May)",#N/A,FALSE,"June";"sum (MAY YTD)",#N/A,FALSE,"June YTD"}</definedName>
    <definedName name="xxxx" localSheetId="27" hidden="1">{"det (May)",#N/A,FALSE,"June";"sum (MAY YTD)",#N/A,FALSE,"June YTD"}</definedName>
    <definedName name="xxxx" hidden="1">{"det (May)",#N/A,FALSE,"June";"sum (MAY YTD)",#N/A,FALSE,"June YTD"}</definedName>
    <definedName name="xxxxx" localSheetId="28" hidden="1">{"10yp capex",#N/A,FALSE,"Celtel alternative 6"}</definedName>
    <definedName name="xxxxx" localSheetId="25" hidden="1">{"10yp capex",#N/A,FALSE,"Celtel alternative 6"}</definedName>
    <definedName name="xxxxx" localSheetId="27" hidden="1">{"10yp capex",#N/A,FALSE,"Celtel alternative 6"}</definedName>
    <definedName name="xxxxx" hidden="1">{"10yp capex",#N/A,FALSE,"Celtel alternative 6"}</definedName>
    <definedName name="xxxxxx" localSheetId="28" hidden="1">{"10yp graphs",#N/A,FALSE,"Market Data"}</definedName>
    <definedName name="xxxxxx" localSheetId="25" hidden="1">{"10yp graphs",#N/A,FALSE,"Market Data"}</definedName>
    <definedName name="xxxxxx" localSheetId="27" hidden="1">{"10yp graphs",#N/A,FALSE,"Market Data"}</definedName>
    <definedName name="xxxxxx" hidden="1">{"10yp graphs",#N/A,FALSE,"Market Data"}</definedName>
    <definedName name="xxxxxxx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8" hidden="1">{#N/A,#N/A,FALSE,"Cover";#N/A,#N/A,FALSE,"Contents-Pg1";#N/A,#N/A,FALSE,"High-Com-pg2";#N/A,#N/A,FALSE,"1 Full";#N/A,#N/A,FALSE,"1chts";#N/A,#N/A,FALSE,"Table 2";#N/A,#N/A,FALSE,"3New Iss";#N/A,#N/A,FALSE,"4Money raised";#N/A,#N/A,FALSE,"5Aim";#N/A,#N/A,FALSE,"AiM charts";#N/A,#N/A,FALSE,"6FT Smll";#N/A,#N/A,FALSE,"11SEATS";#N/A,#N/A,FALSE,"12Notes"}</definedName>
    <definedName name="xyz" localSheetId="25" hidden="1">{#N/A,#N/A,FALSE,"Cover";#N/A,#N/A,FALSE,"Contents-Pg1";#N/A,#N/A,FALSE,"High-Com-pg2";#N/A,#N/A,FALSE,"1 Full";#N/A,#N/A,FALSE,"1chts";#N/A,#N/A,FALSE,"Table 2";#N/A,#N/A,FALSE,"3New Iss";#N/A,#N/A,FALSE,"4Money raised";#N/A,#N/A,FALSE,"5Aim";#N/A,#N/A,FALSE,"AiM charts";#N/A,#N/A,FALSE,"6FT Smll";#N/A,#N/A,FALSE,"11SEATS";#N/A,#N/A,FALSE,"12Notes"}</definedName>
    <definedName name="xyz" localSheetId="27"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8" hidden="1">{#N/A,#N/A,FALSE,"Aging Summary";#N/A,#N/A,FALSE,"Ratio Analysis";#N/A,#N/A,FALSE,"Test 120 Day Accts";#N/A,#N/A,FALSE,"Tickmarks"}</definedName>
    <definedName name="yeni2" localSheetId="25" hidden="1">{#N/A,#N/A,FALSE,"Aging Summary";#N/A,#N/A,FALSE,"Ratio Analysis";#N/A,#N/A,FALSE,"Test 120 Day Accts";#N/A,#N/A,FALSE,"Tickmarks"}</definedName>
    <definedName name="yeni2" localSheetId="27" hidden="1">{#N/A,#N/A,FALSE,"Aging Summary";#N/A,#N/A,FALSE,"Ratio Analysis";#N/A,#N/A,FALSE,"Test 120 Day Accts";#N/A,#N/A,FALSE,"Tickmarks"}</definedName>
    <definedName name="yeni2" hidden="1">{#N/A,#N/A,FALSE,"Aging Summary";#N/A,#N/A,FALSE,"Ratio Analysis";#N/A,#N/A,FALSE,"Test 120 Day Accts";#N/A,#N/A,FALSE,"Tickmarks"}</definedName>
    <definedName name="yrey" localSheetId="28" hidden="1">{"up stand alones",#N/A,FALSE,"Acquiror"}</definedName>
    <definedName name="yrey" localSheetId="25" hidden="1">{"up stand alones",#N/A,FALSE,"Acquiror"}</definedName>
    <definedName name="yrey" localSheetId="27" hidden="1">{"up stand alones",#N/A,FALSE,"Acquiror"}</definedName>
    <definedName name="yrey" hidden="1">{"up stand alones",#N/A,FALSE,"Acquiror"}</definedName>
    <definedName name="yrtrt" localSheetId="28" hidden="1">{"NA Is w Ratios",#N/A,FALSE,"North America";"PF CFlow NA",#N/A,FALSE,"North America";"NA DCF Matrix",#N/A,FALSE,"North America"}</definedName>
    <definedName name="yrtrt" localSheetId="25" hidden="1">{"NA Is w Ratios",#N/A,FALSE,"North America";"PF CFlow NA",#N/A,FALSE,"North America";"NA DCF Matrix",#N/A,FALSE,"North America"}</definedName>
    <definedName name="yrtrt" localSheetId="27"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8" hidden="1">{"NA Is w Ratios",#N/A,FALSE,"North America";"PF CFlow NA",#N/A,FALSE,"North America";"NA DCF Matrix",#N/A,FALSE,"North America"}</definedName>
    <definedName name="YT" localSheetId="25" hidden="1">{"NA Is w Ratios",#N/A,FALSE,"North America";"PF CFlow NA",#N/A,FALSE,"North America";"NA DCF Matrix",#N/A,FALSE,"North America"}</definedName>
    <definedName name="YT" localSheetId="27" hidden="1">{"NA Is w Ratios",#N/A,FALSE,"North America";"PF CFlow NA",#N/A,FALSE,"North America";"NA DCF Matrix",#N/A,FALSE,"North America"}</definedName>
    <definedName name="YT" hidden="1">{"NA Is w Ratios",#N/A,FALSE,"North America";"PF CFlow NA",#N/A,FALSE,"North America";"NA DCF Matrix",#N/A,FALSE,"North America"}</definedName>
    <definedName name="yukyu" hidden="1">#REF!</definedName>
    <definedName name="yur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8" hidden="1">{"ratios",#N/A,FALSE,"Summary Accounts"}</definedName>
    <definedName name="yuuuuuuu" localSheetId="25" hidden="1">{"ratios",#N/A,FALSE,"Summary Accounts"}</definedName>
    <definedName name="yuuuuuuu" localSheetId="27" hidden="1">{"ratios",#N/A,FALSE,"Summary Accounts"}</definedName>
    <definedName name="yuuuuuuu" hidden="1">{"ratios",#N/A,FALSE,"Summary Accounts"}</definedName>
    <definedName name="yy" localSheetId="28" hidden="1">{"Eur Base Top",#N/A,FALSE,"Europe Base";"Eur Base Bottom",#N/A,FALSE,"Europe Base"}</definedName>
    <definedName name="yy" localSheetId="25" hidden="1">{"Eur Base Top",#N/A,FALSE,"Europe Base";"Eur Base Bottom",#N/A,FALSE,"Europe Base"}</definedName>
    <definedName name="yy" localSheetId="27" hidden="1">{"Eur Base Top",#N/A,FALSE,"Europe Base";"Eur Base Bottom",#N/A,FALSE,"Europe Base"}</definedName>
    <definedName name="yy" hidden="1">{"Eur Base Top",#N/A,FALSE,"Europe Base";"Eur Base Bottom",#N/A,FALSE,"Europe Base"}</definedName>
    <definedName name="YYY" localSheetId="28" hidden="1">{"mgmt forecast",#N/A,FALSE,"Mgmt Forecast";"dcf table",#N/A,FALSE,"Mgmt Forecast";"sensitivity",#N/A,FALSE,"Mgmt Forecast";"table inputs",#N/A,FALSE,"Mgmt Forecast";"calculations",#N/A,FALSE,"Mgmt Forecast"}</definedName>
    <definedName name="YYY" localSheetId="25" hidden="1">{"mgmt forecast",#N/A,FALSE,"Mgmt Forecast";"dcf table",#N/A,FALSE,"Mgmt Forecast";"sensitivity",#N/A,FALSE,"Mgmt Forecast";"table inputs",#N/A,FALSE,"Mgmt Forecast";"calculations",#N/A,FALSE,"Mgmt Forecast"}</definedName>
    <definedName name="YYY" localSheetId="27"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8" hidden="1">{"p_l",#N/A,FALSE,"Summary Accounts"}</definedName>
    <definedName name="yyyyyy" localSheetId="25" hidden="1">{"p_l",#N/A,FALSE,"Summary Accounts"}</definedName>
    <definedName name="yyyyyy" localSheetId="27" hidden="1">{"p_l",#N/A,FALSE,"Summary Accounts"}</definedName>
    <definedName name="yyyyyy" hidden="1">{"p_l",#N/A,FALSE,"Summary Accounts"}</definedName>
    <definedName name="zeljka" localSheetId="28" hidden="1">{"det (May)",#N/A,FALSE,"June";"sum (MAY YTD)",#N/A,FALSE,"June YTD"}</definedName>
    <definedName name="zeljka" localSheetId="25" hidden="1">{"det (May)",#N/A,FALSE,"June";"sum (MAY YTD)",#N/A,FALSE,"June YTD"}</definedName>
    <definedName name="zeljka" localSheetId="27" hidden="1">{"det (May)",#N/A,FALSE,"June";"sum (MAY YTD)",#N/A,FALSE,"June YTD"}</definedName>
    <definedName name="zeljka" hidden="1">{"det (May)",#N/A,FALSE,"June";"sum (MAY YTD)",#N/A,FALSE,"June YTD"}</definedName>
    <definedName name="zeljka1" localSheetId="28" hidden="1">{"det (May)",#N/A,FALSE,"June";"sum (MAY YTD)",#N/A,FALSE,"June YTD"}</definedName>
    <definedName name="zeljka1" localSheetId="25" hidden="1">{"det (May)",#N/A,FALSE,"June";"sum (MAY YTD)",#N/A,FALSE,"June YTD"}</definedName>
    <definedName name="zeljka1" localSheetId="27" hidden="1">{"det (May)",#N/A,FALSE,"June";"sum (MAY YTD)",#N/A,FALSE,"June YTD"}</definedName>
    <definedName name="zeljka1" hidden="1">{"det (May)",#N/A,FALSE,"June";"sum (MAY YTD)",#N/A,FALSE,"June YTD"}</definedName>
    <definedName name="zeljka2"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8" hidden="1">{"det (May)",#N/A,FALSE,"June";"sum (MAY YTD)",#N/A,FALSE,"June YTD"}</definedName>
    <definedName name="zeljka3" localSheetId="25" hidden="1">{"det (May)",#N/A,FALSE,"June";"sum (MAY YTD)",#N/A,FALSE,"June YTD"}</definedName>
    <definedName name="zeljka3" localSheetId="27" hidden="1">{"det (May)",#N/A,FALSE,"June";"sum (MAY YTD)",#N/A,FALSE,"June YTD"}</definedName>
    <definedName name="zeljka3" hidden="1">{"det (May)",#N/A,FALSE,"June";"sum (MAY YTD)",#N/A,FALSE,"June YTD"}</definedName>
    <definedName name="zez" hidden="1">#REF!</definedName>
    <definedName name="zldjfldjkasjfkljal" localSheetId="28" hidden="1">{#N/A,#N/A,FALSE,"DAOCM 2차 검토"}</definedName>
    <definedName name="zldjfldjkasjfkljal" localSheetId="25" hidden="1">{#N/A,#N/A,FALSE,"DAOCM 2차 검토"}</definedName>
    <definedName name="zldjfldjkasjfkljal" localSheetId="27" hidden="1">{#N/A,#N/A,FALSE,"DAOCM 2차 검토"}</definedName>
    <definedName name="zldjfldjkasjfkljal" hidden="1">{#N/A,#N/A,FALSE,"DAOCM 2차 검토"}</definedName>
    <definedName name="zvxcxv" localSheetId="28" hidden="1">{"IS FE with Ratios",#N/A,FALSE,"Far East";"PF CF Far East",#N/A,FALSE,"Far East";"DCF Far East Matrix",#N/A,FALSE,"Far East"}</definedName>
    <definedName name="zvxcxv" localSheetId="25" hidden="1">{"IS FE with Ratios",#N/A,FALSE,"Far East";"PF CF Far East",#N/A,FALSE,"Far East";"DCF Far East Matrix",#N/A,FALSE,"Far East"}</definedName>
    <definedName name="zvxcxv" localSheetId="27"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8" hidden="1">{"det (May)",#N/A,FALSE,"June";"sum (MAY YTD)",#N/A,FALSE,"June YTD"}</definedName>
    <definedName name="zxcxzc" localSheetId="25" hidden="1">{"det (May)",#N/A,FALSE,"June";"sum (MAY YTD)",#N/A,FALSE,"June YTD"}</definedName>
    <definedName name="zxcxzc" localSheetId="27" hidden="1">{"det (May)",#N/A,FALSE,"June";"sum (MAY YTD)",#N/A,FALSE,"June YTD"}</definedName>
    <definedName name="zxcxzc" hidden="1">{"det (May)",#N/A,FALSE,"June";"sum (MAY YTD)",#N/A,FALSE,"June YTD"}</definedName>
    <definedName name="zxczxc" localSheetId="28" hidden="1">{"det (May)",#N/A,FALSE,"June";"sum (MAY YTD)",#N/A,FALSE,"June YTD"}</definedName>
    <definedName name="zxczxc" localSheetId="25" hidden="1">{"det (May)",#N/A,FALSE,"June";"sum (MAY YTD)",#N/A,FALSE,"June YTD"}</definedName>
    <definedName name="zxczxc" localSheetId="27" hidden="1">{"det (May)",#N/A,FALSE,"June";"sum (MAY YTD)",#N/A,FALSE,"June YTD"}</definedName>
    <definedName name="zxczxc" hidden="1">{"det (May)",#N/A,FALSE,"June";"sum (MAY YTD)",#N/A,FALSE,"June YTD"}</definedName>
    <definedName name="zxczxczczxc"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8" hidden="1">{"AR",#N/A,FALSE,"ASMGTSUM";"INV",#N/A,FALSE,"ASMGTSUM";"HCCOMP",#N/A,FALSE,"ASMGTSUM";"cap.depr",#N/A,FALSE,"ASMGTSUM"}</definedName>
    <definedName name="ZZZ" localSheetId="25" hidden="1">{"AR",#N/A,FALSE,"ASMGTSUM";"INV",#N/A,FALSE,"ASMGTSUM";"HCCOMP",#N/A,FALSE,"ASMGTSUM";"cap.depr",#N/A,FALSE,"ASMGTSUM"}</definedName>
    <definedName name="ZZZ" localSheetId="27" hidden="1">{"AR",#N/A,FALSE,"ASMGTSUM";"INV",#N/A,FALSE,"ASMGTSUM";"HCCOMP",#N/A,FALSE,"ASMGTSUM";"cap.depr",#N/A,FALSE,"ASMGTSUM"}</definedName>
    <definedName name="ZZZ" hidden="1">{"AR",#N/A,FALSE,"ASMGTSUM";"INV",#N/A,FALSE,"ASMGTSUM";"HCCOMP",#N/A,FALSE,"ASMGTSUM";"cap.depr",#N/A,FALSE,"ASMGTSUM"}</definedName>
    <definedName name="관리" localSheetId="28" hidden="1">{#N/A,#N/A,FALSE,"DAOCM 2차 검토"}</definedName>
    <definedName name="관리" localSheetId="25" hidden="1">{#N/A,#N/A,FALSE,"DAOCM 2차 검토"}</definedName>
    <definedName name="관리" localSheetId="27" hidden="1">{#N/A,#N/A,FALSE,"DAOCM 2차 검토"}</definedName>
    <definedName name="관리" hidden="1">{#N/A,#N/A,FALSE,"DAOCM 2차 검토"}</definedName>
    <definedName name="권혁성" localSheetId="28" hidden="1">{#N/A,#N/A,FALSE,"DAOCM 2차 검토"}</definedName>
    <definedName name="권혁성" localSheetId="25" hidden="1">{#N/A,#N/A,FALSE,"DAOCM 2차 검토"}</definedName>
    <definedName name="권혁성" localSheetId="27" hidden="1">{#N/A,#N/A,FALSE,"DAOCM 2차 검토"}</definedName>
    <definedName name="권혁성" hidden="1">{#N/A,#N/A,FALSE,"DAOCM 2차 검토"}</definedName>
    <definedName name="나라" localSheetId="28" hidden="1">{#N/A,#N/A,FALSE,"DAOCM 2차 검토"}</definedName>
    <definedName name="나라" localSheetId="25" hidden="1">{#N/A,#N/A,FALSE,"DAOCM 2차 검토"}</definedName>
    <definedName name="나라" localSheetId="27" hidden="1">{#N/A,#N/A,FALSE,"DAOCM 2차 검토"}</definedName>
    <definedName name="나라" hidden="1">{#N/A,#N/A,FALSE,"DAOCM 2차 검토"}</definedName>
    <definedName name="대여" localSheetId="28" hidden="1">{#N/A,#N/A,FALSE,"DAOCM 2차 검토"}</definedName>
    <definedName name="대여" localSheetId="25" hidden="1">{#N/A,#N/A,FALSE,"DAOCM 2차 검토"}</definedName>
    <definedName name="대여" localSheetId="27" hidden="1">{#N/A,#N/A,FALSE,"DAOCM 2차 검토"}</definedName>
    <definedName name="대여" hidden="1">{#N/A,#N/A,FALSE,"DAOCM 2차 검토"}</definedName>
    <definedName name="매출" localSheetId="28" hidden="1">{#N/A,#N/A,FALSE,"DAOCM 2차 검토"}</definedName>
    <definedName name="매출" localSheetId="25" hidden="1">{#N/A,#N/A,FALSE,"DAOCM 2차 검토"}</definedName>
    <definedName name="매출" localSheetId="27" hidden="1">{#N/A,#N/A,FALSE,"DAOCM 2차 검토"}</definedName>
    <definedName name="매출" hidden="1">{#N/A,#N/A,FALSE,"DAOCM 2차 검토"}</definedName>
    <definedName name="본사" localSheetId="28" hidden="1">{#N/A,#N/A,FALSE,"DAOCM 2차 검토"}</definedName>
    <definedName name="본사" localSheetId="25" hidden="1">{#N/A,#N/A,FALSE,"DAOCM 2차 검토"}</definedName>
    <definedName name="본사" localSheetId="27" hidden="1">{#N/A,#N/A,FALSE,"DAOCM 2차 검토"}</definedName>
    <definedName name="본사" hidden="1">{#N/A,#N/A,FALSE,"DAOCM 2차 검토"}</definedName>
    <definedName name="수수료" localSheetId="28" hidden="1">{#N/A,#N/A,FALSE,"DAOCM 2차 검토"}</definedName>
    <definedName name="수수료" localSheetId="25" hidden="1">{#N/A,#N/A,FALSE,"DAOCM 2차 검토"}</definedName>
    <definedName name="수수료" localSheetId="27" hidden="1">{#N/A,#N/A,FALSE,"DAOCM 2차 검토"}</definedName>
    <definedName name="수수료" hidden="1">{#N/A,#N/A,FALSE,"DAOCM 2차 검토"}</definedName>
    <definedName name="수입" localSheetId="28" hidden="1">{#N/A,#N/A,FALSE,"DAOCM 2차 검토"}</definedName>
    <definedName name="수입" localSheetId="25" hidden="1">{#N/A,#N/A,FALSE,"DAOCM 2차 검토"}</definedName>
    <definedName name="수입" localSheetId="27" hidden="1">{#N/A,#N/A,FALSE,"DAOCM 2차 검토"}</definedName>
    <definedName name="수입" hidden="1">{#N/A,#N/A,FALSE,"DAOCM 2차 검토"}</definedName>
    <definedName name="수출3" localSheetId="28" hidden="1">{#N/A,#N/A,FALSE,"DAOCM 2차 검토"}</definedName>
    <definedName name="수출3" localSheetId="25" hidden="1">{#N/A,#N/A,FALSE,"DAOCM 2차 검토"}</definedName>
    <definedName name="수출3" localSheetId="27" hidden="1">{#N/A,#N/A,FALSE,"DAOCM 2차 검토"}</definedName>
    <definedName name="수출3" hidden="1">{#N/A,#N/A,FALSE,"DAOCM 2차 검토"}</definedName>
    <definedName name="ㅇㅇ" localSheetId="28" hidden="1">{#N/A,#N/A,FALSE,"DAOCM 2차 검토"}</definedName>
    <definedName name="ㅇㅇ" localSheetId="25" hidden="1">{#N/A,#N/A,FALSE,"DAOCM 2차 검토"}</definedName>
    <definedName name="ㅇㅇ" localSheetId="27" hidden="1">{#N/A,#N/A,FALSE,"DAOCM 2차 검토"}</definedName>
    <definedName name="ㅇㅇ" hidden="1">{#N/A,#N/A,FALSE,"DAOCM 2차 검토"}</definedName>
    <definedName name="원가" localSheetId="28" hidden="1">{#N/A,#N/A,FALSE,"DAOCM 2차 검토"}</definedName>
    <definedName name="원가" localSheetId="25" hidden="1">{#N/A,#N/A,FALSE,"DAOCM 2차 검토"}</definedName>
    <definedName name="원가" localSheetId="27" hidden="1">{#N/A,#N/A,FALSE,"DAOCM 2차 검토"}</definedName>
    <definedName name="원가" hidden="1">{#N/A,#N/A,FALSE,"DAOCM 2차 검토"}</definedName>
    <definedName name="이통" localSheetId="28" hidden="1">{#N/A,#N/A,FALSE,"DAOCM 2차 검토"}</definedName>
    <definedName name="이통" localSheetId="25" hidden="1">{#N/A,#N/A,FALSE,"DAOCM 2차 검토"}</definedName>
    <definedName name="이통" localSheetId="27" hidden="1">{#N/A,#N/A,FALSE,"DAOCM 2차 검토"}</definedName>
    <definedName name="이통" hidden="1">{#N/A,#N/A,FALSE,"DAOCM 2차 검토"}</definedName>
    <definedName name="전송영업1" localSheetId="28" hidden="1">{#N/A,#N/A,FALSE,"DAOCM 2차 검토"}</definedName>
    <definedName name="전송영업1" localSheetId="25" hidden="1">{#N/A,#N/A,FALSE,"DAOCM 2차 검토"}</definedName>
    <definedName name="전송영업1" localSheetId="27" hidden="1">{#N/A,#N/A,FALSE,"DAOCM 2차 검토"}</definedName>
    <definedName name="전송영업1" hidden="1">{#N/A,#N/A,FALSE,"DAOCM 2차 검토"}</definedName>
    <definedName name="전송영업2" localSheetId="28" hidden="1">{#N/A,#N/A,FALSE,"DAOCM 2차 검토"}</definedName>
    <definedName name="전송영업2" localSheetId="25" hidden="1">{#N/A,#N/A,FALSE,"DAOCM 2차 검토"}</definedName>
    <definedName name="전송영업2" localSheetId="27" hidden="1">{#N/A,#N/A,FALSE,"DAOCM 2차 검토"}</definedName>
    <definedName name="전송영업2" hidden="1">{#N/A,#N/A,FALSE,"DAOCM 2차 검토"}</definedName>
    <definedName name="정주" localSheetId="28" hidden="1">{#N/A,#N/A,FALSE,"DAOCM 2차 검토"}</definedName>
    <definedName name="정주" localSheetId="25" hidden="1">{#N/A,#N/A,FALSE,"DAOCM 2차 검토"}</definedName>
    <definedName name="정주" localSheetId="27"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7" l="1"/>
  <c r="B13" i="3"/>
  <c r="C13" i="3"/>
  <c r="D13" i="3"/>
  <c r="E13" i="3"/>
  <c r="F13" i="3"/>
  <c r="G13" i="3"/>
  <c r="H13" i="3"/>
  <c r="I13" i="3"/>
  <c r="J13" i="3"/>
  <c r="K13" i="3"/>
  <c r="M13" i="3"/>
  <c r="N13" i="3"/>
  <c r="O13" i="3"/>
  <c r="B16" i="5"/>
  <c r="C16" i="5"/>
  <c r="D16" i="5"/>
  <c r="E16" i="5"/>
  <c r="F16" i="5"/>
  <c r="G16" i="5"/>
  <c r="R16" i="5" s="1"/>
  <c r="H16" i="5"/>
  <c r="I16" i="5"/>
  <c r="J16" i="5"/>
  <c r="K16" i="5"/>
  <c r="L16" i="5"/>
  <c r="N16" i="5"/>
  <c r="O16" i="5"/>
  <c r="P16" i="5"/>
  <c r="Q16" i="5"/>
  <c r="T16" i="5"/>
  <c r="U16" i="5"/>
  <c r="V16" i="5"/>
  <c r="X16" i="5" s="1"/>
  <c r="W16" i="5"/>
  <c r="AA16" i="5"/>
  <c r="AB16" i="5"/>
  <c r="AC16" i="5"/>
  <c r="AD16" i="5"/>
  <c r="AE16" i="5"/>
  <c r="AF16" i="5"/>
  <c r="B20" i="9"/>
  <c r="D20" i="9"/>
  <c r="E20" i="9"/>
  <c r="F20" i="9"/>
  <c r="G20" i="9"/>
  <c r="H20" i="9"/>
  <c r="I20" i="9"/>
  <c r="J20" i="9"/>
  <c r="L20" i="9"/>
  <c r="M20" i="9"/>
  <c r="N20" i="9"/>
  <c r="O20" i="9"/>
  <c r="P20" i="9"/>
  <c r="Q20" i="9"/>
  <c r="R20" i="9"/>
  <c r="T20" i="9"/>
  <c r="U20" i="9"/>
  <c r="V20" i="9"/>
  <c r="W20" i="9"/>
  <c r="X20" i="9"/>
  <c r="Y20" i="9"/>
  <c r="Z20" i="9"/>
  <c r="N56" i="19"/>
  <c r="M56" i="19"/>
  <c r="L56" i="19"/>
  <c r="K56" i="19"/>
  <c r="I56" i="19"/>
  <c r="H56" i="19"/>
  <c r="G56" i="19"/>
  <c r="F56" i="19"/>
  <c r="E56" i="19"/>
  <c r="D56" i="19"/>
  <c r="C56" i="19"/>
  <c r="B56" i="19"/>
  <c r="N55" i="19"/>
  <c r="M55" i="19"/>
  <c r="L55" i="19"/>
  <c r="K55" i="19"/>
  <c r="I55" i="19"/>
  <c r="H55" i="19"/>
  <c r="G55" i="19"/>
  <c r="F55" i="19"/>
  <c r="E55" i="19"/>
  <c r="D55" i="19"/>
  <c r="C55" i="19"/>
  <c r="B55" i="19"/>
  <c r="N54" i="19"/>
  <c r="M54" i="19"/>
  <c r="L54" i="19"/>
  <c r="K54" i="19"/>
  <c r="I54" i="19"/>
  <c r="H54" i="19"/>
  <c r="G54" i="19"/>
  <c r="F54" i="19"/>
  <c r="E54" i="19"/>
  <c r="D54" i="19"/>
  <c r="C54" i="19"/>
  <c r="B54" i="19"/>
  <c r="N53" i="19"/>
  <c r="M53" i="19"/>
  <c r="L53" i="19"/>
  <c r="K53" i="19"/>
  <c r="I53" i="19"/>
  <c r="H53" i="19"/>
  <c r="G53" i="19"/>
  <c r="F53" i="19"/>
  <c r="E53" i="19"/>
  <c r="D53" i="19"/>
  <c r="C53" i="19"/>
  <c r="B53" i="19"/>
  <c r="N52" i="19"/>
  <c r="M52" i="19"/>
  <c r="L52" i="19"/>
  <c r="K52" i="19"/>
  <c r="I52" i="19"/>
  <c r="H52" i="19"/>
  <c r="G52" i="19"/>
  <c r="F52" i="19"/>
  <c r="E52" i="19"/>
  <c r="D52" i="19"/>
  <c r="C52" i="19"/>
  <c r="B52" i="19"/>
  <c r="E39" i="19"/>
  <c r="D39" i="19"/>
  <c r="C39" i="19"/>
  <c r="E38" i="19"/>
  <c r="D38" i="19"/>
  <c r="C38" i="19"/>
  <c r="E37" i="19"/>
  <c r="D37" i="19"/>
  <c r="C37" i="19"/>
  <c r="E36" i="19"/>
  <c r="D36" i="19"/>
  <c r="C36" i="19"/>
  <c r="E33" i="19"/>
  <c r="D33" i="19"/>
  <c r="C33" i="19"/>
  <c r="E32" i="19"/>
  <c r="D32" i="19"/>
  <c r="C32" i="19"/>
  <c r="E31" i="19"/>
  <c r="D31" i="19"/>
  <c r="C31" i="19"/>
  <c r="E30" i="19"/>
  <c r="D30" i="19"/>
  <c r="C30" i="19"/>
  <c r="E27" i="19"/>
  <c r="D27" i="19"/>
  <c r="C27" i="19"/>
  <c r="E26" i="19"/>
  <c r="D26" i="19"/>
  <c r="C26" i="19"/>
  <c r="E25" i="19"/>
  <c r="D25" i="19"/>
  <c r="C25" i="19"/>
  <c r="E24" i="19"/>
  <c r="D24" i="19"/>
  <c r="C24" i="19"/>
  <c r="E21" i="19"/>
  <c r="D21" i="19"/>
  <c r="C21" i="19"/>
  <c r="E20" i="19"/>
  <c r="D20" i="19"/>
  <c r="C20" i="19"/>
  <c r="E19" i="19"/>
  <c r="D19" i="19"/>
  <c r="C19" i="19"/>
  <c r="E18" i="19"/>
  <c r="D18" i="19"/>
  <c r="C18" i="19"/>
  <c r="B15" i="20" l="1"/>
  <c r="C15" i="20"/>
  <c r="D15" i="20"/>
  <c r="E15" i="20"/>
  <c r="F15" i="20"/>
  <c r="G15" i="20"/>
  <c r="H15" i="20"/>
  <c r="I15" i="20"/>
  <c r="J15" i="20"/>
  <c r="K15" i="20"/>
  <c r="L15" i="20"/>
  <c r="M15" i="20"/>
  <c r="O15" i="20"/>
  <c r="P15" i="20"/>
  <c r="B14" i="20"/>
  <c r="C14" i="20"/>
  <c r="D14" i="20"/>
  <c r="E14" i="20"/>
  <c r="F14" i="20"/>
  <c r="G14" i="20"/>
  <c r="H14" i="20"/>
  <c r="I14" i="20"/>
  <c r="J14" i="20"/>
  <c r="K14" i="20"/>
  <c r="L14" i="20"/>
  <c r="M14" i="20"/>
  <c r="O14" i="20"/>
  <c r="P14" i="20"/>
  <c r="L19" i="9" l="1"/>
  <c r="M19" i="9"/>
  <c r="N19" i="9"/>
  <c r="O19" i="9"/>
  <c r="P19" i="9"/>
  <c r="Q19" i="9"/>
  <c r="R19" i="9"/>
  <c r="T19" i="9"/>
  <c r="U19" i="9"/>
  <c r="V19" i="9"/>
  <c r="W19" i="9" s="1"/>
  <c r="X19" i="9"/>
  <c r="Y19" i="9"/>
  <c r="Z19" i="9"/>
  <c r="AB19" i="9"/>
  <c r="AC19" i="9"/>
  <c r="AD19" i="9"/>
  <c r="AE19" i="9"/>
  <c r="AF19" i="9"/>
  <c r="AG19" i="9"/>
  <c r="D19" i="9"/>
  <c r="E19" i="9"/>
  <c r="F19" i="9"/>
  <c r="G19" i="9" s="1"/>
  <c r="H19" i="9"/>
  <c r="I19" i="9"/>
  <c r="J19" i="9"/>
  <c r="B19" i="9"/>
  <c r="D44" i="19"/>
  <c r="D47" i="19"/>
  <c r="D46" i="19"/>
  <c r="D43" i="19"/>
  <c r="D39" i="23"/>
  <c r="B15" i="11"/>
  <c r="C15" i="11"/>
  <c r="F15" i="11"/>
  <c r="G15" i="11"/>
  <c r="H15" i="11"/>
  <c r="I15" i="11"/>
  <c r="K15" i="11"/>
  <c r="L15" i="11"/>
  <c r="M15" i="11"/>
  <c r="N15" i="11"/>
  <c r="P15" i="11"/>
  <c r="B12" i="3"/>
  <c r="C12" i="3"/>
  <c r="D12" i="3"/>
  <c r="E12" i="3"/>
  <c r="F12" i="3"/>
  <c r="G12" i="3"/>
  <c r="H12" i="3"/>
  <c r="I12" i="3"/>
  <c r="J12" i="3"/>
  <c r="K12" i="3"/>
  <c r="M12" i="3"/>
  <c r="N12" i="3"/>
  <c r="O12" i="3"/>
  <c r="B15" i="5"/>
  <c r="C15" i="5"/>
  <c r="D15" i="5"/>
  <c r="E15" i="5"/>
  <c r="F15" i="5"/>
  <c r="G15" i="5"/>
  <c r="H15" i="5"/>
  <c r="I15" i="5"/>
  <c r="J15" i="5"/>
  <c r="K15" i="5"/>
  <c r="L15" i="5"/>
  <c r="N15" i="5"/>
  <c r="O15" i="5"/>
  <c r="R15" i="5" s="1"/>
  <c r="P15" i="5"/>
  <c r="Q15" i="5"/>
  <c r="T15" i="5"/>
  <c r="U15" i="5"/>
  <c r="V15" i="5"/>
  <c r="W15" i="5"/>
  <c r="X15" i="5"/>
  <c r="AA15" i="5"/>
  <c r="AB15" i="5"/>
  <c r="AC15" i="5"/>
  <c r="AD15" i="5"/>
  <c r="AE15" i="5"/>
  <c r="AF15" i="5" s="1"/>
  <c r="Q15" i="11" l="1"/>
  <c r="D15" i="11"/>
  <c r="B14" i="11"/>
  <c r="C14" i="11"/>
  <c r="D14" i="11" s="1"/>
  <c r="F14" i="11"/>
  <c r="G14" i="11"/>
  <c r="H14" i="11"/>
  <c r="I14" i="11"/>
  <c r="K14" i="11"/>
  <c r="L14" i="11"/>
  <c r="M14" i="11"/>
  <c r="N14" i="11"/>
  <c r="E16" i="30"/>
  <c r="F16" i="30"/>
  <c r="G16" i="30"/>
  <c r="L16" i="30"/>
  <c r="M16" i="30"/>
  <c r="O16" i="30"/>
  <c r="P16" i="30"/>
  <c r="U16" i="30"/>
  <c r="V16" i="30"/>
  <c r="Y16" i="30"/>
  <c r="P14" i="11" l="1"/>
  <c r="Q14" i="11"/>
  <c r="H14" i="21"/>
  <c r="B13" i="20"/>
  <c r="C13" i="20"/>
  <c r="D13" i="20"/>
  <c r="E13" i="20"/>
  <c r="F13" i="20"/>
  <c r="G13" i="20"/>
  <c r="H13" i="20"/>
  <c r="I13" i="20"/>
  <c r="J13" i="20"/>
  <c r="K13" i="20"/>
  <c r="L13" i="20"/>
  <c r="M13" i="20"/>
  <c r="O13" i="20"/>
  <c r="P13" i="20"/>
  <c r="B18" i="9" l="1"/>
  <c r="D18" i="9"/>
  <c r="E18" i="9"/>
  <c r="F18" i="9"/>
  <c r="G18" i="9"/>
  <c r="H18" i="9"/>
  <c r="I18" i="9"/>
  <c r="J18" i="9"/>
  <c r="L18" i="9"/>
  <c r="M18" i="9"/>
  <c r="N18" i="9"/>
  <c r="O18" i="9"/>
  <c r="P18" i="9"/>
  <c r="Q18" i="9"/>
  <c r="R18" i="9"/>
  <c r="T18" i="9"/>
  <c r="U18" i="9"/>
  <c r="V18" i="9"/>
  <c r="W18" i="9"/>
  <c r="X18" i="9"/>
  <c r="Y18" i="9"/>
  <c r="Z18" i="9"/>
  <c r="AB18" i="9"/>
  <c r="AC18" i="9"/>
  <c r="AD18" i="9"/>
  <c r="AE18" i="9"/>
  <c r="AF18" i="9"/>
  <c r="AG18" i="9"/>
  <c r="B14" i="5"/>
  <c r="C14" i="5"/>
  <c r="D14" i="5"/>
  <c r="E14" i="5"/>
  <c r="F14" i="5"/>
  <c r="G14" i="5"/>
  <c r="R14" i="5" s="1"/>
  <c r="H14" i="5"/>
  <c r="I14" i="5"/>
  <c r="J14" i="5"/>
  <c r="K14" i="5"/>
  <c r="N14" i="5"/>
  <c r="O14" i="5"/>
  <c r="P14" i="5"/>
  <c r="Q14" i="5"/>
  <c r="T14" i="5"/>
  <c r="U14" i="5"/>
  <c r="V14" i="5"/>
  <c r="W14" i="5"/>
  <c r="X14" i="5"/>
  <c r="AA14" i="5"/>
  <c r="AB14" i="5"/>
  <c r="AC14" i="5"/>
  <c r="AD14" i="5"/>
  <c r="AE14" i="5"/>
  <c r="AF14" i="5" s="1"/>
  <c r="B11" i="3"/>
  <c r="C11" i="3"/>
  <c r="D11" i="3"/>
  <c r="E11" i="3"/>
  <c r="F11" i="3"/>
  <c r="G11" i="3"/>
  <c r="H11" i="3"/>
  <c r="I11" i="3"/>
  <c r="J11" i="3"/>
  <c r="K11" i="3"/>
  <c r="M11" i="3"/>
  <c r="N11" i="3"/>
  <c r="O11" i="3"/>
  <c r="L14" i="5" l="1"/>
  <c r="F52" i="7"/>
  <c r="D46" i="7"/>
  <c r="I46" i="7" s="1"/>
  <c r="D44" i="7"/>
  <c r="D43" i="7"/>
  <c r="A6" i="25" l="1"/>
  <c r="B6" i="25"/>
  <c r="C6" i="25"/>
  <c r="D6" i="25"/>
  <c r="E6" i="25"/>
  <c r="F6" i="25"/>
  <c r="G6" i="25"/>
  <c r="H6" i="25"/>
  <c r="I6" i="25"/>
  <c r="J6" i="25"/>
  <c r="K6" i="25"/>
  <c r="L6" i="25"/>
  <c r="M6" i="25"/>
  <c r="N6" i="25"/>
  <c r="O6" i="25"/>
  <c r="P6" i="25"/>
  <c r="Q6" i="25"/>
  <c r="R6" i="25"/>
  <c r="S6" i="25"/>
  <c r="T6" i="25"/>
  <c r="U6" i="25"/>
  <c r="V6" i="25"/>
  <c r="X6" i="25"/>
  <c r="Y6" i="25"/>
  <c r="A7" i="25"/>
  <c r="B7" i="25"/>
  <c r="C7" i="25"/>
  <c r="D7" i="25"/>
  <c r="E7" i="25"/>
  <c r="F7" i="25"/>
  <c r="G7" i="25"/>
  <c r="H7" i="25"/>
  <c r="I7" i="25"/>
  <c r="J7" i="25"/>
  <c r="K7" i="25"/>
  <c r="L7" i="25"/>
  <c r="M7" i="25"/>
  <c r="N7" i="25"/>
  <c r="O7" i="25"/>
  <c r="P7" i="25"/>
  <c r="Q7" i="25"/>
  <c r="R7" i="25"/>
  <c r="S7" i="25"/>
  <c r="T7" i="25"/>
  <c r="U7" i="25"/>
  <c r="V7" i="25"/>
  <c r="X7" i="25"/>
  <c r="Y7" i="25"/>
  <c r="A8" i="25"/>
  <c r="B8" i="25"/>
  <c r="C8" i="25"/>
  <c r="D8" i="25"/>
  <c r="E8" i="25"/>
  <c r="F8" i="25"/>
  <c r="G8" i="25"/>
  <c r="H8" i="25"/>
  <c r="I8" i="25"/>
  <c r="J8" i="25"/>
  <c r="K8" i="25"/>
  <c r="L8" i="25"/>
  <c r="M8" i="25"/>
  <c r="N8" i="25"/>
  <c r="O8" i="25"/>
  <c r="P8" i="25"/>
  <c r="Q8" i="25"/>
  <c r="R8" i="25"/>
  <c r="S8" i="25"/>
  <c r="T8" i="25"/>
  <c r="U8" i="25"/>
  <c r="V8" i="25"/>
  <c r="X8" i="25"/>
  <c r="Y8" i="25"/>
  <c r="Y18" i="30" l="1"/>
  <c r="V18" i="30"/>
  <c r="U18" i="30"/>
  <c r="P18" i="30"/>
  <c r="O18" i="30"/>
  <c r="M18" i="30"/>
  <c r="L18" i="30"/>
  <c r="G18" i="30"/>
  <c r="E18" i="30"/>
  <c r="F18" i="30" s="1"/>
  <c r="V17" i="30"/>
  <c r="U17" i="30"/>
  <c r="P17" i="30"/>
  <c r="O17" i="30"/>
  <c r="M17" i="30"/>
  <c r="L17" i="30"/>
  <c r="G17" i="30"/>
  <c r="E17" i="30"/>
  <c r="F17" i="30" s="1"/>
  <c r="H16" i="21"/>
  <c r="G6" i="34"/>
  <c r="G7" i="34" s="1"/>
  <c r="G8" i="34" s="1"/>
  <c r="G9" i="34" s="1"/>
  <c r="G10" i="34" s="1"/>
  <c r="G11" i="34" s="1"/>
  <c r="G12" i="34" l="1"/>
  <c r="G13" i="34" s="1"/>
  <c r="G14" i="34" s="1"/>
  <c r="G15" i="34" s="1"/>
  <c r="G16" i="34" s="1"/>
  <c r="L12" i="11" l="1"/>
  <c r="E11" i="1"/>
  <c r="D38" i="2"/>
  <c r="I55" i="7" l="1"/>
  <c r="E16" i="21" s="1"/>
  <c r="D18" i="30" s="1"/>
  <c r="N9" i="3" l="1"/>
  <c r="E9" i="3" l="1"/>
  <c r="K5" i="25"/>
  <c r="J5" i="25"/>
  <c r="I5" i="25"/>
  <c r="H5" i="25"/>
  <c r="G5" i="25"/>
  <c r="E5" i="25"/>
  <c r="F5" i="25"/>
  <c r="C5" i="25"/>
  <c r="D5" i="25"/>
  <c r="B5" i="25"/>
  <c r="A5" i="25"/>
  <c r="M13" i="11"/>
  <c r="N13" i="11"/>
  <c r="L13" i="11"/>
  <c r="G13" i="11"/>
  <c r="H13" i="11"/>
  <c r="I13" i="11"/>
  <c r="Q13" i="11" s="1"/>
  <c r="F13" i="11"/>
  <c r="K13" i="11" s="1"/>
  <c r="C13" i="11"/>
  <c r="B13" i="11"/>
  <c r="N10" i="3"/>
  <c r="BM3" i="22"/>
  <c r="D13" i="11" l="1"/>
  <c r="P13" i="11"/>
  <c r="O10" i="3"/>
  <c r="M10" i="3"/>
  <c r="J10" i="3"/>
  <c r="K10" i="3"/>
  <c r="I10" i="3"/>
  <c r="H10" i="3"/>
  <c r="G10" i="3"/>
  <c r="F10" i="3"/>
  <c r="E10" i="3"/>
  <c r="D10" i="3"/>
  <c r="C10" i="3"/>
  <c r="AE13" i="5"/>
  <c r="AF13" i="5" s="1"/>
  <c r="F25" i="2" s="1"/>
  <c r="AD13" i="5"/>
  <c r="AC13" i="5"/>
  <c r="AB13" i="5"/>
  <c r="AA13" i="5"/>
  <c r="W13" i="5"/>
  <c r="F45" i="2" s="1"/>
  <c r="V13" i="5"/>
  <c r="U13" i="5"/>
  <c r="T13" i="5"/>
  <c r="B10" i="3"/>
  <c r="AT3" i="22"/>
  <c r="AQ3" i="22"/>
  <c r="Q13" i="5" l="1"/>
  <c r="P13" i="5"/>
  <c r="O13" i="5"/>
  <c r="N13" i="5"/>
  <c r="K13" i="5"/>
  <c r="F24" i="2" s="1"/>
  <c r="H13" i="5"/>
  <c r="I13" i="5"/>
  <c r="J13" i="5"/>
  <c r="G13" i="5"/>
  <c r="X13" i="5" s="1"/>
  <c r="F13" i="5"/>
  <c r="E13" i="5"/>
  <c r="D13" i="5"/>
  <c r="C13" i="5"/>
  <c r="C12" i="5"/>
  <c r="B13" i="5"/>
  <c r="L16" i="9"/>
  <c r="AC17" i="9"/>
  <c r="AD17" i="9"/>
  <c r="AE17" i="9"/>
  <c r="AB16" i="9" s="1"/>
  <c r="AF17" i="9"/>
  <c r="AG17" i="9"/>
  <c r="AB17" i="9"/>
  <c r="Z17" i="9"/>
  <c r="Y17" i="9"/>
  <c r="F38" i="2" s="1"/>
  <c r="Y16" i="9"/>
  <c r="X17" i="9"/>
  <c r="V17" i="9"/>
  <c r="W17" i="9" s="1"/>
  <c r="U17" i="9"/>
  <c r="T17" i="9"/>
  <c r="T3" i="22"/>
  <c r="Q3" i="22"/>
  <c r="J17" i="9"/>
  <c r="I17" i="9"/>
  <c r="H17" i="9"/>
  <c r="R17" i="9"/>
  <c r="Q17" i="9"/>
  <c r="P17" i="9"/>
  <c r="O17" i="9"/>
  <c r="Q16" i="9"/>
  <c r="N17" i="9"/>
  <c r="M17" i="9"/>
  <c r="L17" i="9"/>
  <c r="F17" i="9"/>
  <c r="G17" i="9" s="1"/>
  <c r="E17" i="9"/>
  <c r="D17" i="9"/>
  <c r="B17" i="9"/>
  <c r="E3" i="22"/>
  <c r="T16" i="9" l="1"/>
  <c r="P3" i="22" s="1"/>
  <c r="F37" i="2"/>
  <c r="J38" i="2"/>
  <c r="H38" i="2"/>
  <c r="L13" i="5"/>
  <c r="R13" i="5"/>
  <c r="D16" i="9"/>
  <c r="D3" i="22" s="1"/>
  <c r="P12" i="20" l="1"/>
  <c r="Y5" i="25" s="1"/>
  <c r="O12" i="20"/>
  <c r="X5" i="25" s="1"/>
  <c r="M12" i="20"/>
  <c r="L12" i="20"/>
  <c r="T5" i="25" s="1"/>
  <c r="K12" i="20"/>
  <c r="S5" i="25" s="1"/>
  <c r="J12" i="20"/>
  <c r="R5" i="25" s="1"/>
  <c r="I12" i="20"/>
  <c r="U5" i="25" s="1"/>
  <c r="H12" i="20"/>
  <c r="Q5" i="25" s="1"/>
  <c r="G12" i="20"/>
  <c r="P5" i="25" s="1"/>
  <c r="F12" i="20"/>
  <c r="O5" i="25" s="1"/>
  <c r="E12" i="20"/>
  <c r="N5" i="25" s="1"/>
  <c r="D12" i="20"/>
  <c r="M5" i="25" s="1"/>
  <c r="B12" i="20"/>
  <c r="C12" i="20"/>
  <c r="L5" i="25" s="1"/>
  <c r="V5" i="25" l="1"/>
  <c r="E17" i="1"/>
  <c r="J3" i="22"/>
  <c r="BG3" i="22" l="1"/>
  <c r="R4" i="32" l="1"/>
  <c r="Y15" i="30" l="1"/>
  <c r="V15" i="30"/>
  <c r="U15" i="30"/>
  <c r="P15" i="30"/>
  <c r="O15" i="30"/>
  <c r="M15" i="30"/>
  <c r="L15" i="30"/>
  <c r="G15" i="30"/>
  <c r="E15" i="30"/>
  <c r="F15" i="30" s="1"/>
  <c r="Y9" i="30"/>
  <c r="V9" i="30"/>
  <c r="U9" i="30"/>
  <c r="P9" i="30"/>
  <c r="O9" i="30"/>
  <c r="M9" i="30"/>
  <c r="L9" i="30"/>
  <c r="G9" i="30"/>
  <c r="E9" i="30"/>
  <c r="F9" i="30" s="1"/>
  <c r="Y6" i="30"/>
  <c r="V6" i="30"/>
  <c r="U6" i="30"/>
  <c r="P6" i="30"/>
  <c r="O6" i="30"/>
  <c r="M6" i="30"/>
  <c r="L6" i="30"/>
  <c r="G6" i="30"/>
  <c r="E6" i="30"/>
  <c r="F6" i="30" s="1"/>
  <c r="H7" i="21"/>
  <c r="H4" i="21"/>
  <c r="G12" i="10"/>
  <c r="E21" i="8"/>
  <c r="E20" i="8"/>
  <c r="U12" i="5"/>
  <c r="T12" i="5"/>
  <c r="O12" i="5"/>
  <c r="N12" i="5"/>
  <c r="D12" i="5"/>
  <c r="AD3" i="22" s="1"/>
  <c r="X12" i="5" l="1"/>
  <c r="W12" i="5"/>
  <c r="AM3" i="22"/>
  <c r="R12" i="5"/>
  <c r="Q12" i="5"/>
  <c r="E14" i="34" s="1"/>
  <c r="AR3" i="22"/>
  <c r="AS3" i="22"/>
  <c r="I15" i="7"/>
  <c r="E15" i="34" l="1"/>
  <c r="D45" i="2"/>
  <c r="D29" i="7"/>
  <c r="I14" i="7"/>
  <c r="I3" i="7"/>
  <c r="M9" i="3"/>
  <c r="H9" i="3"/>
  <c r="C13" i="10"/>
  <c r="H45" i="2" l="1"/>
  <c r="J45" i="2"/>
  <c r="F12" i="11"/>
  <c r="C11" i="20"/>
  <c r="G12" i="24"/>
  <c r="H12" i="24"/>
  <c r="H11" i="24"/>
  <c r="D12" i="24"/>
  <c r="E12" i="24"/>
  <c r="F12" i="24"/>
  <c r="E11" i="24"/>
  <c r="F11" i="24"/>
  <c r="G11" i="24"/>
  <c r="D11" i="24"/>
  <c r="C16" i="16"/>
  <c r="C15" i="16"/>
  <c r="D21" i="23" l="1"/>
  <c r="D25" i="7"/>
  <c r="B10" i="15"/>
  <c r="C10" i="15"/>
  <c r="D10" i="15"/>
  <c r="E10" i="15"/>
  <c r="Z219" i="9"/>
  <c r="Y219" i="9"/>
  <c r="X219" i="9"/>
  <c r="V219" i="9"/>
  <c r="U219" i="9"/>
  <c r="T219" i="9"/>
  <c r="Z218" i="9"/>
  <c r="Y218" i="9"/>
  <c r="X218" i="9"/>
  <c r="V218" i="9"/>
  <c r="U218" i="9"/>
  <c r="T218" i="9"/>
  <c r="Z217" i="9"/>
  <c r="Y217" i="9"/>
  <c r="X217" i="9"/>
  <c r="V217" i="9"/>
  <c r="U217" i="9"/>
  <c r="T217" i="9"/>
  <c r="Z216" i="9"/>
  <c r="Y216" i="9"/>
  <c r="X216" i="9"/>
  <c r="V216" i="9"/>
  <c r="U216" i="9"/>
  <c r="T216" i="9"/>
  <c r="Z215" i="9"/>
  <c r="Y215" i="9"/>
  <c r="X215" i="9"/>
  <c r="V215" i="9"/>
  <c r="U215" i="9"/>
  <c r="T215" i="9"/>
  <c r="Z214" i="9"/>
  <c r="Y214" i="9"/>
  <c r="X214" i="9"/>
  <c r="V214" i="9"/>
  <c r="U214" i="9"/>
  <c r="T214" i="9"/>
  <c r="Z213" i="9"/>
  <c r="Y213" i="9"/>
  <c r="X213" i="9"/>
  <c r="V213" i="9"/>
  <c r="U213" i="9"/>
  <c r="T213" i="9"/>
  <c r="Z212" i="9"/>
  <c r="Y212" i="9"/>
  <c r="X212" i="9"/>
  <c r="V212" i="9"/>
  <c r="U212" i="9"/>
  <c r="T212" i="9"/>
  <c r="Z211" i="9"/>
  <c r="Y211" i="9"/>
  <c r="X211" i="9"/>
  <c r="V211" i="9"/>
  <c r="U211" i="9"/>
  <c r="T211" i="9"/>
  <c r="Z210" i="9"/>
  <c r="Y210" i="9"/>
  <c r="X210" i="9"/>
  <c r="V210" i="9"/>
  <c r="U210" i="9"/>
  <c r="T210" i="9"/>
  <c r="Z209" i="9"/>
  <c r="Y209" i="9"/>
  <c r="X209" i="9"/>
  <c r="V209" i="9"/>
  <c r="U209" i="9"/>
  <c r="T209" i="9"/>
  <c r="Z208" i="9"/>
  <c r="Y208" i="9"/>
  <c r="X208" i="9"/>
  <c r="V208" i="9"/>
  <c r="U208" i="9"/>
  <c r="T208" i="9"/>
  <c r="Z207" i="9"/>
  <c r="Y207" i="9"/>
  <c r="X207" i="9"/>
  <c r="V207" i="9"/>
  <c r="U207" i="9"/>
  <c r="T207" i="9"/>
  <c r="Z206" i="9"/>
  <c r="Y206" i="9"/>
  <c r="X206" i="9"/>
  <c r="V206" i="9"/>
  <c r="U206" i="9"/>
  <c r="T206" i="9"/>
  <c r="Z205" i="9"/>
  <c r="Y205" i="9"/>
  <c r="X205" i="9"/>
  <c r="V205" i="9"/>
  <c r="U205" i="9"/>
  <c r="T205" i="9"/>
  <c r="Z204" i="9"/>
  <c r="Y204" i="9"/>
  <c r="X204" i="9"/>
  <c r="V204" i="9"/>
  <c r="U204" i="9"/>
  <c r="T204" i="9"/>
  <c r="Z203" i="9"/>
  <c r="Y203" i="9"/>
  <c r="X203" i="9"/>
  <c r="V203" i="9"/>
  <c r="U203" i="9"/>
  <c r="T203" i="9"/>
  <c r="Z202" i="9"/>
  <c r="Y202" i="9"/>
  <c r="X202" i="9"/>
  <c r="V202" i="9"/>
  <c r="U202" i="9"/>
  <c r="T202" i="9"/>
  <c r="Z201" i="9"/>
  <c r="Y201" i="9"/>
  <c r="X201" i="9"/>
  <c r="V201" i="9"/>
  <c r="U201" i="9"/>
  <c r="T201" i="9"/>
  <c r="Z200" i="9"/>
  <c r="Y200" i="9"/>
  <c r="X200" i="9"/>
  <c r="V200" i="9"/>
  <c r="U200" i="9"/>
  <c r="T200" i="9"/>
  <c r="Z199" i="9"/>
  <c r="Y199" i="9"/>
  <c r="X199" i="9"/>
  <c r="V199" i="9"/>
  <c r="U199" i="9"/>
  <c r="T199" i="9"/>
  <c r="Z198" i="9"/>
  <c r="Y198" i="9"/>
  <c r="X198" i="9"/>
  <c r="V198" i="9"/>
  <c r="U198" i="9"/>
  <c r="T198" i="9"/>
  <c r="Z197" i="9"/>
  <c r="Y197" i="9"/>
  <c r="X197" i="9"/>
  <c r="V197" i="9"/>
  <c r="U197" i="9"/>
  <c r="T197" i="9"/>
  <c r="Z196" i="9"/>
  <c r="Y196" i="9"/>
  <c r="X196" i="9"/>
  <c r="V196" i="9"/>
  <c r="U196" i="9"/>
  <c r="T196" i="9"/>
  <c r="Z195" i="9"/>
  <c r="Y195" i="9"/>
  <c r="X195" i="9"/>
  <c r="V195" i="9"/>
  <c r="U195" i="9"/>
  <c r="T195" i="9"/>
  <c r="Z194" i="9"/>
  <c r="Y194" i="9"/>
  <c r="X194" i="9"/>
  <c r="V194" i="9"/>
  <c r="U194" i="9"/>
  <c r="T194" i="9"/>
  <c r="Z193" i="9"/>
  <c r="Y193" i="9"/>
  <c r="X193" i="9"/>
  <c r="V193" i="9"/>
  <c r="U193" i="9"/>
  <c r="T193" i="9"/>
  <c r="Z192" i="9"/>
  <c r="Y192" i="9"/>
  <c r="X192" i="9"/>
  <c r="V192" i="9"/>
  <c r="U192" i="9"/>
  <c r="T192" i="9"/>
  <c r="Z191" i="9"/>
  <c r="Y191" i="9"/>
  <c r="X191" i="9"/>
  <c r="V191" i="9"/>
  <c r="U191" i="9"/>
  <c r="T191" i="9"/>
  <c r="Z190" i="9"/>
  <c r="Y190" i="9"/>
  <c r="X190" i="9"/>
  <c r="V190" i="9"/>
  <c r="U190" i="9"/>
  <c r="T190" i="9"/>
  <c r="Z189" i="9"/>
  <c r="Y189" i="9"/>
  <c r="X189" i="9"/>
  <c r="V189" i="9"/>
  <c r="U189" i="9"/>
  <c r="T189" i="9"/>
  <c r="Z188" i="9"/>
  <c r="Y188" i="9"/>
  <c r="X188" i="9"/>
  <c r="V188" i="9"/>
  <c r="U188" i="9"/>
  <c r="T188" i="9"/>
  <c r="Z187" i="9"/>
  <c r="Y187" i="9"/>
  <c r="X187" i="9"/>
  <c r="V187" i="9"/>
  <c r="U187" i="9"/>
  <c r="T187" i="9"/>
  <c r="Z186" i="9"/>
  <c r="Y186" i="9"/>
  <c r="X186" i="9"/>
  <c r="V186" i="9"/>
  <c r="U186" i="9"/>
  <c r="T186" i="9"/>
  <c r="Z185" i="9"/>
  <c r="Y185" i="9"/>
  <c r="X185" i="9"/>
  <c r="V185" i="9"/>
  <c r="U185" i="9"/>
  <c r="T185" i="9"/>
  <c r="Z184" i="9"/>
  <c r="Y184" i="9"/>
  <c r="X184" i="9"/>
  <c r="V184" i="9"/>
  <c r="U184" i="9"/>
  <c r="T184" i="9"/>
  <c r="Z183" i="9"/>
  <c r="Y183" i="9"/>
  <c r="X183" i="9"/>
  <c r="V183" i="9"/>
  <c r="U183" i="9"/>
  <c r="T183" i="9"/>
  <c r="Z182" i="9"/>
  <c r="Y182" i="9"/>
  <c r="X182" i="9"/>
  <c r="V182" i="9"/>
  <c r="U182" i="9"/>
  <c r="T182" i="9"/>
  <c r="Z181" i="9"/>
  <c r="Y181" i="9"/>
  <c r="X181" i="9"/>
  <c r="V181" i="9"/>
  <c r="U181" i="9"/>
  <c r="T181" i="9"/>
  <c r="Z180" i="9"/>
  <c r="Y180" i="9"/>
  <c r="X180" i="9"/>
  <c r="V180" i="9"/>
  <c r="U180" i="9"/>
  <c r="T180" i="9"/>
  <c r="Z179" i="9"/>
  <c r="Y179" i="9"/>
  <c r="X179" i="9"/>
  <c r="V179" i="9"/>
  <c r="U179" i="9"/>
  <c r="T179" i="9"/>
  <c r="Z178" i="9"/>
  <c r="Y178" i="9"/>
  <c r="X178" i="9"/>
  <c r="V178" i="9"/>
  <c r="U178" i="9"/>
  <c r="T178" i="9"/>
  <c r="Z177" i="9"/>
  <c r="Y177" i="9"/>
  <c r="X177" i="9"/>
  <c r="V177" i="9"/>
  <c r="U177" i="9"/>
  <c r="T177" i="9"/>
  <c r="Z176" i="9"/>
  <c r="Y176" i="9"/>
  <c r="X176" i="9"/>
  <c r="V176" i="9"/>
  <c r="U176" i="9"/>
  <c r="T176" i="9"/>
  <c r="Z175" i="9"/>
  <c r="Y175" i="9"/>
  <c r="X175" i="9"/>
  <c r="V175" i="9"/>
  <c r="U175" i="9"/>
  <c r="T175" i="9"/>
  <c r="Z174" i="9"/>
  <c r="Y174" i="9"/>
  <c r="X174" i="9"/>
  <c r="V174" i="9"/>
  <c r="U174" i="9"/>
  <c r="T174" i="9"/>
  <c r="Z173" i="9"/>
  <c r="Y173" i="9"/>
  <c r="X173" i="9"/>
  <c r="V173" i="9"/>
  <c r="U173" i="9"/>
  <c r="T173" i="9"/>
  <c r="Z172" i="9"/>
  <c r="Y172" i="9"/>
  <c r="X172" i="9"/>
  <c r="V172" i="9"/>
  <c r="U172" i="9"/>
  <c r="T172" i="9"/>
  <c r="Z171" i="9"/>
  <c r="Y171" i="9"/>
  <c r="X171" i="9"/>
  <c r="V171" i="9"/>
  <c r="U171" i="9"/>
  <c r="T171" i="9"/>
  <c r="Z170" i="9"/>
  <c r="Y170" i="9"/>
  <c r="X170" i="9"/>
  <c r="V170" i="9"/>
  <c r="U170" i="9"/>
  <c r="T170" i="9"/>
  <c r="Z169" i="9"/>
  <c r="Y169" i="9"/>
  <c r="X169" i="9"/>
  <c r="V169" i="9"/>
  <c r="U169" i="9"/>
  <c r="T169" i="9"/>
  <c r="Z168" i="9"/>
  <c r="Y168" i="9"/>
  <c r="X168" i="9"/>
  <c r="V168" i="9"/>
  <c r="U168" i="9"/>
  <c r="T168" i="9"/>
  <c r="Z167" i="9"/>
  <c r="Y167" i="9"/>
  <c r="X167" i="9"/>
  <c r="V167" i="9"/>
  <c r="U167" i="9"/>
  <c r="T167" i="9"/>
  <c r="Z166" i="9"/>
  <c r="Y166" i="9"/>
  <c r="X166" i="9"/>
  <c r="V166" i="9"/>
  <c r="U166" i="9"/>
  <c r="T166" i="9"/>
  <c r="Z165" i="9"/>
  <c r="Y165" i="9"/>
  <c r="X165" i="9"/>
  <c r="V165" i="9"/>
  <c r="U165" i="9"/>
  <c r="T165" i="9"/>
  <c r="Z164" i="9"/>
  <c r="Y164" i="9"/>
  <c r="X164" i="9"/>
  <c r="V164" i="9"/>
  <c r="U164" i="9"/>
  <c r="T164" i="9"/>
  <c r="Z163" i="9"/>
  <c r="Y163" i="9"/>
  <c r="X163" i="9"/>
  <c r="V163" i="9"/>
  <c r="U163" i="9"/>
  <c r="T163" i="9"/>
  <c r="Z162" i="9"/>
  <c r="Y162" i="9"/>
  <c r="X162" i="9"/>
  <c r="V162" i="9"/>
  <c r="U162" i="9"/>
  <c r="T162" i="9"/>
  <c r="Z161" i="9"/>
  <c r="Y161" i="9"/>
  <c r="X161" i="9"/>
  <c r="V161" i="9"/>
  <c r="U161" i="9"/>
  <c r="T161" i="9"/>
  <c r="Z160" i="9"/>
  <c r="Y160" i="9"/>
  <c r="X160" i="9"/>
  <c r="V160" i="9"/>
  <c r="U160" i="9"/>
  <c r="T160" i="9"/>
  <c r="Z159" i="9"/>
  <c r="Y159" i="9"/>
  <c r="X159" i="9"/>
  <c r="V159" i="9"/>
  <c r="U159" i="9"/>
  <c r="T159" i="9"/>
  <c r="Z158" i="9"/>
  <c r="Y158" i="9"/>
  <c r="X158" i="9"/>
  <c r="V158" i="9"/>
  <c r="U158" i="9"/>
  <c r="T158" i="9"/>
  <c r="Z157" i="9"/>
  <c r="Y157" i="9"/>
  <c r="X157" i="9"/>
  <c r="V157" i="9"/>
  <c r="U157" i="9"/>
  <c r="T157" i="9"/>
  <c r="Z156" i="9"/>
  <c r="Y156" i="9"/>
  <c r="X156" i="9"/>
  <c r="V156" i="9"/>
  <c r="U156" i="9"/>
  <c r="T156" i="9"/>
  <c r="Z155" i="9"/>
  <c r="Y155" i="9"/>
  <c r="X155" i="9"/>
  <c r="V155" i="9"/>
  <c r="U155" i="9"/>
  <c r="T155" i="9"/>
  <c r="Z154" i="9"/>
  <c r="Y154" i="9"/>
  <c r="X154" i="9"/>
  <c r="V154" i="9"/>
  <c r="U154" i="9"/>
  <c r="T154" i="9"/>
  <c r="Z153" i="9"/>
  <c r="Y153" i="9"/>
  <c r="X153" i="9"/>
  <c r="V153" i="9"/>
  <c r="U153" i="9"/>
  <c r="T153" i="9"/>
  <c r="Z152" i="9"/>
  <c r="Y152" i="9"/>
  <c r="X152" i="9"/>
  <c r="V152" i="9"/>
  <c r="U152" i="9"/>
  <c r="T152" i="9"/>
  <c r="Z151" i="9"/>
  <c r="Y151" i="9"/>
  <c r="X151" i="9"/>
  <c r="V151" i="9"/>
  <c r="U151" i="9"/>
  <c r="T151" i="9"/>
  <c r="Z150" i="9"/>
  <c r="Y150" i="9"/>
  <c r="X150" i="9"/>
  <c r="V150" i="9"/>
  <c r="U150" i="9"/>
  <c r="T150" i="9"/>
  <c r="Z149" i="9"/>
  <c r="Y149" i="9"/>
  <c r="X149" i="9"/>
  <c r="V149" i="9"/>
  <c r="U149" i="9"/>
  <c r="T149" i="9"/>
  <c r="Z148" i="9"/>
  <c r="Y148" i="9"/>
  <c r="X148" i="9"/>
  <c r="V148" i="9"/>
  <c r="U148" i="9"/>
  <c r="T148" i="9"/>
  <c r="Z147" i="9"/>
  <c r="Y147" i="9"/>
  <c r="X147" i="9"/>
  <c r="V147" i="9"/>
  <c r="U147" i="9"/>
  <c r="T147" i="9"/>
  <c r="Z146" i="9"/>
  <c r="Y146" i="9"/>
  <c r="X146" i="9"/>
  <c r="V146" i="9"/>
  <c r="U146" i="9"/>
  <c r="T146" i="9"/>
  <c r="Z145" i="9"/>
  <c r="Y145" i="9"/>
  <c r="X145" i="9"/>
  <c r="V145" i="9"/>
  <c r="U145" i="9"/>
  <c r="T145" i="9"/>
  <c r="Z144" i="9"/>
  <c r="Y144" i="9"/>
  <c r="X144" i="9"/>
  <c r="V144" i="9"/>
  <c r="U144" i="9"/>
  <c r="T144" i="9"/>
  <c r="Z143" i="9"/>
  <c r="Y143" i="9"/>
  <c r="X143" i="9"/>
  <c r="V143" i="9"/>
  <c r="U143" i="9"/>
  <c r="T143" i="9"/>
  <c r="Z142" i="9"/>
  <c r="Y142" i="9"/>
  <c r="X142" i="9"/>
  <c r="V142" i="9"/>
  <c r="U142" i="9"/>
  <c r="T142" i="9"/>
  <c r="Z141" i="9"/>
  <c r="Y141" i="9"/>
  <c r="X141" i="9"/>
  <c r="V141" i="9"/>
  <c r="U141" i="9"/>
  <c r="T141" i="9"/>
  <c r="Z140" i="9"/>
  <c r="Y140" i="9"/>
  <c r="X140" i="9"/>
  <c r="V140" i="9"/>
  <c r="U140" i="9"/>
  <c r="T140" i="9"/>
  <c r="Z139" i="9"/>
  <c r="Y139" i="9"/>
  <c r="X139" i="9"/>
  <c r="V139" i="9"/>
  <c r="U139" i="9"/>
  <c r="T139" i="9"/>
  <c r="Z138" i="9"/>
  <c r="Y138" i="9"/>
  <c r="X138" i="9"/>
  <c r="V138" i="9"/>
  <c r="U138" i="9"/>
  <c r="T138" i="9"/>
  <c r="Z137" i="9"/>
  <c r="Y137" i="9"/>
  <c r="X137" i="9"/>
  <c r="V137" i="9"/>
  <c r="U137" i="9"/>
  <c r="T137" i="9"/>
  <c r="Z136" i="9"/>
  <c r="Y136" i="9"/>
  <c r="X136" i="9"/>
  <c r="V136" i="9"/>
  <c r="U136" i="9"/>
  <c r="T136" i="9"/>
  <c r="Z135" i="9"/>
  <c r="Y135" i="9"/>
  <c r="X135" i="9"/>
  <c r="V135" i="9"/>
  <c r="U135" i="9"/>
  <c r="T135" i="9"/>
  <c r="Z134" i="9"/>
  <c r="Y134" i="9"/>
  <c r="X134" i="9"/>
  <c r="V134" i="9"/>
  <c r="U134" i="9"/>
  <c r="T134" i="9"/>
  <c r="Z133" i="9"/>
  <c r="Y133" i="9"/>
  <c r="X133" i="9"/>
  <c r="V133" i="9"/>
  <c r="U133" i="9"/>
  <c r="T133" i="9"/>
  <c r="Z132" i="9"/>
  <c r="Y132" i="9"/>
  <c r="X132" i="9"/>
  <c r="V132" i="9"/>
  <c r="U132" i="9"/>
  <c r="T132" i="9"/>
  <c r="Z131" i="9"/>
  <c r="Y131" i="9"/>
  <c r="X131" i="9"/>
  <c r="V131" i="9"/>
  <c r="U131" i="9"/>
  <c r="T131" i="9"/>
  <c r="Z130" i="9"/>
  <c r="Y130" i="9"/>
  <c r="X130" i="9"/>
  <c r="V130" i="9"/>
  <c r="U130" i="9"/>
  <c r="T130" i="9"/>
  <c r="Z129" i="9"/>
  <c r="Y129" i="9"/>
  <c r="X129" i="9"/>
  <c r="V129" i="9"/>
  <c r="U129" i="9"/>
  <c r="T129" i="9"/>
  <c r="Z128" i="9"/>
  <c r="Y128" i="9"/>
  <c r="X128" i="9"/>
  <c r="V128" i="9"/>
  <c r="U128" i="9"/>
  <c r="T128" i="9"/>
  <c r="Z127" i="9"/>
  <c r="Y127" i="9"/>
  <c r="X127" i="9"/>
  <c r="V127" i="9"/>
  <c r="U127" i="9"/>
  <c r="T127" i="9"/>
  <c r="Z126" i="9"/>
  <c r="Y126" i="9"/>
  <c r="X126" i="9"/>
  <c r="V126" i="9"/>
  <c r="U126" i="9"/>
  <c r="T126" i="9"/>
  <c r="Z125" i="9"/>
  <c r="Y125" i="9"/>
  <c r="X125" i="9"/>
  <c r="V125" i="9"/>
  <c r="U125" i="9"/>
  <c r="T125" i="9"/>
  <c r="Z124" i="9"/>
  <c r="Y124" i="9"/>
  <c r="X124" i="9"/>
  <c r="V124" i="9"/>
  <c r="U124" i="9"/>
  <c r="T124" i="9"/>
  <c r="Z123" i="9"/>
  <c r="Y123" i="9"/>
  <c r="X123" i="9"/>
  <c r="V123" i="9"/>
  <c r="U123" i="9"/>
  <c r="T123" i="9"/>
  <c r="Z122" i="9"/>
  <c r="Y122" i="9"/>
  <c r="X122" i="9"/>
  <c r="V122" i="9"/>
  <c r="U122" i="9"/>
  <c r="T122" i="9"/>
  <c r="Z121" i="9"/>
  <c r="Y121" i="9"/>
  <c r="X121" i="9"/>
  <c r="V121" i="9"/>
  <c r="U121" i="9"/>
  <c r="T121" i="9"/>
  <c r="Z120" i="9"/>
  <c r="Y120" i="9"/>
  <c r="X120" i="9"/>
  <c r="V120" i="9"/>
  <c r="U120" i="9"/>
  <c r="T120" i="9"/>
  <c r="Z119" i="9"/>
  <c r="Y119" i="9"/>
  <c r="X119" i="9"/>
  <c r="V119" i="9"/>
  <c r="U119" i="9"/>
  <c r="T119" i="9"/>
  <c r="Z118" i="9"/>
  <c r="Y118" i="9"/>
  <c r="X118" i="9"/>
  <c r="V118" i="9"/>
  <c r="U118" i="9"/>
  <c r="T118" i="9"/>
  <c r="Z117" i="9"/>
  <c r="Y117" i="9"/>
  <c r="X117" i="9"/>
  <c r="V117" i="9"/>
  <c r="U117" i="9"/>
  <c r="T117" i="9"/>
  <c r="Z116" i="9"/>
  <c r="Y116" i="9"/>
  <c r="X116" i="9"/>
  <c r="V116" i="9"/>
  <c r="U116" i="9"/>
  <c r="T116" i="9"/>
  <c r="Z115" i="9"/>
  <c r="Y115" i="9"/>
  <c r="X115" i="9"/>
  <c r="V115" i="9"/>
  <c r="U115" i="9"/>
  <c r="T115" i="9"/>
  <c r="Z114" i="9"/>
  <c r="Y114" i="9"/>
  <c r="X114" i="9"/>
  <c r="V114" i="9"/>
  <c r="U114" i="9"/>
  <c r="T114" i="9"/>
  <c r="Z113" i="9"/>
  <c r="Y113" i="9"/>
  <c r="X113" i="9"/>
  <c r="V113" i="9"/>
  <c r="U113" i="9"/>
  <c r="T113" i="9"/>
  <c r="Z112" i="9"/>
  <c r="Y112" i="9"/>
  <c r="X112" i="9"/>
  <c r="V112" i="9"/>
  <c r="U112" i="9"/>
  <c r="T112" i="9"/>
  <c r="Z111" i="9"/>
  <c r="Y111" i="9"/>
  <c r="X111" i="9"/>
  <c r="V111" i="9"/>
  <c r="U111" i="9"/>
  <c r="T111" i="9"/>
  <c r="Z110" i="9"/>
  <c r="Y110" i="9"/>
  <c r="X110" i="9"/>
  <c r="V110" i="9"/>
  <c r="U110" i="9"/>
  <c r="T110" i="9"/>
  <c r="Z109" i="9"/>
  <c r="Y109" i="9"/>
  <c r="X109" i="9"/>
  <c r="V109" i="9"/>
  <c r="U109" i="9"/>
  <c r="T109" i="9"/>
  <c r="Z108" i="9"/>
  <c r="Y108" i="9"/>
  <c r="X108" i="9"/>
  <c r="V108" i="9"/>
  <c r="U108" i="9"/>
  <c r="T108" i="9"/>
  <c r="Z107" i="9"/>
  <c r="Y107" i="9"/>
  <c r="X107" i="9"/>
  <c r="V107" i="9"/>
  <c r="U107" i="9"/>
  <c r="T107" i="9"/>
  <c r="Z106" i="9"/>
  <c r="Y106" i="9"/>
  <c r="X106" i="9"/>
  <c r="V106" i="9"/>
  <c r="U106" i="9"/>
  <c r="T106" i="9"/>
  <c r="Z105" i="9"/>
  <c r="Y105" i="9"/>
  <c r="X105" i="9"/>
  <c r="V105" i="9"/>
  <c r="U105" i="9"/>
  <c r="T105" i="9"/>
  <c r="Z104" i="9"/>
  <c r="Y104" i="9"/>
  <c r="X104" i="9"/>
  <c r="V104" i="9"/>
  <c r="U104" i="9"/>
  <c r="T104" i="9"/>
  <c r="Z103" i="9"/>
  <c r="Y103" i="9"/>
  <c r="X103" i="9"/>
  <c r="V103" i="9"/>
  <c r="U103" i="9"/>
  <c r="T103" i="9"/>
  <c r="Z102" i="9"/>
  <c r="Y102" i="9"/>
  <c r="X102" i="9"/>
  <c r="V102" i="9"/>
  <c r="U102" i="9"/>
  <c r="T102" i="9"/>
  <c r="Z101" i="9"/>
  <c r="Y101" i="9"/>
  <c r="X101" i="9"/>
  <c r="V101" i="9"/>
  <c r="U101" i="9"/>
  <c r="T101" i="9"/>
  <c r="Z100" i="9"/>
  <c r="Y100" i="9"/>
  <c r="X100" i="9"/>
  <c r="V100" i="9"/>
  <c r="U100" i="9"/>
  <c r="T100" i="9"/>
  <c r="Z99" i="9"/>
  <c r="Y99" i="9"/>
  <c r="X99" i="9"/>
  <c r="V99" i="9"/>
  <c r="U99" i="9"/>
  <c r="T99" i="9"/>
  <c r="Z98" i="9"/>
  <c r="Y98" i="9"/>
  <c r="X98" i="9"/>
  <c r="V98" i="9"/>
  <c r="U98" i="9"/>
  <c r="T98" i="9"/>
  <c r="Z97" i="9"/>
  <c r="Y97" i="9"/>
  <c r="X97" i="9"/>
  <c r="V97" i="9"/>
  <c r="U97" i="9"/>
  <c r="T97" i="9"/>
  <c r="Z96" i="9"/>
  <c r="Y96" i="9"/>
  <c r="X96" i="9"/>
  <c r="V96" i="9"/>
  <c r="U96" i="9"/>
  <c r="T96" i="9"/>
  <c r="Z95" i="9"/>
  <c r="Y95" i="9"/>
  <c r="X95" i="9"/>
  <c r="V95" i="9"/>
  <c r="U95" i="9"/>
  <c r="T95" i="9"/>
  <c r="Z94" i="9"/>
  <c r="Y94" i="9"/>
  <c r="X94" i="9"/>
  <c r="V94" i="9"/>
  <c r="U94" i="9"/>
  <c r="T94" i="9"/>
  <c r="Z93" i="9"/>
  <c r="Y93" i="9"/>
  <c r="X93" i="9"/>
  <c r="V93" i="9"/>
  <c r="U93" i="9"/>
  <c r="T93" i="9"/>
  <c r="Z92" i="9"/>
  <c r="Y92" i="9"/>
  <c r="X92" i="9"/>
  <c r="V92" i="9"/>
  <c r="U92" i="9"/>
  <c r="T92" i="9"/>
  <c r="Z91" i="9"/>
  <c r="Y91" i="9"/>
  <c r="X91" i="9"/>
  <c r="V91" i="9"/>
  <c r="U91" i="9"/>
  <c r="T91" i="9"/>
  <c r="Z90" i="9"/>
  <c r="Y90" i="9"/>
  <c r="X90" i="9"/>
  <c r="V90" i="9"/>
  <c r="U90" i="9"/>
  <c r="T90" i="9"/>
  <c r="Z89" i="9"/>
  <c r="Y89" i="9"/>
  <c r="X89" i="9"/>
  <c r="V89" i="9"/>
  <c r="U89" i="9"/>
  <c r="T89" i="9"/>
  <c r="Z88" i="9"/>
  <c r="Y88" i="9"/>
  <c r="X88" i="9"/>
  <c r="V88" i="9"/>
  <c r="U88" i="9"/>
  <c r="T88" i="9"/>
  <c r="Z87" i="9"/>
  <c r="Y87" i="9"/>
  <c r="X87" i="9"/>
  <c r="V87" i="9"/>
  <c r="U87" i="9"/>
  <c r="T87" i="9"/>
  <c r="Z86" i="9"/>
  <c r="Y86" i="9"/>
  <c r="X86" i="9"/>
  <c r="V86" i="9"/>
  <c r="U86" i="9"/>
  <c r="T86" i="9"/>
  <c r="Z85" i="9"/>
  <c r="Y85" i="9"/>
  <c r="X85" i="9"/>
  <c r="V85" i="9"/>
  <c r="U85" i="9"/>
  <c r="T85" i="9"/>
  <c r="Z84" i="9"/>
  <c r="Y84" i="9"/>
  <c r="X84" i="9"/>
  <c r="V84" i="9"/>
  <c r="U84" i="9"/>
  <c r="T84" i="9"/>
  <c r="Z83" i="9"/>
  <c r="Y83" i="9"/>
  <c r="X83" i="9"/>
  <c r="V83" i="9"/>
  <c r="U83" i="9"/>
  <c r="T83" i="9"/>
  <c r="Z82" i="9"/>
  <c r="Y82" i="9"/>
  <c r="X82" i="9"/>
  <c r="V82" i="9"/>
  <c r="U82" i="9"/>
  <c r="T82" i="9"/>
  <c r="Z81" i="9"/>
  <c r="Y81" i="9"/>
  <c r="X81" i="9"/>
  <c r="V81" i="9"/>
  <c r="U81" i="9"/>
  <c r="T81" i="9"/>
  <c r="Z80" i="9"/>
  <c r="Y80" i="9"/>
  <c r="X80" i="9"/>
  <c r="V80" i="9"/>
  <c r="U80" i="9"/>
  <c r="T80" i="9"/>
  <c r="Z79" i="9"/>
  <c r="Y79" i="9"/>
  <c r="X79" i="9"/>
  <c r="V79" i="9"/>
  <c r="U79" i="9"/>
  <c r="T79" i="9"/>
  <c r="Z78" i="9"/>
  <c r="Y78" i="9"/>
  <c r="X78" i="9"/>
  <c r="V78" i="9"/>
  <c r="U78" i="9"/>
  <c r="T78" i="9"/>
  <c r="Z77" i="9"/>
  <c r="Y77" i="9"/>
  <c r="X77" i="9"/>
  <c r="V77" i="9"/>
  <c r="U77" i="9"/>
  <c r="T77" i="9"/>
  <c r="Z76" i="9"/>
  <c r="Y76" i="9"/>
  <c r="X76" i="9"/>
  <c r="V76" i="9"/>
  <c r="U76" i="9"/>
  <c r="T76" i="9"/>
  <c r="Z75" i="9"/>
  <c r="Y75" i="9"/>
  <c r="X75" i="9"/>
  <c r="V75" i="9"/>
  <c r="U75" i="9"/>
  <c r="T75" i="9"/>
  <c r="Z74" i="9"/>
  <c r="Y74" i="9"/>
  <c r="X74" i="9"/>
  <c r="V74" i="9"/>
  <c r="U74" i="9"/>
  <c r="T74" i="9"/>
  <c r="Z73" i="9"/>
  <c r="Y73" i="9"/>
  <c r="X73" i="9"/>
  <c r="V73" i="9"/>
  <c r="U73" i="9"/>
  <c r="T73" i="9"/>
  <c r="Z72" i="9"/>
  <c r="Y72" i="9"/>
  <c r="X72" i="9"/>
  <c r="V72" i="9"/>
  <c r="U72" i="9"/>
  <c r="T72" i="9"/>
  <c r="Z71" i="9"/>
  <c r="Y71" i="9"/>
  <c r="X71" i="9"/>
  <c r="V71" i="9"/>
  <c r="U71" i="9"/>
  <c r="T71" i="9"/>
  <c r="Z70" i="9"/>
  <c r="Y70" i="9"/>
  <c r="X70" i="9"/>
  <c r="V70" i="9"/>
  <c r="U70" i="9"/>
  <c r="T70" i="9"/>
  <c r="Z69" i="9"/>
  <c r="Y69" i="9"/>
  <c r="X69" i="9"/>
  <c r="V69" i="9"/>
  <c r="U69" i="9"/>
  <c r="T69" i="9"/>
  <c r="Z68" i="9"/>
  <c r="Y68" i="9"/>
  <c r="X68" i="9"/>
  <c r="V68" i="9"/>
  <c r="U68" i="9"/>
  <c r="T68" i="9"/>
  <c r="Z67" i="9"/>
  <c r="Y67" i="9"/>
  <c r="X67" i="9"/>
  <c r="V67" i="9"/>
  <c r="U67" i="9"/>
  <c r="T67" i="9"/>
  <c r="Z66" i="9"/>
  <c r="Y66" i="9"/>
  <c r="X66" i="9"/>
  <c r="V66" i="9"/>
  <c r="U66" i="9"/>
  <c r="T66" i="9"/>
  <c r="Z65" i="9"/>
  <c r="Y65" i="9"/>
  <c r="X65" i="9"/>
  <c r="V65" i="9"/>
  <c r="U65" i="9"/>
  <c r="T65" i="9"/>
  <c r="Z64" i="9"/>
  <c r="Y64" i="9"/>
  <c r="X64" i="9"/>
  <c r="V64" i="9"/>
  <c r="U64" i="9"/>
  <c r="T64" i="9"/>
  <c r="Z63" i="9"/>
  <c r="Y63" i="9"/>
  <c r="X63" i="9"/>
  <c r="V63" i="9"/>
  <c r="U63" i="9"/>
  <c r="T63" i="9"/>
  <c r="Z62" i="9"/>
  <c r="Y62" i="9"/>
  <c r="X62" i="9"/>
  <c r="V62" i="9"/>
  <c r="U62" i="9"/>
  <c r="T62" i="9"/>
  <c r="Z61" i="9"/>
  <c r="Y61" i="9"/>
  <c r="X61" i="9"/>
  <c r="V61" i="9"/>
  <c r="U61" i="9"/>
  <c r="T61" i="9"/>
  <c r="Z60" i="9"/>
  <c r="Y60" i="9"/>
  <c r="X60" i="9"/>
  <c r="V60" i="9"/>
  <c r="U60" i="9"/>
  <c r="T60" i="9"/>
  <c r="Z59" i="9"/>
  <c r="Y59" i="9"/>
  <c r="X59" i="9"/>
  <c r="V59" i="9"/>
  <c r="U59" i="9"/>
  <c r="T59" i="9"/>
  <c r="Z58" i="9"/>
  <c r="Y58" i="9"/>
  <c r="X58" i="9"/>
  <c r="V58" i="9"/>
  <c r="U58" i="9"/>
  <c r="T58" i="9"/>
  <c r="Z57" i="9"/>
  <c r="Y57" i="9"/>
  <c r="X57" i="9"/>
  <c r="V57" i="9"/>
  <c r="U57" i="9"/>
  <c r="T57" i="9"/>
  <c r="Z56" i="9"/>
  <c r="Y56" i="9"/>
  <c r="X56" i="9"/>
  <c r="V56" i="9"/>
  <c r="U56" i="9"/>
  <c r="T56" i="9"/>
  <c r="Z55" i="9"/>
  <c r="Y55" i="9"/>
  <c r="X55" i="9"/>
  <c r="V55" i="9"/>
  <c r="U55" i="9"/>
  <c r="T55" i="9"/>
  <c r="Z54" i="9"/>
  <c r="Y54" i="9"/>
  <c r="X54" i="9"/>
  <c r="V54" i="9"/>
  <c r="U54" i="9"/>
  <c r="T54" i="9"/>
  <c r="Z53" i="9"/>
  <c r="Y53" i="9"/>
  <c r="X53" i="9"/>
  <c r="V53" i="9"/>
  <c r="U53" i="9"/>
  <c r="T53" i="9"/>
  <c r="Z52" i="9"/>
  <c r="Y52" i="9"/>
  <c r="X52" i="9"/>
  <c r="V52" i="9"/>
  <c r="U52" i="9"/>
  <c r="T52" i="9"/>
  <c r="Z51" i="9"/>
  <c r="Y51" i="9"/>
  <c r="X51" i="9"/>
  <c r="V51" i="9"/>
  <c r="U51" i="9"/>
  <c r="T51" i="9"/>
  <c r="Z50" i="9"/>
  <c r="Y50" i="9"/>
  <c r="X50" i="9"/>
  <c r="V50" i="9"/>
  <c r="U50" i="9"/>
  <c r="T50" i="9"/>
  <c r="Z49" i="9"/>
  <c r="Y49" i="9"/>
  <c r="X49" i="9"/>
  <c r="V49" i="9"/>
  <c r="U49" i="9"/>
  <c r="T49" i="9"/>
  <c r="Z48" i="9"/>
  <c r="Y48" i="9"/>
  <c r="X48" i="9"/>
  <c r="V48" i="9"/>
  <c r="U48" i="9"/>
  <c r="T48" i="9"/>
  <c r="Z47" i="9"/>
  <c r="Y47" i="9"/>
  <c r="X47" i="9"/>
  <c r="V47" i="9"/>
  <c r="U47" i="9"/>
  <c r="T47" i="9"/>
  <c r="Z46" i="9"/>
  <c r="Y46" i="9"/>
  <c r="X46" i="9"/>
  <c r="V46" i="9"/>
  <c r="U46" i="9"/>
  <c r="T46" i="9"/>
  <c r="Z45" i="9"/>
  <c r="Y45" i="9"/>
  <c r="X45" i="9"/>
  <c r="V45" i="9"/>
  <c r="U45" i="9"/>
  <c r="T45" i="9"/>
  <c r="Z44" i="9"/>
  <c r="Y44" i="9"/>
  <c r="X44" i="9"/>
  <c r="V44" i="9"/>
  <c r="U44" i="9"/>
  <c r="T44" i="9"/>
  <c r="Z43" i="9"/>
  <c r="Y43" i="9"/>
  <c r="X43" i="9"/>
  <c r="V43" i="9"/>
  <c r="U43" i="9"/>
  <c r="T43" i="9"/>
  <c r="Z42" i="9"/>
  <c r="Y42" i="9"/>
  <c r="X42" i="9"/>
  <c r="V42" i="9"/>
  <c r="U42" i="9"/>
  <c r="T42" i="9"/>
  <c r="Z41" i="9"/>
  <c r="Y41" i="9"/>
  <c r="X41" i="9"/>
  <c r="V41" i="9"/>
  <c r="U41" i="9"/>
  <c r="T41" i="9"/>
  <c r="Z40" i="9"/>
  <c r="Y40" i="9"/>
  <c r="X40" i="9"/>
  <c r="V40" i="9"/>
  <c r="U40" i="9"/>
  <c r="T40" i="9"/>
  <c r="Z39" i="9"/>
  <c r="Y39" i="9"/>
  <c r="X39" i="9"/>
  <c r="V39" i="9"/>
  <c r="U39" i="9"/>
  <c r="T39" i="9"/>
  <c r="Z38" i="9"/>
  <c r="Y38" i="9"/>
  <c r="X38" i="9"/>
  <c r="V38" i="9"/>
  <c r="U38" i="9"/>
  <c r="T38" i="9"/>
  <c r="Z37" i="9"/>
  <c r="Y37" i="9"/>
  <c r="X37" i="9"/>
  <c r="V37" i="9"/>
  <c r="U37" i="9"/>
  <c r="T37" i="9"/>
  <c r="Z36" i="9"/>
  <c r="Y36" i="9"/>
  <c r="X36" i="9"/>
  <c r="V36" i="9"/>
  <c r="U36" i="9"/>
  <c r="T36" i="9"/>
  <c r="Z35" i="9"/>
  <c r="Y35" i="9"/>
  <c r="X35" i="9"/>
  <c r="V35" i="9"/>
  <c r="U35" i="9"/>
  <c r="T35" i="9"/>
  <c r="Z34" i="9"/>
  <c r="Y34" i="9"/>
  <c r="X34" i="9"/>
  <c r="V34" i="9"/>
  <c r="U34" i="9"/>
  <c r="T34" i="9"/>
  <c r="Z33" i="9"/>
  <c r="Y33" i="9"/>
  <c r="X33" i="9"/>
  <c r="V33" i="9"/>
  <c r="U33" i="9"/>
  <c r="T33" i="9"/>
  <c r="Z32" i="9"/>
  <c r="Y32" i="9"/>
  <c r="X32" i="9"/>
  <c r="V32" i="9"/>
  <c r="U32" i="9"/>
  <c r="T32" i="9"/>
  <c r="Z31" i="9"/>
  <c r="Y31" i="9"/>
  <c r="X31" i="9"/>
  <c r="V31" i="9"/>
  <c r="U31" i="9"/>
  <c r="T31" i="9"/>
  <c r="Z30" i="9"/>
  <c r="Y30" i="9"/>
  <c r="X30" i="9"/>
  <c r="V30" i="9"/>
  <c r="U30" i="9"/>
  <c r="T30" i="9"/>
  <c r="Z29" i="9"/>
  <c r="Y29" i="9"/>
  <c r="X29" i="9"/>
  <c r="V29" i="9"/>
  <c r="U29" i="9"/>
  <c r="T29" i="9"/>
  <c r="Z28" i="9"/>
  <c r="Y28" i="9"/>
  <c r="X28" i="9"/>
  <c r="V28" i="9"/>
  <c r="U28" i="9"/>
  <c r="T28" i="9"/>
  <c r="Z27" i="9"/>
  <c r="Y27" i="9"/>
  <c r="X27" i="9"/>
  <c r="V27" i="9"/>
  <c r="U27" i="9"/>
  <c r="T27" i="9"/>
  <c r="Z26" i="9"/>
  <c r="Y26" i="9"/>
  <c r="X26" i="9"/>
  <c r="V26" i="9"/>
  <c r="U26" i="9"/>
  <c r="T26" i="9"/>
  <c r="Z25" i="9"/>
  <c r="Y25" i="9"/>
  <c r="X25" i="9"/>
  <c r="V25" i="9"/>
  <c r="U25" i="9"/>
  <c r="T25" i="9"/>
  <c r="E12" i="5"/>
  <c r="C110" i="10"/>
  <c r="F110" i="10" s="1"/>
  <c r="C111" i="10"/>
  <c r="F111" i="10" s="1"/>
  <c r="I111" i="10" s="1"/>
  <c r="C112" i="10"/>
  <c r="G112" i="10" s="1"/>
  <c r="C113" i="10"/>
  <c r="F113" i="10" s="1"/>
  <c r="C114" i="10"/>
  <c r="G111" i="10" l="1"/>
  <c r="F112" i="10"/>
  <c r="I112" i="10" s="1"/>
  <c r="D113" i="10"/>
  <c r="E113" i="10"/>
  <c r="H113" i="10" s="1"/>
  <c r="I113" i="10"/>
  <c r="D110" i="10"/>
  <c r="E110" i="10"/>
  <c r="H110" i="10" s="1"/>
  <c r="I110" i="10"/>
  <c r="E111" i="10"/>
  <c r="H111" i="10" s="1"/>
  <c r="D111" i="10"/>
  <c r="G110" i="10"/>
  <c r="G113" i="10"/>
  <c r="E112" i="10" l="1"/>
  <c r="H112" i="10" s="1"/>
  <c r="D112" i="10"/>
  <c r="E10" i="1" l="1"/>
  <c r="G13" i="10" l="1"/>
  <c r="E19" i="1" s="1"/>
  <c r="F17" i="7"/>
  <c r="F18" i="7"/>
  <c r="F19" i="7"/>
  <c r="F20" i="7"/>
  <c r="F21" i="7"/>
  <c r="F22" i="7"/>
  <c r="F41" i="7"/>
  <c r="I41" i="7" s="1"/>
  <c r="F42" i="7"/>
  <c r="I42" i="7" s="1"/>
  <c r="F43" i="7"/>
  <c r="I43" i="7" s="1"/>
  <c r="F44" i="7"/>
  <c r="I44" i="7" s="1"/>
  <c r="F54" i="7" l="1"/>
  <c r="F53" i="7"/>
  <c r="F51" i="7"/>
  <c r="F46" i="7"/>
  <c r="I45" i="7" s="1"/>
  <c r="E12" i="21" s="1"/>
  <c r="F34" i="7"/>
  <c r="F32" i="7"/>
  <c r="F13" i="7"/>
  <c r="F52" i="2"/>
  <c r="B59" i="15" l="1"/>
  <c r="C59" i="15"/>
  <c r="D59" i="15"/>
  <c r="E59" i="15"/>
  <c r="B60" i="15"/>
  <c r="C60" i="15"/>
  <c r="D60" i="15"/>
  <c r="E60" i="15"/>
  <c r="B61" i="15"/>
  <c r="C61" i="15"/>
  <c r="D61" i="15"/>
  <c r="E61" i="15"/>
  <c r="B62" i="15"/>
  <c r="C62" i="15"/>
  <c r="D62" i="15"/>
  <c r="E62" i="15"/>
  <c r="B56" i="15"/>
  <c r="C56" i="15"/>
  <c r="D56" i="15"/>
  <c r="E56" i="15"/>
  <c r="B57" i="15"/>
  <c r="C57" i="15"/>
  <c r="D57" i="15"/>
  <c r="E57" i="15"/>
  <c r="B58" i="15"/>
  <c r="C58" i="15"/>
  <c r="D58" i="15"/>
  <c r="E58" i="15"/>
  <c r="G9" i="3" l="1"/>
  <c r="D9" i="3"/>
  <c r="F5" i="34" l="1"/>
  <c r="E6" i="34" s="1"/>
  <c r="O9" i="3"/>
  <c r="D32" i="23" s="1"/>
  <c r="B20" i="20"/>
  <c r="B21" i="20"/>
  <c r="B22" i="20"/>
  <c r="B23" i="20"/>
  <c r="B24" i="20"/>
  <c r="B25" i="20"/>
  <c r="B26" i="20"/>
  <c r="B27" i="20"/>
  <c r="B28" i="20"/>
  <c r="V14" i="30" l="1"/>
  <c r="U14" i="30"/>
  <c r="V13" i="30"/>
  <c r="U13" i="30"/>
  <c r="V12" i="30"/>
  <c r="U12" i="30"/>
  <c r="V11" i="30"/>
  <c r="U11" i="30"/>
  <c r="V10" i="30"/>
  <c r="U10" i="30"/>
  <c r="V8" i="30"/>
  <c r="U8" i="30"/>
  <c r="V7" i="30"/>
  <c r="U7" i="30"/>
  <c r="Y5" i="30"/>
  <c r="V5" i="30"/>
  <c r="U5" i="30"/>
  <c r="Y4" i="30"/>
  <c r="V4" i="30"/>
  <c r="U4" i="30"/>
  <c r="L14" i="30"/>
  <c r="L13" i="30"/>
  <c r="L12" i="30"/>
  <c r="L11" i="30"/>
  <c r="L10" i="30"/>
  <c r="L8" i="30"/>
  <c r="L7" i="30"/>
  <c r="L5" i="30"/>
  <c r="L4" i="30"/>
  <c r="G14" i="30"/>
  <c r="G13" i="30"/>
  <c r="G12" i="30"/>
  <c r="G11" i="30"/>
  <c r="G10" i="30"/>
  <c r="G8" i="30"/>
  <c r="G7" i="30"/>
  <c r="G5" i="30"/>
  <c r="G4" i="30"/>
  <c r="E14" i="30"/>
  <c r="E13" i="30"/>
  <c r="E12" i="30"/>
  <c r="E11" i="30"/>
  <c r="E10" i="30"/>
  <c r="E8" i="30"/>
  <c r="E7" i="30"/>
  <c r="E5" i="30"/>
  <c r="E4" i="30"/>
  <c r="P14" i="30" l="1"/>
  <c r="O14" i="30"/>
  <c r="M14" i="30"/>
  <c r="F14" i="30"/>
  <c r="P13" i="30"/>
  <c r="O13" i="30"/>
  <c r="M13" i="30"/>
  <c r="F13" i="30"/>
  <c r="P12" i="30"/>
  <c r="O12" i="30"/>
  <c r="M12" i="30"/>
  <c r="F12" i="30"/>
  <c r="P11" i="30"/>
  <c r="O11" i="30"/>
  <c r="M11" i="30"/>
  <c r="F11" i="30"/>
  <c r="P10" i="30"/>
  <c r="O10" i="30"/>
  <c r="M10" i="30"/>
  <c r="F10" i="30"/>
  <c r="P8" i="30"/>
  <c r="O8" i="30"/>
  <c r="M8" i="30"/>
  <c r="F8" i="30"/>
  <c r="P7" i="30"/>
  <c r="O7" i="30"/>
  <c r="M7" i="30"/>
  <c r="F7" i="30"/>
  <c r="P5" i="30"/>
  <c r="O5" i="30"/>
  <c r="M5" i="30"/>
  <c r="F5" i="30"/>
  <c r="P4" i="30"/>
  <c r="O4" i="30"/>
  <c r="M4" i="30"/>
  <c r="F4" i="30"/>
  <c r="H4" i="29" l="1"/>
  <c r="H11" i="29"/>
  <c r="H10" i="29"/>
  <c r="H9" i="29"/>
  <c r="H8" i="29"/>
  <c r="D8" i="29"/>
  <c r="D6" i="29"/>
  <c r="D7" i="29"/>
  <c r="P11" i="20" l="1"/>
  <c r="O20" i="20"/>
  <c r="O21" i="20"/>
  <c r="O22" i="20"/>
  <c r="O23" i="20"/>
  <c r="O24" i="20"/>
  <c r="O25" i="20"/>
  <c r="O26" i="20"/>
  <c r="O27" i="20"/>
  <c r="O28" i="20"/>
  <c r="O11" i="20"/>
  <c r="O4" i="32" s="1"/>
  <c r="P4" i="32" l="1"/>
  <c r="F28" i="34"/>
  <c r="L11" i="20"/>
  <c r="K11" i="20"/>
  <c r="J11" i="20"/>
  <c r="I11" i="20"/>
  <c r="I20" i="20"/>
  <c r="I21" i="20"/>
  <c r="I22" i="20"/>
  <c r="I23" i="20"/>
  <c r="I24" i="20"/>
  <c r="I25" i="20"/>
  <c r="I26" i="20"/>
  <c r="I27" i="20"/>
  <c r="I28" i="20"/>
  <c r="J20" i="20"/>
  <c r="J21" i="20"/>
  <c r="J22" i="20"/>
  <c r="J23" i="20"/>
  <c r="J24" i="20"/>
  <c r="J25" i="20"/>
  <c r="J26" i="20"/>
  <c r="J27" i="20"/>
  <c r="J28" i="20"/>
  <c r="CG3" i="22" l="1"/>
  <c r="J4" i="32"/>
  <c r="CJ3" i="22"/>
  <c r="M4" i="32"/>
  <c r="CI3" i="22"/>
  <c r="L4" i="32"/>
  <c r="CH3" i="22"/>
  <c r="K4" i="32"/>
  <c r="H11" i="20" l="1"/>
  <c r="G11" i="20"/>
  <c r="F11" i="20"/>
  <c r="E11" i="20"/>
  <c r="D11" i="20"/>
  <c r="M11" i="20" l="1"/>
  <c r="F27" i="34" s="1"/>
  <c r="E26" i="34" s="1"/>
  <c r="D4" i="32"/>
  <c r="CF3" i="22"/>
  <c r="I4" i="32"/>
  <c r="CD3" i="22"/>
  <c r="G4" i="32"/>
  <c r="CC3" i="22"/>
  <c r="F4" i="32"/>
  <c r="CB3" i="22"/>
  <c r="E4" i="32"/>
  <c r="CA3" i="22"/>
  <c r="L22" i="27"/>
  <c r="D22" i="23" l="1"/>
  <c r="D28" i="27"/>
  <c r="D27" i="27"/>
  <c r="D26" i="27"/>
  <c r="D25" i="27"/>
  <c r="D24" i="27"/>
  <c r="D23" i="27"/>
  <c r="E23" i="27" s="1"/>
  <c r="F23" i="27" s="1"/>
  <c r="D22" i="27"/>
  <c r="D21" i="27"/>
  <c r="D20" i="27"/>
  <c r="D19" i="27"/>
  <c r="D18" i="27"/>
  <c r="D17" i="27"/>
  <c r="D16" i="27"/>
  <c r="C28" i="27"/>
  <c r="C27" i="27"/>
  <c r="E27" i="27" s="1"/>
  <c r="F27" i="27" s="1"/>
  <c r="C26" i="27"/>
  <c r="C25" i="27"/>
  <c r="C24" i="27"/>
  <c r="C23" i="27"/>
  <c r="C22" i="27"/>
  <c r="C21" i="27"/>
  <c r="C20" i="27"/>
  <c r="C17" i="27"/>
  <c r="E17" i="27" s="1"/>
  <c r="F17" i="27" s="1"/>
  <c r="C16" i="27"/>
  <c r="E16" i="27" s="1"/>
  <c r="F16" i="27" s="1"/>
  <c r="C19" i="27"/>
  <c r="E26" i="27"/>
  <c r="F26" i="27" s="1"/>
  <c r="E25" i="27"/>
  <c r="F25" i="27" s="1"/>
  <c r="E24" i="27"/>
  <c r="F24" i="27" s="1"/>
  <c r="E22" i="27"/>
  <c r="F22" i="27" s="1"/>
  <c r="E21" i="27"/>
  <c r="F21" i="27" s="1"/>
  <c r="E20" i="27"/>
  <c r="F20" i="27" s="1"/>
  <c r="E19" i="27"/>
  <c r="F19" i="27" s="1"/>
  <c r="E18" i="27"/>
  <c r="F18" i="27" s="1"/>
  <c r="E28" i="27" l="1"/>
  <c r="F28" i="27" s="1"/>
  <c r="D10" i="27"/>
  <c r="A12" i="25" l="1"/>
  <c r="A13" i="25"/>
  <c r="A14" i="25"/>
  <c r="A15" i="25"/>
  <c r="A16" i="25"/>
  <c r="A17" i="25"/>
  <c r="A18" i="25"/>
  <c r="A19" i="25"/>
  <c r="A20" i="25"/>
  <c r="A21" i="25"/>
  <c r="A22" i="25"/>
  <c r="A23" i="25"/>
  <c r="A24" i="25"/>
  <c r="A25" i="25"/>
  <c r="A26" i="25"/>
  <c r="A27" i="25"/>
  <c r="A28" i="25"/>
  <c r="A29" i="25"/>
  <c r="A30" i="25"/>
  <c r="A31" i="25"/>
  <c r="A32" i="25"/>
  <c r="A33" i="25"/>
  <c r="A34" i="25"/>
  <c r="B12" i="25"/>
  <c r="C12" i="25"/>
  <c r="D12" i="25"/>
  <c r="E12" i="25"/>
  <c r="F12" i="25"/>
  <c r="G12" i="25"/>
  <c r="H12" i="25"/>
  <c r="I12" i="25"/>
  <c r="J12" i="25"/>
  <c r="K12" i="25"/>
  <c r="L12" i="25"/>
  <c r="B13" i="25"/>
  <c r="C13" i="25"/>
  <c r="D13" i="25"/>
  <c r="E13" i="25"/>
  <c r="F13" i="25"/>
  <c r="G13" i="25"/>
  <c r="H13" i="25"/>
  <c r="I13" i="25"/>
  <c r="J13" i="25"/>
  <c r="K13" i="25"/>
  <c r="L13" i="25"/>
  <c r="B14" i="25"/>
  <c r="C14" i="25"/>
  <c r="D14" i="25"/>
  <c r="E14" i="25"/>
  <c r="F14" i="25"/>
  <c r="G14" i="25"/>
  <c r="H14" i="25"/>
  <c r="I14" i="25"/>
  <c r="J14" i="25"/>
  <c r="K14" i="25"/>
  <c r="L14" i="25"/>
  <c r="B15" i="25"/>
  <c r="C15" i="25"/>
  <c r="D15" i="25"/>
  <c r="E15" i="25"/>
  <c r="F15" i="25"/>
  <c r="G15" i="25"/>
  <c r="H15" i="25"/>
  <c r="I15" i="25"/>
  <c r="J15" i="25"/>
  <c r="K15" i="25"/>
  <c r="L15" i="25"/>
  <c r="B16" i="25"/>
  <c r="C16" i="25"/>
  <c r="D16" i="25"/>
  <c r="E16" i="25"/>
  <c r="F16" i="25"/>
  <c r="G16" i="25"/>
  <c r="H16" i="25"/>
  <c r="I16" i="25"/>
  <c r="J16" i="25"/>
  <c r="K16" i="25"/>
  <c r="L16" i="25"/>
  <c r="B17" i="25"/>
  <c r="C17" i="25"/>
  <c r="D17" i="25"/>
  <c r="E17" i="25"/>
  <c r="F17" i="25"/>
  <c r="G17" i="25"/>
  <c r="H17" i="25"/>
  <c r="I17" i="25"/>
  <c r="J17" i="25"/>
  <c r="K17" i="25"/>
  <c r="L17" i="25"/>
  <c r="B18" i="25"/>
  <c r="C18" i="25"/>
  <c r="D18" i="25"/>
  <c r="E18" i="25"/>
  <c r="F18" i="25"/>
  <c r="G18" i="25"/>
  <c r="H18" i="25"/>
  <c r="I18" i="25"/>
  <c r="J18" i="25"/>
  <c r="K18" i="25"/>
  <c r="L18" i="25"/>
  <c r="B19" i="25"/>
  <c r="C19" i="25"/>
  <c r="D19" i="25"/>
  <c r="E19" i="25"/>
  <c r="F19" i="25"/>
  <c r="G19" i="25"/>
  <c r="H19" i="25"/>
  <c r="I19" i="25"/>
  <c r="J19" i="25"/>
  <c r="K19" i="25"/>
  <c r="L19" i="25"/>
  <c r="B20" i="25"/>
  <c r="C20" i="25"/>
  <c r="D20" i="25"/>
  <c r="E20" i="25"/>
  <c r="F20" i="25"/>
  <c r="G20" i="25"/>
  <c r="H20" i="25"/>
  <c r="I20" i="25"/>
  <c r="J20" i="25"/>
  <c r="K20" i="25"/>
  <c r="L20" i="25"/>
  <c r="B21" i="25"/>
  <c r="C21" i="25"/>
  <c r="D21" i="25"/>
  <c r="E21" i="25"/>
  <c r="F21" i="25"/>
  <c r="G21" i="25"/>
  <c r="H21" i="25"/>
  <c r="I21" i="25"/>
  <c r="J21" i="25"/>
  <c r="K21" i="25"/>
  <c r="L21" i="25"/>
  <c r="B22" i="25"/>
  <c r="C22" i="25"/>
  <c r="D22" i="25"/>
  <c r="E22" i="25"/>
  <c r="F22" i="25"/>
  <c r="G22" i="25"/>
  <c r="H22" i="25"/>
  <c r="I22" i="25"/>
  <c r="J22" i="25"/>
  <c r="K22" i="25"/>
  <c r="L22" i="25"/>
  <c r="B23" i="25"/>
  <c r="C23" i="25"/>
  <c r="D23" i="25"/>
  <c r="E23" i="25"/>
  <c r="F23" i="25"/>
  <c r="G23" i="25"/>
  <c r="H23" i="25"/>
  <c r="I23" i="25"/>
  <c r="J23" i="25"/>
  <c r="K23" i="25"/>
  <c r="L23" i="25"/>
  <c r="B24" i="25"/>
  <c r="C24" i="25"/>
  <c r="D24" i="25"/>
  <c r="E24" i="25"/>
  <c r="F24" i="25"/>
  <c r="G24" i="25"/>
  <c r="H24" i="25"/>
  <c r="I24" i="25"/>
  <c r="J24" i="25"/>
  <c r="K24" i="25"/>
  <c r="L24" i="25"/>
  <c r="B25" i="25"/>
  <c r="C25" i="25"/>
  <c r="D25" i="25"/>
  <c r="E25" i="25"/>
  <c r="F25" i="25"/>
  <c r="G25" i="25"/>
  <c r="H25" i="25"/>
  <c r="I25" i="25"/>
  <c r="J25" i="25"/>
  <c r="K25" i="25"/>
  <c r="L25" i="25"/>
  <c r="B26" i="25"/>
  <c r="C26" i="25"/>
  <c r="D26" i="25"/>
  <c r="E26" i="25"/>
  <c r="F26" i="25"/>
  <c r="G26" i="25"/>
  <c r="H26" i="25"/>
  <c r="I26" i="25"/>
  <c r="J26" i="25"/>
  <c r="K26" i="25"/>
  <c r="L26" i="25"/>
  <c r="B27" i="25"/>
  <c r="C27" i="25"/>
  <c r="D27" i="25"/>
  <c r="E27" i="25"/>
  <c r="F27" i="25"/>
  <c r="G27" i="25"/>
  <c r="H27" i="25"/>
  <c r="I27" i="25"/>
  <c r="J27" i="25"/>
  <c r="K27" i="25"/>
  <c r="L27" i="25"/>
  <c r="B28" i="25"/>
  <c r="C28" i="25"/>
  <c r="D28" i="25"/>
  <c r="E28" i="25"/>
  <c r="F28" i="25"/>
  <c r="G28" i="25"/>
  <c r="H28" i="25"/>
  <c r="I28" i="25"/>
  <c r="J28" i="25"/>
  <c r="K28" i="25"/>
  <c r="L28" i="25"/>
  <c r="B29" i="25"/>
  <c r="C29" i="25"/>
  <c r="D29" i="25"/>
  <c r="E29" i="25"/>
  <c r="F29" i="25"/>
  <c r="G29" i="25"/>
  <c r="H29" i="25"/>
  <c r="I29" i="25"/>
  <c r="J29" i="25"/>
  <c r="K29" i="25"/>
  <c r="L29" i="25"/>
  <c r="B30" i="25"/>
  <c r="C30" i="25"/>
  <c r="D30" i="25"/>
  <c r="E30" i="25"/>
  <c r="F30" i="25"/>
  <c r="G30" i="25"/>
  <c r="H30" i="25"/>
  <c r="I30" i="25"/>
  <c r="J30" i="25"/>
  <c r="K30" i="25"/>
  <c r="L30" i="25"/>
  <c r="B31" i="25"/>
  <c r="C31" i="25"/>
  <c r="D31" i="25"/>
  <c r="E31" i="25"/>
  <c r="F31" i="25"/>
  <c r="G31" i="25"/>
  <c r="H31" i="25"/>
  <c r="I31" i="25"/>
  <c r="J31" i="25"/>
  <c r="K31" i="25"/>
  <c r="L31" i="25"/>
  <c r="B32" i="25"/>
  <c r="C32" i="25"/>
  <c r="D32" i="25"/>
  <c r="E32" i="25"/>
  <c r="F32" i="25"/>
  <c r="G32" i="25"/>
  <c r="H32" i="25"/>
  <c r="I32" i="25"/>
  <c r="J32" i="25"/>
  <c r="K32" i="25"/>
  <c r="L32" i="25"/>
  <c r="B33" i="25"/>
  <c r="C33" i="25"/>
  <c r="D33" i="25"/>
  <c r="E33" i="25"/>
  <c r="F33" i="25"/>
  <c r="G33" i="25"/>
  <c r="H33" i="25"/>
  <c r="I33" i="25"/>
  <c r="J33" i="25"/>
  <c r="K33" i="25"/>
  <c r="L33" i="25"/>
  <c r="B34" i="25"/>
  <c r="C34" i="25"/>
  <c r="D34" i="25"/>
  <c r="E34" i="25"/>
  <c r="F34" i="25"/>
  <c r="G34" i="25"/>
  <c r="H34" i="25"/>
  <c r="I34" i="25"/>
  <c r="J34" i="25"/>
  <c r="K34" i="25"/>
  <c r="L34" i="25"/>
  <c r="CP3" i="22"/>
  <c r="CQ3" i="22"/>
  <c r="CR3" i="22"/>
  <c r="CS3" i="22"/>
  <c r="CT3" i="22"/>
  <c r="CV3" i="22"/>
  <c r="CW3" i="22"/>
  <c r="CY3" i="22"/>
  <c r="CO3" i="22"/>
  <c r="H6" i="29" l="1"/>
  <c r="M9" i="29" s="1"/>
  <c r="H5" i="29"/>
  <c r="CX3" i="22"/>
  <c r="C11" i="16"/>
  <c r="C12" i="16"/>
  <c r="E12" i="29" s="1"/>
  <c r="C13" i="16"/>
  <c r="C10" i="16"/>
  <c r="H12" i="29" s="1"/>
  <c r="B11" i="15"/>
  <c r="C11" i="15"/>
  <c r="D11" i="15"/>
  <c r="E11" i="15"/>
  <c r="B12" i="15"/>
  <c r="C12" i="15"/>
  <c r="D12" i="15"/>
  <c r="E12" i="15"/>
  <c r="B13" i="15"/>
  <c r="C13" i="15"/>
  <c r="D13" i="15"/>
  <c r="E13" i="15"/>
  <c r="B14" i="15"/>
  <c r="C14" i="15"/>
  <c r="D14" i="15"/>
  <c r="E14" i="15"/>
  <c r="B15" i="15"/>
  <c r="C15" i="15"/>
  <c r="D15" i="15"/>
  <c r="E15" i="15"/>
  <c r="B16" i="15"/>
  <c r="C16" i="15"/>
  <c r="D16" i="15"/>
  <c r="E16" i="15"/>
  <c r="B17" i="15"/>
  <c r="C17" i="15"/>
  <c r="D17" i="15"/>
  <c r="E17" i="15"/>
  <c r="B18" i="15"/>
  <c r="C18" i="15"/>
  <c r="D18" i="15"/>
  <c r="E18" i="15"/>
  <c r="B19" i="15"/>
  <c r="C19" i="15"/>
  <c r="D19" i="15"/>
  <c r="E19" i="15"/>
  <c r="B20" i="15"/>
  <c r="C20" i="15"/>
  <c r="D20" i="15"/>
  <c r="E20" i="15"/>
  <c r="B21" i="15"/>
  <c r="C21" i="15"/>
  <c r="D21" i="15"/>
  <c r="E21" i="15"/>
  <c r="B22" i="15"/>
  <c r="C22" i="15"/>
  <c r="D22" i="15"/>
  <c r="E22" i="15"/>
  <c r="B23" i="15"/>
  <c r="C23" i="15"/>
  <c r="D23" i="15"/>
  <c r="E23" i="15"/>
  <c r="B24" i="15"/>
  <c r="C24" i="15"/>
  <c r="D24" i="15"/>
  <c r="E24" i="15"/>
  <c r="B25" i="15"/>
  <c r="C25" i="15"/>
  <c r="D25" i="15"/>
  <c r="E25" i="15"/>
  <c r="B26" i="15"/>
  <c r="C26" i="15"/>
  <c r="D26" i="15"/>
  <c r="E26" i="15"/>
  <c r="B27" i="15"/>
  <c r="C27" i="15"/>
  <c r="D27" i="15"/>
  <c r="E27" i="15"/>
  <c r="B28" i="15"/>
  <c r="C28" i="15"/>
  <c r="D28" i="15"/>
  <c r="E28" i="15"/>
  <c r="B29" i="15"/>
  <c r="C29" i="15"/>
  <c r="D29" i="15"/>
  <c r="E29" i="15"/>
  <c r="B30" i="15"/>
  <c r="C30" i="15"/>
  <c r="D30" i="15"/>
  <c r="E30" i="15"/>
  <c r="B31" i="15"/>
  <c r="C31" i="15"/>
  <c r="D31" i="15"/>
  <c r="E31" i="15"/>
  <c r="B32" i="15"/>
  <c r="C32" i="15"/>
  <c r="D32" i="15"/>
  <c r="E32" i="15"/>
  <c r="B33" i="15"/>
  <c r="C33" i="15"/>
  <c r="D33" i="15"/>
  <c r="E33" i="15"/>
  <c r="B34" i="15"/>
  <c r="C34" i="15"/>
  <c r="D34" i="15"/>
  <c r="E34" i="15"/>
  <c r="B35" i="15"/>
  <c r="C35" i="15"/>
  <c r="D35" i="15"/>
  <c r="E35" i="15"/>
  <c r="B36" i="15"/>
  <c r="C36" i="15"/>
  <c r="D36" i="15"/>
  <c r="E36" i="15"/>
  <c r="B37" i="15"/>
  <c r="C37" i="15"/>
  <c r="D37" i="15"/>
  <c r="E37" i="15"/>
  <c r="B38" i="15"/>
  <c r="C38" i="15"/>
  <c r="D38" i="15"/>
  <c r="E38" i="15"/>
  <c r="B39" i="15"/>
  <c r="C39" i="15"/>
  <c r="D39" i="15"/>
  <c r="E39" i="15"/>
  <c r="B40" i="15"/>
  <c r="C40" i="15"/>
  <c r="D40" i="15"/>
  <c r="E40" i="15"/>
  <c r="B41" i="15"/>
  <c r="C41" i="15"/>
  <c r="D41" i="15"/>
  <c r="E41" i="15"/>
  <c r="B42" i="15"/>
  <c r="C42" i="15"/>
  <c r="D42" i="15"/>
  <c r="E42" i="15"/>
  <c r="B43" i="15"/>
  <c r="C43" i="15"/>
  <c r="D43" i="15"/>
  <c r="E43" i="15"/>
  <c r="B44" i="15"/>
  <c r="C44" i="15"/>
  <c r="D44" i="15"/>
  <c r="E44" i="15"/>
  <c r="B45" i="15"/>
  <c r="C45" i="15"/>
  <c r="D45" i="15"/>
  <c r="E45" i="15"/>
  <c r="B46" i="15"/>
  <c r="C46" i="15"/>
  <c r="D46" i="15"/>
  <c r="E46" i="15"/>
  <c r="B47" i="15"/>
  <c r="C47" i="15"/>
  <c r="D47" i="15"/>
  <c r="E47" i="15"/>
  <c r="B48" i="15"/>
  <c r="C48" i="15"/>
  <c r="D48" i="15"/>
  <c r="E48" i="15"/>
  <c r="B49" i="15"/>
  <c r="C49" i="15"/>
  <c r="D49" i="15"/>
  <c r="E49" i="15"/>
  <c r="B50" i="15"/>
  <c r="C50" i="15"/>
  <c r="D50" i="15"/>
  <c r="E50" i="15"/>
  <c r="B51" i="15"/>
  <c r="C51" i="15"/>
  <c r="D51" i="15"/>
  <c r="E51" i="15"/>
  <c r="B52" i="15"/>
  <c r="C52" i="15"/>
  <c r="D52" i="15"/>
  <c r="E52" i="15"/>
  <c r="B53" i="15"/>
  <c r="C53" i="15"/>
  <c r="D53" i="15"/>
  <c r="E53" i="15"/>
  <c r="B54" i="15"/>
  <c r="C54" i="15"/>
  <c r="D54" i="15"/>
  <c r="E54" i="15"/>
  <c r="B55" i="15"/>
  <c r="C55" i="15"/>
  <c r="D55" i="15"/>
  <c r="E55" i="15"/>
  <c r="K3" i="29" l="1"/>
  <c r="E20" i="1"/>
  <c r="T4" i="32" s="1"/>
  <c r="P20" i="20"/>
  <c r="P21" i="20"/>
  <c r="P22" i="20"/>
  <c r="P23" i="20"/>
  <c r="P24" i="20"/>
  <c r="P25" i="20"/>
  <c r="P26" i="20"/>
  <c r="P27" i="20"/>
  <c r="P28" i="20"/>
  <c r="C20" i="20"/>
  <c r="D20" i="20"/>
  <c r="E20" i="20"/>
  <c r="F20" i="20"/>
  <c r="G20" i="20"/>
  <c r="H20" i="20"/>
  <c r="K20" i="20"/>
  <c r="L20" i="20"/>
  <c r="M20" i="20"/>
  <c r="C21" i="20"/>
  <c r="D21" i="20"/>
  <c r="E21" i="20"/>
  <c r="F21" i="20"/>
  <c r="G21" i="20"/>
  <c r="H21" i="20"/>
  <c r="K21" i="20"/>
  <c r="L21" i="20"/>
  <c r="M21" i="20"/>
  <c r="C22" i="20"/>
  <c r="D22" i="20"/>
  <c r="E22" i="20"/>
  <c r="F22" i="20"/>
  <c r="G22" i="20"/>
  <c r="H22" i="20"/>
  <c r="K22" i="20"/>
  <c r="L22" i="20"/>
  <c r="M22" i="20"/>
  <c r="C23" i="20"/>
  <c r="D23" i="20"/>
  <c r="E23" i="20"/>
  <c r="F23" i="20"/>
  <c r="G23" i="20"/>
  <c r="H23" i="20"/>
  <c r="K23" i="20"/>
  <c r="L23" i="20"/>
  <c r="M23" i="20"/>
  <c r="C24" i="20"/>
  <c r="D24" i="20"/>
  <c r="E24" i="20"/>
  <c r="F24" i="20"/>
  <c r="G24" i="20"/>
  <c r="H24" i="20"/>
  <c r="K24" i="20"/>
  <c r="L24" i="20"/>
  <c r="M24" i="20"/>
  <c r="C25" i="20"/>
  <c r="D25" i="20"/>
  <c r="E25" i="20"/>
  <c r="F25" i="20"/>
  <c r="G25" i="20"/>
  <c r="H25" i="20"/>
  <c r="K25" i="20"/>
  <c r="L25" i="20"/>
  <c r="M25" i="20"/>
  <c r="C26" i="20"/>
  <c r="D26" i="20"/>
  <c r="E26" i="20"/>
  <c r="F26" i="20"/>
  <c r="G26" i="20"/>
  <c r="H26" i="20"/>
  <c r="K26" i="20"/>
  <c r="L26" i="20"/>
  <c r="M26" i="20"/>
  <c r="C27" i="20"/>
  <c r="D27" i="20"/>
  <c r="E27" i="20"/>
  <c r="F27" i="20"/>
  <c r="G27" i="20"/>
  <c r="H27" i="20"/>
  <c r="K27" i="20"/>
  <c r="L27" i="20"/>
  <c r="M27" i="20"/>
  <c r="C28" i="20"/>
  <c r="D28" i="20"/>
  <c r="E28" i="20"/>
  <c r="F28" i="20"/>
  <c r="G28" i="20"/>
  <c r="H28" i="20"/>
  <c r="K28" i="20"/>
  <c r="L28" i="20"/>
  <c r="M28" i="20"/>
  <c r="CL3" i="22"/>
  <c r="BU3" i="22"/>
  <c r="E21" i="1" l="1"/>
  <c r="CN3" i="22"/>
  <c r="CM3" i="22"/>
  <c r="B20" i="5" l="1"/>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D54" i="2" l="1"/>
  <c r="D21" i="2" l="1"/>
  <c r="F30" i="2"/>
  <c r="D30" i="2"/>
  <c r="F29" i="2"/>
  <c r="D29" i="2"/>
  <c r="F28" i="2"/>
  <c r="D28" i="2"/>
  <c r="F21" i="2"/>
  <c r="J28" i="2" l="1"/>
  <c r="H28" i="2"/>
  <c r="F18" i="2"/>
  <c r="F15" i="2"/>
  <c r="F14" i="2"/>
  <c r="B20" i="11" l="1"/>
  <c r="D20" i="11"/>
  <c r="F20" i="11"/>
  <c r="G20" i="11"/>
  <c r="H20" i="11"/>
  <c r="I20" i="11"/>
  <c r="K20" i="11"/>
  <c r="L20" i="11"/>
  <c r="M20" i="11"/>
  <c r="N20" i="11"/>
  <c r="P20" i="11"/>
  <c r="Q20" i="11"/>
  <c r="B21" i="11"/>
  <c r="D21" i="11"/>
  <c r="F21" i="11"/>
  <c r="G21" i="11"/>
  <c r="H21" i="11"/>
  <c r="I21" i="11"/>
  <c r="K21" i="11"/>
  <c r="L21" i="11"/>
  <c r="M21" i="11"/>
  <c r="N21" i="11"/>
  <c r="P21" i="11"/>
  <c r="Q21" i="11"/>
  <c r="B22" i="11"/>
  <c r="D22" i="11"/>
  <c r="F22" i="11"/>
  <c r="G22" i="11"/>
  <c r="H22" i="11"/>
  <c r="I22" i="11"/>
  <c r="K22" i="11"/>
  <c r="L22" i="11"/>
  <c r="M22" i="11"/>
  <c r="N22" i="11"/>
  <c r="P22" i="11"/>
  <c r="Q22" i="11"/>
  <c r="B23" i="11"/>
  <c r="D23" i="11"/>
  <c r="F23" i="11"/>
  <c r="G23" i="11"/>
  <c r="H23" i="11"/>
  <c r="I23" i="11"/>
  <c r="K23" i="11"/>
  <c r="L23" i="11"/>
  <c r="M23" i="11"/>
  <c r="N23" i="11"/>
  <c r="P23" i="11"/>
  <c r="Q23" i="11"/>
  <c r="B24" i="11"/>
  <c r="D24" i="11"/>
  <c r="F24" i="11"/>
  <c r="G24" i="11"/>
  <c r="H24" i="11"/>
  <c r="I24" i="11"/>
  <c r="K24" i="11"/>
  <c r="L24" i="11"/>
  <c r="M24" i="11"/>
  <c r="N24" i="11"/>
  <c r="P24" i="11"/>
  <c r="Q24" i="11"/>
  <c r="B25" i="11"/>
  <c r="D25" i="11"/>
  <c r="F25" i="11"/>
  <c r="G25" i="11"/>
  <c r="H25" i="11"/>
  <c r="I25" i="11"/>
  <c r="K25" i="11"/>
  <c r="L25" i="11"/>
  <c r="M25" i="11"/>
  <c r="N25" i="11"/>
  <c r="P25" i="11"/>
  <c r="Q25" i="11"/>
  <c r="B26" i="11"/>
  <c r="D26" i="11"/>
  <c r="F26" i="11"/>
  <c r="G26" i="11"/>
  <c r="H26" i="11"/>
  <c r="I26" i="11"/>
  <c r="K26" i="11"/>
  <c r="L26" i="11"/>
  <c r="M26" i="11"/>
  <c r="N26" i="11"/>
  <c r="P26" i="11"/>
  <c r="Q26" i="11"/>
  <c r="B27" i="11"/>
  <c r="D27" i="11"/>
  <c r="F27" i="11"/>
  <c r="G27" i="11"/>
  <c r="H27" i="11"/>
  <c r="I27" i="11"/>
  <c r="K27" i="11"/>
  <c r="L27" i="11"/>
  <c r="M27" i="11"/>
  <c r="N27" i="11"/>
  <c r="P27" i="11"/>
  <c r="Q27" i="11"/>
  <c r="B28" i="11"/>
  <c r="D28" i="11"/>
  <c r="F28" i="11"/>
  <c r="G28" i="11"/>
  <c r="H28" i="11"/>
  <c r="I28" i="11"/>
  <c r="K28" i="11"/>
  <c r="L28" i="11"/>
  <c r="M28" i="11"/>
  <c r="N28" i="11"/>
  <c r="P28" i="11"/>
  <c r="Q28" i="11"/>
  <c r="B29" i="11"/>
  <c r="D29" i="11"/>
  <c r="F29" i="11"/>
  <c r="G29" i="11"/>
  <c r="H29" i="11"/>
  <c r="I29" i="11"/>
  <c r="K29" i="11"/>
  <c r="L29" i="11"/>
  <c r="M29" i="11"/>
  <c r="N29" i="11"/>
  <c r="P29" i="11"/>
  <c r="Q29" i="11"/>
  <c r="B30" i="11"/>
  <c r="D30" i="11"/>
  <c r="F30" i="11"/>
  <c r="G30" i="11"/>
  <c r="H30" i="11"/>
  <c r="I30" i="11"/>
  <c r="K30" i="11"/>
  <c r="L30" i="11"/>
  <c r="M30" i="11"/>
  <c r="N30" i="11"/>
  <c r="P30" i="11"/>
  <c r="Q30" i="11"/>
  <c r="B31" i="11"/>
  <c r="D31" i="11"/>
  <c r="F31" i="11"/>
  <c r="G31" i="11"/>
  <c r="H31" i="11"/>
  <c r="I31" i="11"/>
  <c r="K31" i="11"/>
  <c r="L31" i="11"/>
  <c r="M31" i="11"/>
  <c r="N31" i="11"/>
  <c r="P31" i="11"/>
  <c r="Q31" i="11"/>
  <c r="B32" i="11"/>
  <c r="D32" i="11"/>
  <c r="F32" i="11"/>
  <c r="G32" i="11"/>
  <c r="H32" i="11"/>
  <c r="I32" i="11"/>
  <c r="K32" i="11"/>
  <c r="L32" i="11"/>
  <c r="M32" i="11"/>
  <c r="N32" i="11"/>
  <c r="P32" i="11"/>
  <c r="Q32" i="11"/>
  <c r="B33" i="11"/>
  <c r="D33" i="11"/>
  <c r="F33" i="11"/>
  <c r="G33" i="11"/>
  <c r="H33" i="11"/>
  <c r="I33" i="11"/>
  <c r="K33" i="11"/>
  <c r="L33" i="11"/>
  <c r="M33" i="11"/>
  <c r="N33" i="11"/>
  <c r="P33" i="11"/>
  <c r="Q33" i="11"/>
  <c r="B34" i="11"/>
  <c r="D34" i="11"/>
  <c r="F34" i="11"/>
  <c r="G34" i="11"/>
  <c r="H34" i="11"/>
  <c r="I34" i="11"/>
  <c r="K34" i="11"/>
  <c r="L34" i="11"/>
  <c r="M34" i="11"/>
  <c r="N34" i="11"/>
  <c r="P34" i="11"/>
  <c r="Q34" i="11"/>
  <c r="B35" i="11"/>
  <c r="D35" i="11"/>
  <c r="F35" i="11"/>
  <c r="G35" i="11"/>
  <c r="H35" i="11"/>
  <c r="I35" i="11"/>
  <c r="K35" i="11"/>
  <c r="L35" i="11"/>
  <c r="M35" i="11"/>
  <c r="N35" i="11"/>
  <c r="P35" i="11"/>
  <c r="Q35" i="11"/>
  <c r="B36" i="11"/>
  <c r="D36" i="11"/>
  <c r="F36" i="11"/>
  <c r="G36" i="11"/>
  <c r="H36" i="11"/>
  <c r="I36" i="11"/>
  <c r="K36" i="11"/>
  <c r="L36" i="11"/>
  <c r="M36" i="11"/>
  <c r="N36" i="11"/>
  <c r="P36" i="11"/>
  <c r="Q36" i="11"/>
  <c r="B37" i="11"/>
  <c r="D37" i="11"/>
  <c r="F37" i="11"/>
  <c r="G37" i="11"/>
  <c r="H37" i="11"/>
  <c r="I37" i="11"/>
  <c r="K37" i="11"/>
  <c r="L37" i="11"/>
  <c r="M37" i="11"/>
  <c r="N37" i="11"/>
  <c r="P37" i="11"/>
  <c r="Q37" i="11"/>
  <c r="B38" i="11"/>
  <c r="D38" i="11"/>
  <c r="F38" i="11"/>
  <c r="G38" i="11"/>
  <c r="H38" i="11"/>
  <c r="I38" i="11"/>
  <c r="K38" i="11"/>
  <c r="L38" i="11"/>
  <c r="M38" i="11"/>
  <c r="N38" i="11"/>
  <c r="P38" i="11"/>
  <c r="Q38" i="11"/>
  <c r="B39" i="11"/>
  <c r="D39" i="11"/>
  <c r="F39" i="11"/>
  <c r="G39" i="11"/>
  <c r="H39" i="11"/>
  <c r="I39" i="11"/>
  <c r="K39" i="11"/>
  <c r="L39" i="11"/>
  <c r="M39" i="11"/>
  <c r="N39" i="11"/>
  <c r="P39" i="11"/>
  <c r="Q39" i="11"/>
  <c r="B40" i="11"/>
  <c r="D40" i="11"/>
  <c r="F40" i="11"/>
  <c r="G40" i="11"/>
  <c r="H40" i="11"/>
  <c r="I40" i="11"/>
  <c r="K40" i="11"/>
  <c r="L40" i="11"/>
  <c r="M40" i="11"/>
  <c r="N40" i="11"/>
  <c r="P40" i="11"/>
  <c r="Q40" i="11"/>
  <c r="B41" i="11"/>
  <c r="D41" i="11"/>
  <c r="F41" i="11"/>
  <c r="G41" i="11"/>
  <c r="H41" i="11"/>
  <c r="I41" i="11"/>
  <c r="K41" i="11"/>
  <c r="L41" i="11"/>
  <c r="M41" i="11"/>
  <c r="N41" i="11"/>
  <c r="P41" i="11"/>
  <c r="Q41" i="11"/>
  <c r="B42" i="11"/>
  <c r="D42" i="11"/>
  <c r="F42" i="11"/>
  <c r="G42" i="11"/>
  <c r="H42" i="11"/>
  <c r="I42" i="11"/>
  <c r="K42" i="11"/>
  <c r="L42" i="11"/>
  <c r="M42" i="11"/>
  <c r="N42" i="11"/>
  <c r="P42" i="11"/>
  <c r="Q42" i="11"/>
  <c r="B43" i="11"/>
  <c r="D43" i="11"/>
  <c r="F43" i="11"/>
  <c r="G43" i="11"/>
  <c r="H43" i="11"/>
  <c r="I43" i="11"/>
  <c r="K43" i="11"/>
  <c r="L43" i="11"/>
  <c r="M43" i="11"/>
  <c r="N43" i="11"/>
  <c r="P43" i="11"/>
  <c r="Q43" i="11"/>
  <c r="B44" i="11"/>
  <c r="D44" i="11"/>
  <c r="F44" i="11"/>
  <c r="G44" i="11"/>
  <c r="H44" i="11"/>
  <c r="I44" i="11"/>
  <c r="K44" i="11"/>
  <c r="L44" i="11"/>
  <c r="M44" i="11"/>
  <c r="N44" i="11"/>
  <c r="P44" i="11"/>
  <c r="Q44" i="11"/>
  <c r="B45" i="11"/>
  <c r="D45" i="11"/>
  <c r="F45" i="11"/>
  <c r="G45" i="11"/>
  <c r="H45" i="11"/>
  <c r="I45" i="11"/>
  <c r="K45" i="11"/>
  <c r="L45" i="11"/>
  <c r="M45" i="11"/>
  <c r="N45" i="11"/>
  <c r="P45" i="11"/>
  <c r="Q45" i="11"/>
  <c r="B46" i="11"/>
  <c r="D46" i="11"/>
  <c r="F46" i="11"/>
  <c r="G46" i="11"/>
  <c r="H46" i="11"/>
  <c r="I46" i="11"/>
  <c r="K46" i="11"/>
  <c r="L46" i="11"/>
  <c r="M46" i="11"/>
  <c r="N46" i="11"/>
  <c r="P46" i="11"/>
  <c r="Q46" i="11"/>
  <c r="B47" i="11"/>
  <c r="D47" i="11"/>
  <c r="F47" i="11"/>
  <c r="G47" i="11"/>
  <c r="H47" i="11"/>
  <c r="I47" i="11"/>
  <c r="K47" i="11"/>
  <c r="L47" i="11"/>
  <c r="M47" i="11"/>
  <c r="N47" i="11"/>
  <c r="P47" i="11"/>
  <c r="Q47" i="11"/>
  <c r="B48" i="11"/>
  <c r="D48" i="11"/>
  <c r="F48" i="11"/>
  <c r="G48" i="11"/>
  <c r="H48" i="11"/>
  <c r="I48" i="11"/>
  <c r="K48" i="11"/>
  <c r="L48" i="11"/>
  <c r="M48" i="11"/>
  <c r="N48" i="11"/>
  <c r="P48" i="11"/>
  <c r="Q48" i="11"/>
  <c r="B49" i="11"/>
  <c r="D49" i="11"/>
  <c r="F49" i="11"/>
  <c r="G49" i="11"/>
  <c r="H49" i="11"/>
  <c r="I49" i="11"/>
  <c r="K49" i="11"/>
  <c r="L49" i="11"/>
  <c r="M49" i="11"/>
  <c r="N49" i="11"/>
  <c r="P49" i="11"/>
  <c r="Q49" i="11"/>
  <c r="B50" i="11"/>
  <c r="D50" i="11"/>
  <c r="F50" i="11"/>
  <c r="G50" i="11"/>
  <c r="H50" i="11"/>
  <c r="I50" i="11"/>
  <c r="K50" i="11"/>
  <c r="L50" i="11"/>
  <c r="M50" i="11"/>
  <c r="N50" i="11"/>
  <c r="P50" i="11"/>
  <c r="Q50" i="11"/>
  <c r="B51" i="11"/>
  <c r="D51" i="11"/>
  <c r="F51" i="11"/>
  <c r="G51" i="11"/>
  <c r="H51" i="11"/>
  <c r="I51" i="11"/>
  <c r="K51" i="11"/>
  <c r="L51" i="11"/>
  <c r="M51" i="11"/>
  <c r="N51" i="11"/>
  <c r="P51" i="11"/>
  <c r="Q51" i="11"/>
  <c r="B52" i="11"/>
  <c r="D52" i="11"/>
  <c r="F52" i="11"/>
  <c r="G52" i="11"/>
  <c r="H52" i="11"/>
  <c r="I52" i="11"/>
  <c r="K52" i="11"/>
  <c r="L52" i="11"/>
  <c r="M52" i="11"/>
  <c r="N52" i="11"/>
  <c r="P52" i="11"/>
  <c r="Q52" i="11"/>
  <c r="B53" i="11"/>
  <c r="D53" i="11"/>
  <c r="F53" i="11"/>
  <c r="G53" i="11"/>
  <c r="H53" i="11"/>
  <c r="I53" i="11"/>
  <c r="K53" i="11"/>
  <c r="L53" i="11"/>
  <c r="M53" i="11"/>
  <c r="N53" i="11"/>
  <c r="P53" i="11"/>
  <c r="Q53" i="11"/>
  <c r="B54" i="11"/>
  <c r="D54" i="11"/>
  <c r="F54" i="11"/>
  <c r="G54" i="11"/>
  <c r="H54" i="11"/>
  <c r="I54" i="11"/>
  <c r="K54" i="11"/>
  <c r="L54" i="11"/>
  <c r="M54" i="11"/>
  <c r="N54" i="11"/>
  <c r="P54" i="11"/>
  <c r="Q54" i="11"/>
  <c r="B55" i="11"/>
  <c r="D55" i="11"/>
  <c r="F55" i="11"/>
  <c r="G55" i="11"/>
  <c r="H55" i="11"/>
  <c r="I55" i="11"/>
  <c r="K55" i="11"/>
  <c r="L55" i="11"/>
  <c r="M55" i="11"/>
  <c r="N55" i="11"/>
  <c r="P55" i="11"/>
  <c r="Q55" i="11"/>
  <c r="B56" i="11"/>
  <c r="D56" i="11"/>
  <c r="F56" i="11"/>
  <c r="G56" i="11"/>
  <c r="H56" i="11"/>
  <c r="I56" i="11"/>
  <c r="K56" i="11"/>
  <c r="L56" i="11"/>
  <c r="M56" i="11"/>
  <c r="N56" i="11"/>
  <c r="P56" i="11"/>
  <c r="Q56" i="11"/>
  <c r="B57" i="11"/>
  <c r="D57" i="11"/>
  <c r="F57" i="11"/>
  <c r="G57" i="11"/>
  <c r="H57" i="11"/>
  <c r="I57" i="11"/>
  <c r="K57" i="11"/>
  <c r="L57" i="11"/>
  <c r="M57" i="11"/>
  <c r="N57" i="11"/>
  <c r="P57" i="11"/>
  <c r="Q57" i="11"/>
  <c r="B58" i="11"/>
  <c r="D58" i="11"/>
  <c r="F58" i="11"/>
  <c r="G58" i="11"/>
  <c r="H58" i="11"/>
  <c r="I58" i="11"/>
  <c r="K58" i="11"/>
  <c r="L58" i="11"/>
  <c r="M58" i="11"/>
  <c r="N58" i="11"/>
  <c r="P58" i="11"/>
  <c r="Q58" i="11"/>
  <c r="B59" i="11"/>
  <c r="D59" i="11"/>
  <c r="F59" i="11"/>
  <c r="G59" i="11"/>
  <c r="H59" i="11"/>
  <c r="I59" i="11"/>
  <c r="K59" i="11"/>
  <c r="L59" i="11"/>
  <c r="M59" i="11"/>
  <c r="N59" i="11"/>
  <c r="P59" i="11"/>
  <c r="Q59" i="11"/>
  <c r="B60" i="11"/>
  <c r="D60" i="11"/>
  <c r="F60" i="11"/>
  <c r="G60" i="11"/>
  <c r="H60" i="11"/>
  <c r="I60" i="11"/>
  <c r="K60" i="11"/>
  <c r="L60" i="11"/>
  <c r="M60" i="11"/>
  <c r="N60" i="11"/>
  <c r="P60" i="11"/>
  <c r="Q60" i="11"/>
  <c r="B61" i="11"/>
  <c r="D61" i="11"/>
  <c r="F61" i="11"/>
  <c r="G61" i="11"/>
  <c r="H61" i="11"/>
  <c r="I61" i="11"/>
  <c r="K61" i="11"/>
  <c r="L61" i="11"/>
  <c r="M61" i="11"/>
  <c r="N61" i="11"/>
  <c r="P61" i="11"/>
  <c r="Q61" i="11"/>
  <c r="B62" i="11"/>
  <c r="D62" i="11"/>
  <c r="F62" i="11"/>
  <c r="G62" i="11"/>
  <c r="H62" i="11"/>
  <c r="I62" i="11"/>
  <c r="K62" i="11"/>
  <c r="L62" i="11"/>
  <c r="M62" i="11"/>
  <c r="N62" i="11"/>
  <c r="P62" i="11"/>
  <c r="Q62" i="11"/>
  <c r="B63" i="11"/>
  <c r="D63" i="11"/>
  <c r="F63" i="11"/>
  <c r="G63" i="11"/>
  <c r="H63" i="11"/>
  <c r="I63" i="11"/>
  <c r="K63" i="11"/>
  <c r="L63" i="11"/>
  <c r="M63" i="11"/>
  <c r="N63" i="11"/>
  <c r="P63" i="11"/>
  <c r="Q63" i="11"/>
  <c r="B64" i="11"/>
  <c r="D64" i="11"/>
  <c r="F64" i="11"/>
  <c r="G64" i="11"/>
  <c r="H64" i="11"/>
  <c r="I64" i="11"/>
  <c r="K64" i="11"/>
  <c r="L64" i="11"/>
  <c r="M64" i="11"/>
  <c r="N64" i="11"/>
  <c r="P64" i="11"/>
  <c r="Q64" i="11"/>
  <c r="B65" i="11"/>
  <c r="D65" i="11"/>
  <c r="F65" i="11"/>
  <c r="G65" i="11"/>
  <c r="H65" i="11"/>
  <c r="I65" i="11"/>
  <c r="K65" i="11"/>
  <c r="L65" i="11"/>
  <c r="M65" i="11"/>
  <c r="N65" i="11"/>
  <c r="P65" i="11"/>
  <c r="Q65" i="11"/>
  <c r="B66" i="11"/>
  <c r="D66" i="11"/>
  <c r="F66" i="11"/>
  <c r="G66" i="11"/>
  <c r="H66" i="11"/>
  <c r="I66" i="11"/>
  <c r="K66" i="11"/>
  <c r="L66" i="11"/>
  <c r="M66" i="11"/>
  <c r="N66" i="11"/>
  <c r="P66" i="11"/>
  <c r="Q66" i="11"/>
  <c r="B67" i="11"/>
  <c r="D67" i="11"/>
  <c r="F67" i="11"/>
  <c r="G67" i="11"/>
  <c r="H67" i="11"/>
  <c r="I67" i="11"/>
  <c r="K67" i="11"/>
  <c r="L67" i="11"/>
  <c r="M67" i="11"/>
  <c r="N67" i="11"/>
  <c r="P67" i="11"/>
  <c r="Q67" i="11"/>
  <c r="B68" i="11"/>
  <c r="D68" i="11"/>
  <c r="F68" i="11"/>
  <c r="G68" i="11"/>
  <c r="H68" i="11"/>
  <c r="I68" i="11"/>
  <c r="K68" i="11"/>
  <c r="L68" i="11"/>
  <c r="M68" i="11"/>
  <c r="N68" i="11"/>
  <c r="P68" i="11"/>
  <c r="Q68" i="11"/>
  <c r="B69" i="11"/>
  <c r="D69" i="11"/>
  <c r="F69" i="11"/>
  <c r="G69" i="11"/>
  <c r="H69" i="11"/>
  <c r="I69" i="11"/>
  <c r="K69" i="11"/>
  <c r="L69" i="11"/>
  <c r="M69" i="11"/>
  <c r="N69" i="11"/>
  <c r="P69" i="11"/>
  <c r="Q69" i="11"/>
  <c r="B70" i="11"/>
  <c r="D70" i="11"/>
  <c r="F70" i="11"/>
  <c r="G70" i="11"/>
  <c r="H70" i="11"/>
  <c r="I70" i="11"/>
  <c r="K70" i="11"/>
  <c r="L70" i="11"/>
  <c r="M70" i="11"/>
  <c r="N70" i="11"/>
  <c r="P70" i="11"/>
  <c r="Q70" i="11"/>
  <c r="B71" i="11"/>
  <c r="D71" i="11"/>
  <c r="F71" i="11"/>
  <c r="G71" i="11"/>
  <c r="H71" i="11"/>
  <c r="I71" i="11"/>
  <c r="K71" i="11"/>
  <c r="L71" i="11"/>
  <c r="M71" i="11"/>
  <c r="N71" i="11"/>
  <c r="P71" i="11"/>
  <c r="Q71" i="11"/>
  <c r="B72" i="11"/>
  <c r="D72" i="11"/>
  <c r="F72" i="11"/>
  <c r="G72" i="11"/>
  <c r="H72" i="11"/>
  <c r="I72" i="11"/>
  <c r="K72" i="11"/>
  <c r="L72" i="11"/>
  <c r="M72" i="11"/>
  <c r="N72" i="11"/>
  <c r="P72" i="11"/>
  <c r="Q72" i="11"/>
  <c r="B73" i="11"/>
  <c r="D73" i="11"/>
  <c r="F73" i="11"/>
  <c r="G73" i="11"/>
  <c r="H73" i="11"/>
  <c r="I73" i="11"/>
  <c r="K73" i="11"/>
  <c r="L73" i="11"/>
  <c r="M73" i="11"/>
  <c r="N73" i="11"/>
  <c r="P73" i="11"/>
  <c r="Q73" i="11"/>
  <c r="B74" i="11"/>
  <c r="D74" i="11"/>
  <c r="F74" i="11"/>
  <c r="G74" i="11"/>
  <c r="H74" i="11"/>
  <c r="I74" i="11"/>
  <c r="K74" i="11"/>
  <c r="L74" i="11"/>
  <c r="M74" i="11"/>
  <c r="N74" i="11"/>
  <c r="P74" i="11"/>
  <c r="Q74" i="11"/>
  <c r="B75" i="11"/>
  <c r="D75" i="11"/>
  <c r="F75" i="11"/>
  <c r="G75" i="11"/>
  <c r="H75" i="11"/>
  <c r="I75" i="11"/>
  <c r="K75" i="11"/>
  <c r="L75" i="11"/>
  <c r="M75" i="11"/>
  <c r="N75" i="11"/>
  <c r="P75" i="11"/>
  <c r="Q75" i="11"/>
  <c r="B76" i="11"/>
  <c r="D76" i="11"/>
  <c r="F76" i="11"/>
  <c r="G76" i="11"/>
  <c r="H76" i="11"/>
  <c r="I76" i="11"/>
  <c r="K76" i="11"/>
  <c r="L76" i="11"/>
  <c r="M76" i="11"/>
  <c r="N76" i="11"/>
  <c r="P76" i="11"/>
  <c r="Q76" i="11"/>
  <c r="B77" i="11"/>
  <c r="D77" i="11"/>
  <c r="F77" i="11"/>
  <c r="G77" i="11"/>
  <c r="H77" i="11"/>
  <c r="I77" i="11"/>
  <c r="K77" i="11"/>
  <c r="L77" i="11"/>
  <c r="M77" i="11"/>
  <c r="N77" i="11"/>
  <c r="P77" i="11"/>
  <c r="Q77" i="11"/>
  <c r="B78" i="11"/>
  <c r="D78" i="11"/>
  <c r="F78" i="11"/>
  <c r="G78" i="11"/>
  <c r="H78" i="11"/>
  <c r="I78" i="11"/>
  <c r="K78" i="11"/>
  <c r="L78" i="11"/>
  <c r="M78" i="11"/>
  <c r="N78" i="11"/>
  <c r="P78" i="11"/>
  <c r="Q78" i="11"/>
  <c r="B79" i="11"/>
  <c r="D79" i="11"/>
  <c r="F79" i="11"/>
  <c r="G79" i="11"/>
  <c r="H79" i="11"/>
  <c r="I79" i="11"/>
  <c r="K79" i="11"/>
  <c r="L79" i="11"/>
  <c r="M79" i="11"/>
  <c r="N79" i="11"/>
  <c r="P79" i="11"/>
  <c r="Q79" i="11"/>
  <c r="B80" i="11"/>
  <c r="D80" i="11"/>
  <c r="F80" i="11"/>
  <c r="G80" i="11"/>
  <c r="H80" i="11"/>
  <c r="I80" i="11"/>
  <c r="K80" i="11"/>
  <c r="L80" i="11"/>
  <c r="M80" i="11"/>
  <c r="N80" i="11"/>
  <c r="P80" i="11"/>
  <c r="Q80" i="11"/>
  <c r="B81" i="11"/>
  <c r="D81" i="11"/>
  <c r="F81" i="11"/>
  <c r="G81" i="11"/>
  <c r="H81" i="11"/>
  <c r="I81" i="11"/>
  <c r="K81" i="11"/>
  <c r="L81" i="11"/>
  <c r="M81" i="11"/>
  <c r="N81" i="11"/>
  <c r="P81" i="11"/>
  <c r="Q81" i="11"/>
  <c r="B82" i="11"/>
  <c r="D82" i="11"/>
  <c r="F82" i="11"/>
  <c r="G82" i="11"/>
  <c r="H82" i="11"/>
  <c r="I82" i="11"/>
  <c r="K82" i="11"/>
  <c r="L82" i="11"/>
  <c r="M82" i="11"/>
  <c r="N82" i="11"/>
  <c r="P82" i="11"/>
  <c r="Q82" i="11"/>
  <c r="B83" i="11"/>
  <c r="D83" i="11"/>
  <c r="F83" i="11"/>
  <c r="G83" i="11"/>
  <c r="H83" i="11"/>
  <c r="I83" i="11"/>
  <c r="K83" i="11"/>
  <c r="L83" i="11"/>
  <c r="M83" i="11"/>
  <c r="N83" i="11"/>
  <c r="P83" i="11"/>
  <c r="Q83" i="11"/>
  <c r="B84" i="11"/>
  <c r="D84" i="11"/>
  <c r="F84" i="11"/>
  <c r="G84" i="11"/>
  <c r="H84" i="11"/>
  <c r="I84" i="11"/>
  <c r="K84" i="11"/>
  <c r="L84" i="11"/>
  <c r="M84" i="11"/>
  <c r="N84" i="11"/>
  <c r="P84" i="11"/>
  <c r="Q84" i="11"/>
  <c r="B85" i="11"/>
  <c r="D85" i="11"/>
  <c r="F85" i="11"/>
  <c r="G85" i="11"/>
  <c r="H85" i="11"/>
  <c r="I85" i="11"/>
  <c r="K85" i="11"/>
  <c r="L85" i="11"/>
  <c r="M85" i="11"/>
  <c r="N85" i="11"/>
  <c r="P85" i="11"/>
  <c r="Q85" i="11"/>
  <c r="B86" i="11"/>
  <c r="D86" i="11"/>
  <c r="F86" i="11"/>
  <c r="G86" i="11"/>
  <c r="H86" i="11"/>
  <c r="I86" i="11"/>
  <c r="K86" i="11"/>
  <c r="L86" i="11"/>
  <c r="M86" i="11"/>
  <c r="N86" i="11"/>
  <c r="P86" i="11"/>
  <c r="Q86" i="11"/>
  <c r="B87" i="11"/>
  <c r="D87" i="11"/>
  <c r="F87" i="11"/>
  <c r="G87" i="11"/>
  <c r="H87" i="11"/>
  <c r="I87" i="11"/>
  <c r="K87" i="11"/>
  <c r="L87" i="11"/>
  <c r="M87" i="11"/>
  <c r="N87" i="11"/>
  <c r="P87" i="11"/>
  <c r="Q87" i="11"/>
  <c r="B88" i="11"/>
  <c r="D88" i="11"/>
  <c r="F88" i="11"/>
  <c r="G88" i="11"/>
  <c r="H88" i="11"/>
  <c r="I88" i="11"/>
  <c r="K88" i="11"/>
  <c r="L88" i="11"/>
  <c r="M88" i="11"/>
  <c r="N88" i="11"/>
  <c r="P88" i="11"/>
  <c r="Q88" i="11"/>
  <c r="B89" i="11"/>
  <c r="D89" i="11"/>
  <c r="F89" i="11"/>
  <c r="G89" i="11"/>
  <c r="H89" i="11"/>
  <c r="I89" i="11"/>
  <c r="K89" i="11"/>
  <c r="L89" i="11"/>
  <c r="M89" i="11"/>
  <c r="N89" i="11"/>
  <c r="P89" i="11"/>
  <c r="Q89" i="11"/>
  <c r="B90" i="11"/>
  <c r="D90" i="11"/>
  <c r="F90" i="11"/>
  <c r="G90" i="11"/>
  <c r="H90" i="11"/>
  <c r="I90" i="11"/>
  <c r="K90" i="11"/>
  <c r="L90" i="11"/>
  <c r="M90" i="11"/>
  <c r="N90" i="11"/>
  <c r="P90" i="11"/>
  <c r="Q90" i="11"/>
  <c r="B91" i="11"/>
  <c r="D91" i="11"/>
  <c r="F91" i="11"/>
  <c r="G91" i="11"/>
  <c r="H91" i="11"/>
  <c r="I91" i="11"/>
  <c r="K91" i="11"/>
  <c r="L91" i="11"/>
  <c r="M91" i="11"/>
  <c r="N91" i="11"/>
  <c r="P91" i="11"/>
  <c r="Q91" i="11"/>
  <c r="B92" i="11"/>
  <c r="D92" i="11"/>
  <c r="F92" i="11"/>
  <c r="G92" i="11"/>
  <c r="H92" i="11"/>
  <c r="I92" i="11"/>
  <c r="K92" i="11"/>
  <c r="L92" i="11"/>
  <c r="M92" i="11"/>
  <c r="N92" i="11"/>
  <c r="P92" i="11"/>
  <c r="Q92" i="11"/>
  <c r="B93" i="11"/>
  <c r="D93" i="11"/>
  <c r="F93" i="11"/>
  <c r="G93" i="11"/>
  <c r="H93" i="11"/>
  <c r="I93" i="11"/>
  <c r="K93" i="11"/>
  <c r="L93" i="11"/>
  <c r="M93" i="11"/>
  <c r="N93" i="11"/>
  <c r="P93" i="11"/>
  <c r="Q93" i="11"/>
  <c r="B94" i="11"/>
  <c r="D94" i="11"/>
  <c r="F94" i="11"/>
  <c r="G94" i="11"/>
  <c r="H94" i="11"/>
  <c r="I94" i="11"/>
  <c r="K94" i="11"/>
  <c r="L94" i="11"/>
  <c r="M94" i="11"/>
  <c r="N94" i="11"/>
  <c r="P94" i="11"/>
  <c r="Q94" i="11"/>
  <c r="B95" i="11"/>
  <c r="D95" i="11"/>
  <c r="F95" i="11"/>
  <c r="G95" i="11"/>
  <c r="H95" i="11"/>
  <c r="I95" i="11"/>
  <c r="K95" i="11"/>
  <c r="L95" i="11"/>
  <c r="M95" i="11"/>
  <c r="N95" i="11"/>
  <c r="P95" i="11"/>
  <c r="Q95" i="11"/>
  <c r="B96" i="11"/>
  <c r="D96" i="11"/>
  <c r="F96" i="11"/>
  <c r="G96" i="11"/>
  <c r="H96" i="11"/>
  <c r="I96" i="11"/>
  <c r="K96" i="11"/>
  <c r="L96" i="11"/>
  <c r="M96" i="11"/>
  <c r="N96" i="11"/>
  <c r="P96" i="11"/>
  <c r="Q96" i="11"/>
  <c r="B97" i="11"/>
  <c r="D97" i="11"/>
  <c r="F97" i="11"/>
  <c r="G97" i="11"/>
  <c r="H97" i="11"/>
  <c r="I97" i="11"/>
  <c r="K97" i="11"/>
  <c r="L97" i="11"/>
  <c r="M97" i="11"/>
  <c r="N97" i="11"/>
  <c r="P97" i="11"/>
  <c r="Q97" i="11"/>
  <c r="B98" i="11"/>
  <c r="D98" i="11"/>
  <c r="F98" i="11"/>
  <c r="G98" i="11"/>
  <c r="H98" i="11"/>
  <c r="I98" i="11"/>
  <c r="K98" i="11"/>
  <c r="L98" i="11"/>
  <c r="M98" i="11"/>
  <c r="N98" i="11"/>
  <c r="P98" i="11"/>
  <c r="Q98" i="11"/>
  <c r="B99" i="11"/>
  <c r="D99" i="11"/>
  <c r="F99" i="11"/>
  <c r="G99" i="11"/>
  <c r="H99" i="11"/>
  <c r="I99" i="11"/>
  <c r="K99" i="11"/>
  <c r="L99" i="11"/>
  <c r="M99" i="11"/>
  <c r="N99" i="11"/>
  <c r="P99" i="11"/>
  <c r="Q99" i="11"/>
  <c r="B100" i="11"/>
  <c r="D100" i="11"/>
  <c r="F100" i="11"/>
  <c r="G100" i="11"/>
  <c r="H100" i="11"/>
  <c r="I100" i="11"/>
  <c r="K100" i="11"/>
  <c r="L100" i="11"/>
  <c r="M100" i="11"/>
  <c r="N100" i="11"/>
  <c r="P100" i="11"/>
  <c r="Q100" i="11"/>
  <c r="B101" i="11"/>
  <c r="D101" i="11"/>
  <c r="F101" i="11"/>
  <c r="G101" i="11"/>
  <c r="H101" i="11"/>
  <c r="I101" i="11"/>
  <c r="K101" i="11"/>
  <c r="L101" i="11"/>
  <c r="M101" i="11"/>
  <c r="N101" i="11"/>
  <c r="P101" i="11"/>
  <c r="Q101" i="11"/>
  <c r="B102" i="11"/>
  <c r="D102" i="11"/>
  <c r="F102" i="11"/>
  <c r="G102" i="11"/>
  <c r="H102" i="11"/>
  <c r="I102" i="11"/>
  <c r="K102" i="11"/>
  <c r="L102" i="11"/>
  <c r="M102" i="11"/>
  <c r="N102" i="11"/>
  <c r="P102" i="11"/>
  <c r="Q102" i="11"/>
  <c r="B103" i="11"/>
  <c r="D103" i="11"/>
  <c r="F103" i="11"/>
  <c r="G103" i="11"/>
  <c r="H103" i="11"/>
  <c r="I103" i="11"/>
  <c r="K103" i="11"/>
  <c r="L103" i="11"/>
  <c r="M103" i="11"/>
  <c r="N103" i="11"/>
  <c r="P103" i="11"/>
  <c r="Q103" i="11"/>
  <c r="B104" i="11"/>
  <c r="D104" i="11"/>
  <c r="F104" i="11"/>
  <c r="G104" i="11"/>
  <c r="H104" i="11"/>
  <c r="I104" i="11"/>
  <c r="K104" i="11"/>
  <c r="L104" i="11"/>
  <c r="M104" i="11"/>
  <c r="N104" i="11"/>
  <c r="P104" i="11"/>
  <c r="Q104" i="11"/>
  <c r="B105" i="11"/>
  <c r="D105" i="11"/>
  <c r="F105" i="11"/>
  <c r="G105" i="11"/>
  <c r="H105" i="11"/>
  <c r="I105" i="11"/>
  <c r="K105" i="11"/>
  <c r="L105" i="11"/>
  <c r="M105" i="11"/>
  <c r="N105" i="11"/>
  <c r="P105" i="11"/>
  <c r="Q105" i="11"/>
  <c r="B106" i="11"/>
  <c r="D106" i="11"/>
  <c r="F106" i="11"/>
  <c r="G106" i="11"/>
  <c r="H106" i="11"/>
  <c r="I106" i="11"/>
  <c r="K106" i="11"/>
  <c r="L106" i="11"/>
  <c r="M106" i="11"/>
  <c r="N106" i="11"/>
  <c r="P106" i="11"/>
  <c r="Q106" i="11"/>
  <c r="B107" i="11"/>
  <c r="D107" i="11"/>
  <c r="F107" i="11"/>
  <c r="G107" i="11"/>
  <c r="H107" i="11"/>
  <c r="I107" i="11"/>
  <c r="K107" i="11"/>
  <c r="L107" i="11"/>
  <c r="M107" i="11"/>
  <c r="N107" i="11"/>
  <c r="P107" i="11"/>
  <c r="Q107" i="11"/>
  <c r="B108" i="11"/>
  <c r="D108" i="11"/>
  <c r="F108" i="11"/>
  <c r="G108" i="11"/>
  <c r="H108" i="11"/>
  <c r="I108" i="11"/>
  <c r="K108" i="11"/>
  <c r="L108" i="11"/>
  <c r="M108" i="11"/>
  <c r="N108" i="11"/>
  <c r="P108" i="11"/>
  <c r="Q108" i="11"/>
  <c r="B109" i="11"/>
  <c r="D109" i="11"/>
  <c r="F109" i="11"/>
  <c r="G109" i="11"/>
  <c r="H109" i="11"/>
  <c r="I109" i="11"/>
  <c r="K109" i="11"/>
  <c r="L109" i="11"/>
  <c r="M109" i="11"/>
  <c r="N109" i="11"/>
  <c r="P109" i="11"/>
  <c r="Q109" i="11"/>
  <c r="B110" i="11"/>
  <c r="D110" i="11"/>
  <c r="F110" i="11"/>
  <c r="G110" i="11"/>
  <c r="H110" i="11"/>
  <c r="I110" i="11"/>
  <c r="K110" i="11"/>
  <c r="L110" i="11"/>
  <c r="M110" i="11"/>
  <c r="N110" i="11"/>
  <c r="P110" i="11"/>
  <c r="Q110" i="11"/>
  <c r="B111" i="11"/>
  <c r="D111" i="11"/>
  <c r="F111" i="11"/>
  <c r="G111" i="11"/>
  <c r="H111" i="11"/>
  <c r="I111" i="11"/>
  <c r="K111" i="11"/>
  <c r="L111" i="11"/>
  <c r="M111" i="11"/>
  <c r="N111" i="11"/>
  <c r="P111" i="11"/>
  <c r="Q111" i="11"/>
  <c r="B112" i="11"/>
  <c r="D112" i="11"/>
  <c r="F112" i="11"/>
  <c r="G112" i="11"/>
  <c r="H112" i="11"/>
  <c r="I112" i="11"/>
  <c r="K112" i="11"/>
  <c r="L112" i="11"/>
  <c r="M112" i="11"/>
  <c r="N112" i="11"/>
  <c r="P112" i="11"/>
  <c r="Q112" i="11"/>
  <c r="B113" i="11"/>
  <c r="D113" i="11"/>
  <c r="F113" i="11"/>
  <c r="G113" i="11"/>
  <c r="H113" i="11"/>
  <c r="I113" i="11"/>
  <c r="K113" i="11"/>
  <c r="L113" i="11"/>
  <c r="M113" i="11"/>
  <c r="N113" i="11"/>
  <c r="P113" i="11"/>
  <c r="Q113" i="11"/>
  <c r="B114" i="11"/>
  <c r="D114" i="11"/>
  <c r="F114" i="11"/>
  <c r="G114" i="11"/>
  <c r="H114" i="11"/>
  <c r="I114" i="11"/>
  <c r="K114" i="11"/>
  <c r="L114" i="11"/>
  <c r="M114" i="11"/>
  <c r="N114" i="11"/>
  <c r="P114" i="11"/>
  <c r="Q114" i="11"/>
  <c r="B115" i="11"/>
  <c r="D115" i="11"/>
  <c r="F115" i="11"/>
  <c r="G115" i="11"/>
  <c r="H115" i="11"/>
  <c r="I115" i="11"/>
  <c r="K115" i="11"/>
  <c r="L115" i="11"/>
  <c r="M115" i="11"/>
  <c r="N115" i="11"/>
  <c r="P115" i="11"/>
  <c r="Q115" i="11"/>
  <c r="B116" i="11"/>
  <c r="D116" i="11"/>
  <c r="F116" i="11"/>
  <c r="G116" i="11"/>
  <c r="H116" i="11"/>
  <c r="I116" i="11"/>
  <c r="K116" i="11"/>
  <c r="L116" i="11"/>
  <c r="M116" i="11"/>
  <c r="N116" i="11"/>
  <c r="P116" i="11"/>
  <c r="Q116" i="11"/>
  <c r="B117" i="11"/>
  <c r="D117" i="11"/>
  <c r="F117" i="11"/>
  <c r="G117" i="11"/>
  <c r="H117" i="11"/>
  <c r="I117" i="11"/>
  <c r="K117" i="11"/>
  <c r="L117" i="11"/>
  <c r="M117" i="11"/>
  <c r="N117" i="11"/>
  <c r="P117" i="11"/>
  <c r="Q117" i="11"/>
  <c r="B118" i="11"/>
  <c r="D118" i="11"/>
  <c r="F118" i="11"/>
  <c r="G118" i="11"/>
  <c r="H118" i="11"/>
  <c r="I118" i="11"/>
  <c r="K118" i="11"/>
  <c r="L118" i="11"/>
  <c r="M118" i="11"/>
  <c r="N118" i="11"/>
  <c r="P118" i="11"/>
  <c r="Q118" i="11"/>
  <c r="B119" i="11"/>
  <c r="D119" i="11"/>
  <c r="F119" i="11"/>
  <c r="G119" i="11"/>
  <c r="H119" i="11"/>
  <c r="I119" i="11"/>
  <c r="K119" i="11"/>
  <c r="L119" i="11"/>
  <c r="M119" i="11"/>
  <c r="N119" i="11"/>
  <c r="P119" i="11"/>
  <c r="Q119" i="11"/>
  <c r="B120" i="11"/>
  <c r="D120" i="11"/>
  <c r="F120" i="11"/>
  <c r="G120" i="11"/>
  <c r="H120" i="11"/>
  <c r="I120" i="11"/>
  <c r="K120" i="11"/>
  <c r="L120" i="11"/>
  <c r="M120" i="11"/>
  <c r="N120" i="11"/>
  <c r="P120" i="11"/>
  <c r="Q120" i="11"/>
  <c r="B121" i="11"/>
  <c r="D121" i="11"/>
  <c r="F121" i="11"/>
  <c r="G121" i="11"/>
  <c r="H121" i="11"/>
  <c r="I121" i="11"/>
  <c r="K121" i="11"/>
  <c r="L121" i="11"/>
  <c r="M121" i="11"/>
  <c r="N121" i="11"/>
  <c r="P121" i="11"/>
  <c r="Q121" i="11"/>
  <c r="B122" i="11"/>
  <c r="D122" i="11"/>
  <c r="F122" i="11"/>
  <c r="G122" i="11"/>
  <c r="H122" i="11"/>
  <c r="I122" i="11"/>
  <c r="K122" i="11"/>
  <c r="L122" i="11"/>
  <c r="M122" i="11"/>
  <c r="N122" i="11"/>
  <c r="P122" i="11"/>
  <c r="Q122" i="11"/>
  <c r="B123" i="11"/>
  <c r="D123" i="11"/>
  <c r="F123" i="11"/>
  <c r="G123" i="11"/>
  <c r="H123" i="11"/>
  <c r="I123" i="11"/>
  <c r="K123" i="11"/>
  <c r="L123" i="11"/>
  <c r="M123" i="11"/>
  <c r="N123" i="11"/>
  <c r="P123" i="11"/>
  <c r="Q123" i="11"/>
  <c r="B124" i="11"/>
  <c r="D124" i="11"/>
  <c r="F124" i="11"/>
  <c r="G124" i="11"/>
  <c r="H124" i="11"/>
  <c r="I124" i="11"/>
  <c r="K124" i="11"/>
  <c r="L124" i="11"/>
  <c r="M124" i="11"/>
  <c r="N124" i="11"/>
  <c r="P124" i="11"/>
  <c r="Q124" i="11"/>
  <c r="B125" i="11"/>
  <c r="D125" i="11"/>
  <c r="F125" i="11"/>
  <c r="G125" i="11"/>
  <c r="H125" i="11"/>
  <c r="I125" i="11"/>
  <c r="K125" i="11"/>
  <c r="L125" i="11"/>
  <c r="M125" i="11"/>
  <c r="N125" i="11"/>
  <c r="P125" i="11"/>
  <c r="Q125" i="11"/>
  <c r="B126" i="11"/>
  <c r="D126" i="11"/>
  <c r="F126" i="11"/>
  <c r="G126" i="11"/>
  <c r="H126" i="11"/>
  <c r="I126" i="11"/>
  <c r="K126" i="11"/>
  <c r="L126" i="11"/>
  <c r="M126" i="11"/>
  <c r="N126" i="11"/>
  <c r="P126" i="11"/>
  <c r="Q126" i="11"/>
  <c r="B127" i="11"/>
  <c r="D127" i="11"/>
  <c r="F127" i="11"/>
  <c r="G127" i="11"/>
  <c r="H127" i="11"/>
  <c r="I127" i="11"/>
  <c r="K127" i="11"/>
  <c r="L127" i="11"/>
  <c r="M127" i="11"/>
  <c r="N127" i="11"/>
  <c r="P127" i="11"/>
  <c r="Q127" i="11"/>
  <c r="B128" i="11"/>
  <c r="D128" i="11"/>
  <c r="F128" i="11"/>
  <c r="G128" i="11"/>
  <c r="H128" i="11"/>
  <c r="I128" i="11"/>
  <c r="K128" i="11"/>
  <c r="L128" i="11"/>
  <c r="M128" i="11"/>
  <c r="N128" i="11"/>
  <c r="P128" i="11"/>
  <c r="Q128" i="11"/>
  <c r="B129" i="11"/>
  <c r="D129" i="11"/>
  <c r="F129" i="11"/>
  <c r="G129" i="11"/>
  <c r="H129" i="11"/>
  <c r="I129" i="11"/>
  <c r="K129" i="11"/>
  <c r="L129" i="11"/>
  <c r="M129" i="11"/>
  <c r="N129" i="11"/>
  <c r="P129" i="11"/>
  <c r="Q129" i="11"/>
  <c r="B130" i="11"/>
  <c r="D130" i="11"/>
  <c r="F130" i="11"/>
  <c r="G130" i="11"/>
  <c r="H130" i="11"/>
  <c r="I130" i="11"/>
  <c r="K130" i="11"/>
  <c r="L130" i="11"/>
  <c r="M130" i="11"/>
  <c r="N130" i="11"/>
  <c r="P130" i="11"/>
  <c r="Q130" i="11"/>
  <c r="B131" i="11"/>
  <c r="D131" i="11"/>
  <c r="F131" i="11"/>
  <c r="G131" i="11"/>
  <c r="H131" i="11"/>
  <c r="I131" i="11"/>
  <c r="K131" i="11"/>
  <c r="L131" i="11"/>
  <c r="M131" i="11"/>
  <c r="N131" i="11"/>
  <c r="P131" i="11"/>
  <c r="Q131" i="11"/>
  <c r="B132" i="11"/>
  <c r="D132" i="11"/>
  <c r="F132" i="11"/>
  <c r="G132" i="11"/>
  <c r="H132" i="11"/>
  <c r="I132" i="11"/>
  <c r="K132" i="11"/>
  <c r="L132" i="11"/>
  <c r="M132" i="11"/>
  <c r="N132" i="11"/>
  <c r="P132" i="11"/>
  <c r="Q132" i="11"/>
  <c r="B133" i="11"/>
  <c r="D133" i="11"/>
  <c r="F133" i="11"/>
  <c r="G133" i="11"/>
  <c r="H133" i="11"/>
  <c r="I133" i="11"/>
  <c r="K133" i="11"/>
  <c r="L133" i="11"/>
  <c r="M133" i="11"/>
  <c r="N133" i="11"/>
  <c r="P133" i="11"/>
  <c r="Q133" i="11"/>
  <c r="B134" i="11"/>
  <c r="D134" i="11"/>
  <c r="F134" i="11"/>
  <c r="G134" i="11"/>
  <c r="H134" i="11"/>
  <c r="I134" i="11"/>
  <c r="K134" i="11"/>
  <c r="L134" i="11"/>
  <c r="M134" i="11"/>
  <c r="N134" i="11"/>
  <c r="P134" i="11"/>
  <c r="Q134" i="11"/>
  <c r="B135" i="11"/>
  <c r="D135" i="11"/>
  <c r="F135" i="11"/>
  <c r="G135" i="11"/>
  <c r="H135" i="11"/>
  <c r="I135" i="11"/>
  <c r="K135" i="11"/>
  <c r="L135" i="11"/>
  <c r="M135" i="11"/>
  <c r="N135" i="11"/>
  <c r="P135" i="11"/>
  <c r="Q135" i="11"/>
  <c r="B136" i="11"/>
  <c r="D136" i="11"/>
  <c r="F136" i="11"/>
  <c r="G136" i="11"/>
  <c r="H136" i="11"/>
  <c r="I136" i="11"/>
  <c r="K136" i="11"/>
  <c r="L136" i="11"/>
  <c r="M136" i="11"/>
  <c r="N136" i="11"/>
  <c r="P136" i="11"/>
  <c r="Q136" i="11"/>
  <c r="B137" i="11"/>
  <c r="D137" i="11"/>
  <c r="F137" i="11"/>
  <c r="G137" i="11"/>
  <c r="H137" i="11"/>
  <c r="I137" i="11"/>
  <c r="K137" i="11"/>
  <c r="L137" i="11"/>
  <c r="M137" i="11"/>
  <c r="N137" i="11"/>
  <c r="P137" i="11"/>
  <c r="Q137" i="11"/>
  <c r="B138" i="11"/>
  <c r="D138" i="11"/>
  <c r="F138" i="11"/>
  <c r="G138" i="11"/>
  <c r="H138" i="11"/>
  <c r="I138" i="11"/>
  <c r="K138" i="11"/>
  <c r="L138" i="11"/>
  <c r="M138" i="11"/>
  <c r="N138" i="11"/>
  <c r="P138" i="11"/>
  <c r="Q138" i="11"/>
  <c r="B139" i="11"/>
  <c r="D139" i="11"/>
  <c r="F139" i="11"/>
  <c r="G139" i="11"/>
  <c r="H139" i="11"/>
  <c r="I139" i="11"/>
  <c r="K139" i="11"/>
  <c r="L139" i="11"/>
  <c r="M139" i="11"/>
  <c r="N139" i="11"/>
  <c r="P139" i="11"/>
  <c r="Q139" i="11"/>
  <c r="B140" i="11"/>
  <c r="D140" i="11"/>
  <c r="F140" i="11"/>
  <c r="G140" i="11"/>
  <c r="H140" i="11"/>
  <c r="I140" i="11"/>
  <c r="K140" i="11"/>
  <c r="L140" i="11"/>
  <c r="M140" i="11"/>
  <c r="N140" i="11"/>
  <c r="P140" i="11"/>
  <c r="Q140" i="11"/>
  <c r="B141" i="11"/>
  <c r="D141" i="11"/>
  <c r="F141" i="11"/>
  <c r="G141" i="11"/>
  <c r="H141" i="11"/>
  <c r="I141" i="11"/>
  <c r="K141" i="11"/>
  <c r="L141" i="11"/>
  <c r="M141" i="11"/>
  <c r="N141" i="11"/>
  <c r="P141" i="11"/>
  <c r="Q141" i="11"/>
  <c r="B142" i="11"/>
  <c r="D142" i="11"/>
  <c r="F142" i="11"/>
  <c r="G142" i="11"/>
  <c r="H142" i="11"/>
  <c r="I142" i="11"/>
  <c r="K142" i="11"/>
  <c r="L142" i="11"/>
  <c r="M142" i="11"/>
  <c r="N142" i="11"/>
  <c r="P142" i="11"/>
  <c r="Q142" i="11"/>
  <c r="B143" i="11"/>
  <c r="D143" i="11"/>
  <c r="F143" i="11"/>
  <c r="G143" i="11"/>
  <c r="H143" i="11"/>
  <c r="I143" i="11"/>
  <c r="K143" i="11"/>
  <c r="L143" i="11"/>
  <c r="M143" i="11"/>
  <c r="N143" i="11"/>
  <c r="P143" i="11"/>
  <c r="Q143" i="11"/>
  <c r="B144" i="11"/>
  <c r="D144" i="11"/>
  <c r="F144" i="11"/>
  <c r="G144" i="11"/>
  <c r="H144" i="11"/>
  <c r="I144" i="11"/>
  <c r="K144" i="11"/>
  <c r="L144" i="11"/>
  <c r="M144" i="11"/>
  <c r="N144" i="11"/>
  <c r="P144" i="11"/>
  <c r="Q144" i="11"/>
  <c r="B145" i="11"/>
  <c r="D145" i="11"/>
  <c r="F145" i="11"/>
  <c r="G145" i="11"/>
  <c r="H145" i="11"/>
  <c r="I145" i="11"/>
  <c r="K145" i="11"/>
  <c r="L145" i="11"/>
  <c r="M145" i="11"/>
  <c r="N145" i="11"/>
  <c r="P145" i="11"/>
  <c r="Q145" i="11"/>
  <c r="B146" i="11"/>
  <c r="D146" i="11"/>
  <c r="F146" i="11"/>
  <c r="G146" i="11"/>
  <c r="H146" i="11"/>
  <c r="I146" i="11"/>
  <c r="K146" i="11"/>
  <c r="L146" i="11"/>
  <c r="M146" i="11"/>
  <c r="N146" i="11"/>
  <c r="P146" i="11"/>
  <c r="Q146" i="11"/>
  <c r="B147" i="11"/>
  <c r="D147" i="11"/>
  <c r="F147" i="11"/>
  <c r="G147" i="11"/>
  <c r="H147" i="11"/>
  <c r="I147" i="11"/>
  <c r="K147" i="11"/>
  <c r="L147" i="11"/>
  <c r="M147" i="11"/>
  <c r="N147" i="11"/>
  <c r="P147" i="11"/>
  <c r="Q147" i="11"/>
  <c r="B148" i="11"/>
  <c r="D148" i="11"/>
  <c r="F148" i="11"/>
  <c r="G148" i="11"/>
  <c r="H148" i="11"/>
  <c r="I148" i="11"/>
  <c r="K148" i="11"/>
  <c r="L148" i="11"/>
  <c r="M148" i="11"/>
  <c r="N148" i="11"/>
  <c r="P148" i="11"/>
  <c r="Q148" i="11"/>
  <c r="B149" i="11"/>
  <c r="D149" i="11"/>
  <c r="F149" i="11"/>
  <c r="G149" i="11"/>
  <c r="H149" i="11"/>
  <c r="I149" i="11"/>
  <c r="K149" i="11"/>
  <c r="L149" i="11"/>
  <c r="M149" i="11"/>
  <c r="N149" i="11"/>
  <c r="P149" i="11"/>
  <c r="Q149" i="11"/>
  <c r="B150" i="11"/>
  <c r="D150" i="11"/>
  <c r="F150" i="11"/>
  <c r="G150" i="11"/>
  <c r="H150" i="11"/>
  <c r="I150" i="11"/>
  <c r="K150" i="11"/>
  <c r="L150" i="11"/>
  <c r="M150" i="11"/>
  <c r="N150" i="11"/>
  <c r="P150" i="11"/>
  <c r="Q150" i="11"/>
  <c r="B151" i="11"/>
  <c r="D151" i="11"/>
  <c r="F151" i="11"/>
  <c r="G151" i="11"/>
  <c r="H151" i="11"/>
  <c r="I151" i="11"/>
  <c r="K151" i="11"/>
  <c r="L151" i="11"/>
  <c r="M151" i="11"/>
  <c r="N151" i="11"/>
  <c r="P151" i="11"/>
  <c r="Q151" i="11"/>
  <c r="B152" i="11"/>
  <c r="D152" i="11"/>
  <c r="F152" i="11"/>
  <c r="G152" i="11"/>
  <c r="H152" i="11"/>
  <c r="I152" i="11"/>
  <c r="K152" i="11"/>
  <c r="L152" i="11"/>
  <c r="M152" i="11"/>
  <c r="N152" i="11"/>
  <c r="P152" i="11"/>
  <c r="Q152" i="11"/>
  <c r="B153" i="11"/>
  <c r="D153" i="11"/>
  <c r="F153" i="11"/>
  <c r="G153" i="11"/>
  <c r="H153" i="11"/>
  <c r="I153" i="11"/>
  <c r="K153" i="11"/>
  <c r="L153" i="11"/>
  <c r="M153" i="11"/>
  <c r="N153" i="11"/>
  <c r="P153" i="11"/>
  <c r="Q153" i="11"/>
  <c r="B154" i="11"/>
  <c r="D154" i="11"/>
  <c r="F154" i="11"/>
  <c r="G154" i="11"/>
  <c r="H154" i="11"/>
  <c r="I154" i="11"/>
  <c r="K154" i="11"/>
  <c r="L154" i="11"/>
  <c r="M154" i="11"/>
  <c r="N154" i="11"/>
  <c r="P154" i="11"/>
  <c r="Q154" i="11"/>
  <c r="B155" i="11"/>
  <c r="D155" i="11"/>
  <c r="F155" i="11"/>
  <c r="G155" i="11"/>
  <c r="H155" i="11"/>
  <c r="I155" i="11"/>
  <c r="K155" i="11"/>
  <c r="L155" i="11"/>
  <c r="M155" i="11"/>
  <c r="N155" i="11"/>
  <c r="P155" i="11"/>
  <c r="Q155" i="11"/>
  <c r="B156" i="11"/>
  <c r="D156" i="11"/>
  <c r="F156" i="11"/>
  <c r="G156" i="11"/>
  <c r="H156" i="11"/>
  <c r="I156" i="11"/>
  <c r="K156" i="11"/>
  <c r="L156" i="11"/>
  <c r="M156" i="11"/>
  <c r="N156" i="11"/>
  <c r="P156" i="11"/>
  <c r="Q156" i="11"/>
  <c r="B157" i="11"/>
  <c r="D157" i="11"/>
  <c r="F157" i="11"/>
  <c r="G157" i="11"/>
  <c r="H157" i="11"/>
  <c r="I157" i="11"/>
  <c r="K157" i="11"/>
  <c r="L157" i="11"/>
  <c r="M157" i="11"/>
  <c r="N157" i="11"/>
  <c r="P157" i="11"/>
  <c r="Q157" i="11"/>
  <c r="B158" i="11"/>
  <c r="D158" i="11"/>
  <c r="F158" i="11"/>
  <c r="G158" i="11"/>
  <c r="H158" i="11"/>
  <c r="I158" i="11"/>
  <c r="K158" i="11"/>
  <c r="L158" i="11"/>
  <c r="M158" i="11"/>
  <c r="N158" i="11"/>
  <c r="P158" i="11"/>
  <c r="Q158" i="11"/>
  <c r="B159" i="11"/>
  <c r="D159" i="11"/>
  <c r="F159" i="11"/>
  <c r="G159" i="11"/>
  <c r="H159" i="11"/>
  <c r="I159" i="11"/>
  <c r="K159" i="11"/>
  <c r="L159" i="11"/>
  <c r="M159" i="11"/>
  <c r="N159" i="11"/>
  <c r="P159" i="11"/>
  <c r="Q159" i="11"/>
  <c r="B160" i="11"/>
  <c r="D160" i="11"/>
  <c r="F160" i="11"/>
  <c r="G160" i="11"/>
  <c r="H160" i="11"/>
  <c r="I160" i="11"/>
  <c r="K160" i="11"/>
  <c r="L160" i="11"/>
  <c r="M160" i="11"/>
  <c r="N160" i="11"/>
  <c r="P160" i="11"/>
  <c r="Q160" i="11"/>
  <c r="B161" i="11"/>
  <c r="D161" i="11"/>
  <c r="F161" i="11"/>
  <c r="G161" i="11"/>
  <c r="H161" i="11"/>
  <c r="I161" i="11"/>
  <c r="K161" i="11"/>
  <c r="L161" i="11"/>
  <c r="M161" i="11"/>
  <c r="N161" i="11"/>
  <c r="P161" i="11"/>
  <c r="Q161" i="11"/>
  <c r="B162" i="11"/>
  <c r="D162" i="11"/>
  <c r="F162" i="11"/>
  <c r="G162" i="11"/>
  <c r="H162" i="11"/>
  <c r="I162" i="11"/>
  <c r="K162" i="11"/>
  <c r="L162" i="11"/>
  <c r="M162" i="11"/>
  <c r="N162" i="11"/>
  <c r="P162" i="11"/>
  <c r="Q162" i="11"/>
  <c r="B163" i="11"/>
  <c r="D163" i="11"/>
  <c r="F163" i="11"/>
  <c r="G163" i="11"/>
  <c r="H163" i="11"/>
  <c r="I163" i="11"/>
  <c r="K163" i="11"/>
  <c r="L163" i="11"/>
  <c r="M163" i="11"/>
  <c r="N163" i="11"/>
  <c r="P163" i="11"/>
  <c r="Q163" i="11"/>
  <c r="B164" i="11"/>
  <c r="D164" i="11"/>
  <c r="F164" i="11"/>
  <c r="G164" i="11"/>
  <c r="H164" i="11"/>
  <c r="I164" i="11"/>
  <c r="K164" i="11"/>
  <c r="L164" i="11"/>
  <c r="M164" i="11"/>
  <c r="N164" i="11"/>
  <c r="P164" i="11"/>
  <c r="Q164" i="11"/>
  <c r="B165" i="11"/>
  <c r="D165" i="11"/>
  <c r="F165" i="11"/>
  <c r="G165" i="11"/>
  <c r="H165" i="11"/>
  <c r="I165" i="11"/>
  <c r="K165" i="11"/>
  <c r="L165" i="11"/>
  <c r="M165" i="11"/>
  <c r="N165" i="11"/>
  <c r="P165" i="11"/>
  <c r="Q165" i="11"/>
  <c r="B166" i="11"/>
  <c r="D166" i="11"/>
  <c r="F166" i="11"/>
  <c r="G166" i="11"/>
  <c r="H166" i="11"/>
  <c r="I166" i="11"/>
  <c r="K166" i="11"/>
  <c r="L166" i="11"/>
  <c r="M166" i="11"/>
  <c r="N166" i="11"/>
  <c r="P166" i="11"/>
  <c r="Q166" i="11"/>
  <c r="B167" i="11"/>
  <c r="D167" i="11"/>
  <c r="F167" i="11"/>
  <c r="G167" i="11"/>
  <c r="H167" i="11"/>
  <c r="I167" i="11"/>
  <c r="K167" i="11"/>
  <c r="L167" i="11"/>
  <c r="M167" i="11"/>
  <c r="N167" i="11"/>
  <c r="P167" i="11"/>
  <c r="Q167" i="11"/>
  <c r="B168" i="11"/>
  <c r="D168" i="11"/>
  <c r="F168" i="11"/>
  <c r="G168" i="11"/>
  <c r="H168" i="11"/>
  <c r="I168" i="11"/>
  <c r="K168" i="11"/>
  <c r="L168" i="11"/>
  <c r="M168" i="11"/>
  <c r="N168" i="11"/>
  <c r="P168" i="11"/>
  <c r="Q168" i="11"/>
  <c r="B169" i="11"/>
  <c r="D169" i="11"/>
  <c r="F169" i="11"/>
  <c r="G169" i="11"/>
  <c r="H169" i="11"/>
  <c r="I169" i="11"/>
  <c r="K169" i="11"/>
  <c r="L169" i="11"/>
  <c r="M169" i="11"/>
  <c r="N169" i="11"/>
  <c r="P169" i="11"/>
  <c r="Q169" i="11"/>
  <c r="B170" i="11"/>
  <c r="D170" i="11"/>
  <c r="F170" i="11"/>
  <c r="G170" i="11"/>
  <c r="H170" i="11"/>
  <c r="I170" i="11"/>
  <c r="K170" i="11"/>
  <c r="L170" i="11"/>
  <c r="M170" i="11"/>
  <c r="N170" i="11"/>
  <c r="P170" i="11"/>
  <c r="Q170" i="11"/>
  <c r="B171" i="11"/>
  <c r="D171" i="11"/>
  <c r="F171" i="11"/>
  <c r="G171" i="11"/>
  <c r="H171" i="11"/>
  <c r="I171" i="11"/>
  <c r="K171" i="11"/>
  <c r="L171" i="11"/>
  <c r="M171" i="11"/>
  <c r="N171" i="11"/>
  <c r="P171" i="11"/>
  <c r="Q171" i="11"/>
  <c r="B172" i="11"/>
  <c r="D172" i="11"/>
  <c r="F172" i="11"/>
  <c r="G172" i="11"/>
  <c r="H172" i="11"/>
  <c r="I172" i="11"/>
  <c r="K172" i="11"/>
  <c r="L172" i="11"/>
  <c r="M172" i="11"/>
  <c r="N172" i="11"/>
  <c r="P172" i="11"/>
  <c r="Q172" i="11"/>
  <c r="B173" i="11"/>
  <c r="D173" i="11"/>
  <c r="F173" i="11"/>
  <c r="G173" i="11"/>
  <c r="H173" i="11"/>
  <c r="I173" i="11"/>
  <c r="K173" i="11"/>
  <c r="L173" i="11"/>
  <c r="M173" i="11"/>
  <c r="N173" i="11"/>
  <c r="P173" i="11"/>
  <c r="Q173" i="11"/>
  <c r="B174" i="11"/>
  <c r="D174" i="11"/>
  <c r="F174" i="11"/>
  <c r="G174" i="11"/>
  <c r="H174" i="11"/>
  <c r="I174" i="11"/>
  <c r="K174" i="11"/>
  <c r="L174" i="11"/>
  <c r="M174" i="11"/>
  <c r="N174" i="11"/>
  <c r="P174" i="11"/>
  <c r="Q174" i="11"/>
  <c r="B175" i="11"/>
  <c r="D175" i="11"/>
  <c r="F175" i="11"/>
  <c r="G175" i="11"/>
  <c r="H175" i="11"/>
  <c r="I175" i="11"/>
  <c r="K175" i="11"/>
  <c r="L175" i="11"/>
  <c r="M175" i="11"/>
  <c r="N175" i="11"/>
  <c r="P175" i="11"/>
  <c r="Q175" i="11"/>
  <c r="B176" i="11"/>
  <c r="D176" i="11"/>
  <c r="F176" i="11"/>
  <c r="G176" i="11"/>
  <c r="H176" i="11"/>
  <c r="I176" i="11"/>
  <c r="K176" i="11"/>
  <c r="L176" i="11"/>
  <c r="M176" i="11"/>
  <c r="N176" i="11"/>
  <c r="P176" i="11"/>
  <c r="Q176" i="11"/>
  <c r="B177" i="11"/>
  <c r="D177" i="11"/>
  <c r="F177" i="11"/>
  <c r="G177" i="11"/>
  <c r="H177" i="11"/>
  <c r="I177" i="11"/>
  <c r="K177" i="11"/>
  <c r="L177" i="11"/>
  <c r="M177" i="11"/>
  <c r="N177" i="11"/>
  <c r="P177" i="11"/>
  <c r="Q177" i="11"/>
  <c r="B178" i="11"/>
  <c r="D178" i="11"/>
  <c r="F178" i="11"/>
  <c r="G178" i="11"/>
  <c r="H178" i="11"/>
  <c r="I178" i="11"/>
  <c r="K178" i="11"/>
  <c r="L178" i="11"/>
  <c r="M178" i="11"/>
  <c r="N178" i="11"/>
  <c r="P178" i="11"/>
  <c r="Q178" i="11"/>
  <c r="B179" i="11"/>
  <c r="D179" i="11"/>
  <c r="F179" i="11"/>
  <c r="G179" i="11"/>
  <c r="H179" i="11"/>
  <c r="I179" i="11"/>
  <c r="K179" i="11"/>
  <c r="L179" i="11"/>
  <c r="M179" i="11"/>
  <c r="N179" i="11"/>
  <c r="P179" i="11"/>
  <c r="Q179" i="11"/>
  <c r="B180" i="11"/>
  <c r="D180" i="11"/>
  <c r="F180" i="11"/>
  <c r="G180" i="11"/>
  <c r="H180" i="11"/>
  <c r="I180" i="11"/>
  <c r="K180" i="11"/>
  <c r="L180" i="11"/>
  <c r="M180" i="11"/>
  <c r="N180" i="11"/>
  <c r="P180" i="11"/>
  <c r="Q180" i="11"/>
  <c r="B181" i="11"/>
  <c r="D181" i="11"/>
  <c r="F181" i="11"/>
  <c r="G181" i="11"/>
  <c r="H181" i="11"/>
  <c r="I181" i="11"/>
  <c r="K181" i="11"/>
  <c r="L181" i="11"/>
  <c r="M181" i="11"/>
  <c r="N181" i="11"/>
  <c r="P181" i="11"/>
  <c r="Q181" i="11"/>
  <c r="B182" i="11"/>
  <c r="D182" i="11"/>
  <c r="F182" i="11"/>
  <c r="G182" i="11"/>
  <c r="H182" i="11"/>
  <c r="I182" i="11"/>
  <c r="K182" i="11"/>
  <c r="L182" i="11"/>
  <c r="M182" i="11"/>
  <c r="N182" i="11"/>
  <c r="P182" i="11"/>
  <c r="Q182" i="11"/>
  <c r="B183" i="11"/>
  <c r="D183" i="11"/>
  <c r="F183" i="11"/>
  <c r="G183" i="11"/>
  <c r="H183" i="11"/>
  <c r="I183" i="11"/>
  <c r="K183" i="11"/>
  <c r="L183" i="11"/>
  <c r="M183" i="11"/>
  <c r="N183" i="11"/>
  <c r="P183" i="11"/>
  <c r="Q183" i="11"/>
  <c r="B184" i="11"/>
  <c r="D184" i="11"/>
  <c r="F184" i="11"/>
  <c r="G184" i="11"/>
  <c r="H184" i="11"/>
  <c r="I184" i="11"/>
  <c r="K184" i="11"/>
  <c r="L184" i="11"/>
  <c r="M184" i="11"/>
  <c r="N184" i="11"/>
  <c r="P184" i="11"/>
  <c r="Q184" i="11"/>
  <c r="B185" i="11"/>
  <c r="D185" i="11"/>
  <c r="F185" i="11"/>
  <c r="G185" i="11"/>
  <c r="H185" i="11"/>
  <c r="I185" i="11"/>
  <c r="K185" i="11"/>
  <c r="L185" i="11"/>
  <c r="M185" i="11"/>
  <c r="N185" i="11"/>
  <c r="P185" i="11"/>
  <c r="Q185" i="11"/>
  <c r="B186" i="11"/>
  <c r="D186" i="11"/>
  <c r="F186" i="11"/>
  <c r="G186" i="11"/>
  <c r="H186" i="11"/>
  <c r="I186" i="11"/>
  <c r="K186" i="11"/>
  <c r="L186" i="11"/>
  <c r="M186" i="11"/>
  <c r="N186" i="11"/>
  <c r="P186" i="11"/>
  <c r="Q186" i="11"/>
  <c r="B187" i="11"/>
  <c r="D187" i="11"/>
  <c r="F187" i="11"/>
  <c r="G187" i="11"/>
  <c r="H187" i="11"/>
  <c r="I187" i="11"/>
  <c r="K187" i="11"/>
  <c r="L187" i="11"/>
  <c r="M187" i="11"/>
  <c r="N187" i="11"/>
  <c r="P187" i="11"/>
  <c r="Q187" i="11"/>
  <c r="B188" i="11"/>
  <c r="D188" i="11"/>
  <c r="F188" i="11"/>
  <c r="G188" i="11"/>
  <c r="H188" i="11"/>
  <c r="I188" i="11"/>
  <c r="K188" i="11"/>
  <c r="L188" i="11"/>
  <c r="M188" i="11"/>
  <c r="N188" i="11"/>
  <c r="P188" i="11"/>
  <c r="Q188" i="11"/>
  <c r="B189" i="11"/>
  <c r="D189" i="11"/>
  <c r="F189" i="11"/>
  <c r="G189" i="11"/>
  <c r="H189" i="11"/>
  <c r="I189" i="11"/>
  <c r="K189" i="11"/>
  <c r="L189" i="11"/>
  <c r="M189" i="11"/>
  <c r="N189" i="11"/>
  <c r="P189" i="11"/>
  <c r="Q189" i="11"/>
  <c r="B190" i="11"/>
  <c r="D190" i="11"/>
  <c r="F190" i="11"/>
  <c r="G190" i="11"/>
  <c r="H190" i="11"/>
  <c r="I190" i="11"/>
  <c r="K190" i="11"/>
  <c r="L190" i="11"/>
  <c r="M190" i="11"/>
  <c r="N190" i="11"/>
  <c r="P190" i="11"/>
  <c r="Q190" i="11"/>
  <c r="B191" i="11"/>
  <c r="D191" i="11"/>
  <c r="F191" i="11"/>
  <c r="G191" i="11"/>
  <c r="H191" i="11"/>
  <c r="I191" i="11"/>
  <c r="K191" i="11"/>
  <c r="L191" i="11"/>
  <c r="M191" i="11"/>
  <c r="N191" i="11"/>
  <c r="P191" i="11"/>
  <c r="Q191" i="11"/>
  <c r="B192" i="11"/>
  <c r="D192" i="11"/>
  <c r="F192" i="11"/>
  <c r="G192" i="11"/>
  <c r="H192" i="11"/>
  <c r="I192" i="11"/>
  <c r="K192" i="11"/>
  <c r="L192" i="11"/>
  <c r="M192" i="11"/>
  <c r="N192" i="11"/>
  <c r="P192" i="11"/>
  <c r="Q192" i="11"/>
  <c r="B193" i="11"/>
  <c r="D193" i="11"/>
  <c r="F193" i="11"/>
  <c r="G193" i="11"/>
  <c r="H193" i="11"/>
  <c r="I193" i="11"/>
  <c r="K193" i="11"/>
  <c r="L193" i="11"/>
  <c r="M193" i="11"/>
  <c r="N193" i="11"/>
  <c r="P193" i="11"/>
  <c r="Q193" i="11"/>
  <c r="B194" i="11"/>
  <c r="D194" i="11"/>
  <c r="F194" i="11"/>
  <c r="G194" i="11"/>
  <c r="H194" i="11"/>
  <c r="I194" i="11"/>
  <c r="K194" i="11"/>
  <c r="L194" i="11"/>
  <c r="M194" i="11"/>
  <c r="N194" i="11"/>
  <c r="P194" i="11"/>
  <c r="Q194" i="11"/>
  <c r="B195" i="11"/>
  <c r="D195" i="11"/>
  <c r="F195" i="11"/>
  <c r="G195" i="11"/>
  <c r="H195" i="11"/>
  <c r="I195" i="11"/>
  <c r="K195" i="11"/>
  <c r="L195" i="11"/>
  <c r="M195" i="11"/>
  <c r="N195" i="11"/>
  <c r="P195" i="11"/>
  <c r="Q195" i="11"/>
  <c r="B196" i="11"/>
  <c r="D196" i="11"/>
  <c r="F196" i="11"/>
  <c r="G196" i="11"/>
  <c r="H196" i="11"/>
  <c r="I196" i="11"/>
  <c r="K196" i="11"/>
  <c r="L196" i="11"/>
  <c r="M196" i="11"/>
  <c r="N196" i="11"/>
  <c r="P196" i="11"/>
  <c r="Q196" i="11"/>
  <c r="B197" i="11"/>
  <c r="D197" i="11"/>
  <c r="F197" i="11"/>
  <c r="G197" i="11"/>
  <c r="H197" i="11"/>
  <c r="I197" i="11"/>
  <c r="K197" i="11"/>
  <c r="L197" i="11"/>
  <c r="M197" i="11"/>
  <c r="N197" i="11"/>
  <c r="P197" i="11"/>
  <c r="Q197" i="11"/>
  <c r="B198" i="11"/>
  <c r="D198" i="11"/>
  <c r="F198" i="11"/>
  <c r="G198" i="11"/>
  <c r="H198" i="11"/>
  <c r="I198" i="11"/>
  <c r="K198" i="11"/>
  <c r="L198" i="11"/>
  <c r="M198" i="11"/>
  <c r="N198" i="11"/>
  <c r="P198" i="11"/>
  <c r="Q198" i="11"/>
  <c r="B199" i="11"/>
  <c r="D199" i="11"/>
  <c r="F199" i="11"/>
  <c r="G199" i="11"/>
  <c r="H199" i="11"/>
  <c r="I199" i="11"/>
  <c r="K199" i="11"/>
  <c r="L199" i="11"/>
  <c r="M199" i="11"/>
  <c r="N199" i="11"/>
  <c r="P199" i="11"/>
  <c r="Q199" i="11"/>
  <c r="B200" i="11"/>
  <c r="D200" i="11"/>
  <c r="F200" i="11"/>
  <c r="G200" i="11"/>
  <c r="H200" i="11"/>
  <c r="I200" i="11"/>
  <c r="K200" i="11"/>
  <c r="L200" i="11"/>
  <c r="M200" i="11"/>
  <c r="N200" i="11"/>
  <c r="P200" i="11"/>
  <c r="Q200" i="11"/>
  <c r="B201" i="11"/>
  <c r="D201" i="11"/>
  <c r="F201" i="11"/>
  <c r="G201" i="11"/>
  <c r="H201" i="11"/>
  <c r="I201" i="11"/>
  <c r="K201" i="11"/>
  <c r="L201" i="11"/>
  <c r="M201" i="11"/>
  <c r="N201" i="11"/>
  <c r="P201" i="11"/>
  <c r="Q201" i="11"/>
  <c r="B202" i="11"/>
  <c r="D202" i="11"/>
  <c r="F202" i="11"/>
  <c r="G202" i="11"/>
  <c r="H202" i="11"/>
  <c r="I202" i="11"/>
  <c r="K202" i="11"/>
  <c r="L202" i="11"/>
  <c r="M202" i="11"/>
  <c r="N202" i="11"/>
  <c r="P202" i="11"/>
  <c r="Q202" i="11"/>
  <c r="B203" i="11"/>
  <c r="D203" i="11"/>
  <c r="F203" i="11"/>
  <c r="G203" i="11"/>
  <c r="H203" i="11"/>
  <c r="I203" i="11"/>
  <c r="K203" i="11"/>
  <c r="L203" i="11"/>
  <c r="M203" i="11"/>
  <c r="N203" i="11"/>
  <c r="P203" i="11"/>
  <c r="Q203" i="11"/>
  <c r="B204" i="11"/>
  <c r="D204" i="11"/>
  <c r="F204" i="11"/>
  <c r="G204" i="11"/>
  <c r="H204" i="11"/>
  <c r="I204" i="11"/>
  <c r="K204" i="11"/>
  <c r="L204" i="11"/>
  <c r="M204" i="11"/>
  <c r="N204" i="11"/>
  <c r="P204" i="11"/>
  <c r="Q204" i="11"/>
  <c r="B205" i="11"/>
  <c r="D205" i="11"/>
  <c r="F205" i="11"/>
  <c r="G205" i="11"/>
  <c r="H205" i="11"/>
  <c r="I205" i="11"/>
  <c r="K205" i="11"/>
  <c r="L205" i="11"/>
  <c r="M205" i="11"/>
  <c r="N205" i="11"/>
  <c r="P205" i="11"/>
  <c r="Q205" i="11"/>
  <c r="B206" i="11"/>
  <c r="D206" i="11"/>
  <c r="F206" i="11"/>
  <c r="G206" i="11"/>
  <c r="H206" i="11"/>
  <c r="I206" i="11"/>
  <c r="K206" i="11"/>
  <c r="L206" i="11"/>
  <c r="M206" i="11"/>
  <c r="N206" i="11"/>
  <c r="P206" i="11"/>
  <c r="Q206" i="11"/>
  <c r="B207" i="11"/>
  <c r="D207" i="11"/>
  <c r="F207" i="11"/>
  <c r="G207" i="11"/>
  <c r="H207" i="11"/>
  <c r="I207" i="11"/>
  <c r="K207" i="11"/>
  <c r="L207" i="11"/>
  <c r="M207" i="11"/>
  <c r="N207" i="11"/>
  <c r="P207" i="11"/>
  <c r="Q207" i="11"/>
  <c r="B208" i="11"/>
  <c r="D208" i="11"/>
  <c r="F208" i="11"/>
  <c r="G208" i="11"/>
  <c r="H208" i="11"/>
  <c r="I208" i="11"/>
  <c r="K208" i="11"/>
  <c r="L208" i="11"/>
  <c r="M208" i="11"/>
  <c r="N208" i="11"/>
  <c r="P208" i="11"/>
  <c r="Q208" i="11"/>
  <c r="B209" i="11"/>
  <c r="D209" i="11"/>
  <c r="F209" i="11"/>
  <c r="G209" i="11"/>
  <c r="H209" i="11"/>
  <c r="I209" i="11"/>
  <c r="K209" i="11"/>
  <c r="L209" i="11"/>
  <c r="M209" i="11"/>
  <c r="N209" i="11"/>
  <c r="P209" i="11"/>
  <c r="Q209" i="11"/>
  <c r="B210" i="11"/>
  <c r="D210" i="11"/>
  <c r="F210" i="11"/>
  <c r="G210" i="11"/>
  <c r="H210" i="11"/>
  <c r="I210" i="11"/>
  <c r="K210" i="11"/>
  <c r="L210" i="11"/>
  <c r="M210" i="11"/>
  <c r="N210" i="11"/>
  <c r="P210" i="11"/>
  <c r="Q210" i="11"/>
  <c r="B211" i="11"/>
  <c r="D211" i="11"/>
  <c r="F211" i="11"/>
  <c r="G211" i="11"/>
  <c r="H211" i="11"/>
  <c r="I211" i="11"/>
  <c r="K211" i="11"/>
  <c r="L211" i="11"/>
  <c r="M211" i="11"/>
  <c r="N211" i="11"/>
  <c r="P211" i="11"/>
  <c r="Q211" i="11"/>
  <c r="B212" i="11"/>
  <c r="D212" i="11"/>
  <c r="F212" i="11"/>
  <c r="G212" i="11"/>
  <c r="H212" i="11"/>
  <c r="I212" i="11"/>
  <c r="K212" i="11"/>
  <c r="L212" i="11"/>
  <c r="M212" i="11"/>
  <c r="N212" i="11"/>
  <c r="P212" i="11"/>
  <c r="Q212" i="11"/>
  <c r="B213" i="11"/>
  <c r="D213" i="11"/>
  <c r="F213" i="11"/>
  <c r="G213" i="11"/>
  <c r="H213" i="11"/>
  <c r="I213" i="11"/>
  <c r="K213" i="11"/>
  <c r="L213" i="11"/>
  <c r="M213" i="11"/>
  <c r="N213" i="11"/>
  <c r="P213" i="11"/>
  <c r="Q213" i="11"/>
  <c r="B214" i="11"/>
  <c r="D214" i="11"/>
  <c r="F214" i="11"/>
  <c r="G214" i="11"/>
  <c r="H214" i="11"/>
  <c r="I214" i="11"/>
  <c r="K214" i="11"/>
  <c r="L214" i="11"/>
  <c r="M214" i="11"/>
  <c r="N214" i="11"/>
  <c r="P214" i="11"/>
  <c r="Q214" i="11"/>
  <c r="B215" i="11"/>
  <c r="D215" i="11"/>
  <c r="F215" i="11"/>
  <c r="G215" i="11"/>
  <c r="H215" i="11"/>
  <c r="I215" i="11"/>
  <c r="K215" i="11"/>
  <c r="L215" i="11"/>
  <c r="M215" i="11"/>
  <c r="N215" i="11"/>
  <c r="P215" i="11"/>
  <c r="Q215" i="11"/>
  <c r="B216" i="11"/>
  <c r="D216" i="11"/>
  <c r="F216" i="11"/>
  <c r="G216" i="11"/>
  <c r="H216" i="11"/>
  <c r="I216" i="11"/>
  <c r="K216" i="11"/>
  <c r="L216" i="11"/>
  <c r="M216" i="11"/>
  <c r="N216" i="11"/>
  <c r="P216" i="11"/>
  <c r="Q216" i="11"/>
  <c r="B217" i="11"/>
  <c r="D217" i="11"/>
  <c r="F217" i="11"/>
  <c r="G217" i="11"/>
  <c r="H217" i="11"/>
  <c r="I217" i="11"/>
  <c r="K217" i="11"/>
  <c r="L217" i="11"/>
  <c r="M217" i="11"/>
  <c r="N217" i="11"/>
  <c r="P217" i="11"/>
  <c r="Q217" i="11"/>
  <c r="B218" i="11"/>
  <c r="D218" i="11"/>
  <c r="F218" i="11"/>
  <c r="G218" i="11"/>
  <c r="H218" i="11"/>
  <c r="I218" i="11"/>
  <c r="K218" i="11"/>
  <c r="L218" i="11"/>
  <c r="M218" i="11"/>
  <c r="N218" i="11"/>
  <c r="P218" i="11"/>
  <c r="Q218" i="11"/>
  <c r="B219" i="11"/>
  <c r="D219" i="11"/>
  <c r="F219" i="11"/>
  <c r="G219" i="11"/>
  <c r="H219" i="11"/>
  <c r="I219" i="11"/>
  <c r="K219" i="11"/>
  <c r="L219" i="11"/>
  <c r="M219" i="11"/>
  <c r="N219" i="11"/>
  <c r="P219" i="11"/>
  <c r="Q219" i="11"/>
  <c r="B220" i="11"/>
  <c r="D220" i="11"/>
  <c r="F220" i="11"/>
  <c r="G220" i="11"/>
  <c r="H220" i="11"/>
  <c r="I220" i="11"/>
  <c r="K220" i="11"/>
  <c r="L220" i="11"/>
  <c r="M220" i="11"/>
  <c r="N220" i="11"/>
  <c r="P220" i="11"/>
  <c r="Q220" i="11"/>
  <c r="B221" i="11"/>
  <c r="D221" i="11"/>
  <c r="F221" i="11"/>
  <c r="G221" i="11"/>
  <c r="H221" i="11"/>
  <c r="I221" i="11"/>
  <c r="K221" i="11"/>
  <c r="L221" i="11"/>
  <c r="M221" i="11"/>
  <c r="N221" i="11"/>
  <c r="P221" i="11"/>
  <c r="Q221" i="11"/>
  <c r="B222" i="11"/>
  <c r="D222" i="11"/>
  <c r="F222" i="11"/>
  <c r="G222" i="11"/>
  <c r="H222" i="11"/>
  <c r="I222" i="11"/>
  <c r="K222" i="11"/>
  <c r="L222" i="11"/>
  <c r="M222" i="11"/>
  <c r="N222" i="11"/>
  <c r="P222" i="11"/>
  <c r="Q222" i="11"/>
  <c r="B223" i="11"/>
  <c r="D223" i="11"/>
  <c r="F223" i="11"/>
  <c r="G223" i="11"/>
  <c r="H223" i="11"/>
  <c r="I223" i="11"/>
  <c r="K223" i="11"/>
  <c r="L223" i="11"/>
  <c r="M223" i="11"/>
  <c r="N223" i="11"/>
  <c r="P223" i="11"/>
  <c r="Q223" i="11"/>
  <c r="B224" i="11"/>
  <c r="D224" i="11"/>
  <c r="F224" i="11"/>
  <c r="G224" i="11"/>
  <c r="H224" i="11"/>
  <c r="I224" i="11"/>
  <c r="K224" i="11"/>
  <c r="L224" i="11"/>
  <c r="M224" i="11"/>
  <c r="N224" i="11"/>
  <c r="P224" i="11"/>
  <c r="Q224" i="11"/>
  <c r="B225" i="11"/>
  <c r="D225" i="11"/>
  <c r="F225" i="11"/>
  <c r="G225" i="11"/>
  <c r="H225" i="11"/>
  <c r="I225" i="11"/>
  <c r="K225" i="11"/>
  <c r="L225" i="11"/>
  <c r="M225" i="11"/>
  <c r="N225" i="11"/>
  <c r="P225" i="11"/>
  <c r="Q225" i="11"/>
  <c r="B226" i="11"/>
  <c r="D226" i="11"/>
  <c r="F226" i="11"/>
  <c r="G226" i="11"/>
  <c r="H226" i="11"/>
  <c r="I226" i="11"/>
  <c r="K226" i="11"/>
  <c r="L226" i="11"/>
  <c r="M226" i="11"/>
  <c r="N226" i="11"/>
  <c r="P226" i="11"/>
  <c r="Q226" i="11"/>
  <c r="B227" i="11"/>
  <c r="D227" i="11"/>
  <c r="F227" i="11"/>
  <c r="G227" i="11"/>
  <c r="H227" i="11"/>
  <c r="I227" i="11"/>
  <c r="K227" i="11"/>
  <c r="L227" i="11"/>
  <c r="M227" i="11"/>
  <c r="N227" i="11"/>
  <c r="P227" i="11"/>
  <c r="Q227" i="11"/>
  <c r="B228" i="11"/>
  <c r="D228" i="11"/>
  <c r="F228" i="11"/>
  <c r="G228" i="11"/>
  <c r="H228" i="11"/>
  <c r="I228" i="11"/>
  <c r="K228" i="11"/>
  <c r="L228" i="11"/>
  <c r="M228" i="11"/>
  <c r="N228" i="11"/>
  <c r="P228" i="11"/>
  <c r="Q228" i="11"/>
  <c r="B229" i="11"/>
  <c r="D229" i="11"/>
  <c r="F229" i="11"/>
  <c r="G229" i="11"/>
  <c r="H229" i="11"/>
  <c r="I229" i="11"/>
  <c r="K229" i="11"/>
  <c r="L229" i="11"/>
  <c r="M229" i="11"/>
  <c r="N229" i="11"/>
  <c r="P229" i="11"/>
  <c r="Q229" i="11"/>
  <c r="B230" i="11"/>
  <c r="D230" i="11"/>
  <c r="F230" i="11"/>
  <c r="G230" i="11"/>
  <c r="H230" i="11"/>
  <c r="I230" i="11"/>
  <c r="K230" i="11"/>
  <c r="L230" i="11"/>
  <c r="M230" i="11"/>
  <c r="N230" i="11"/>
  <c r="P230" i="11"/>
  <c r="Q230" i="11"/>
  <c r="B231" i="11"/>
  <c r="D231" i="11"/>
  <c r="F231" i="11"/>
  <c r="G231" i="11"/>
  <c r="H231" i="11"/>
  <c r="I231" i="11"/>
  <c r="K231" i="11"/>
  <c r="L231" i="11"/>
  <c r="M231" i="11"/>
  <c r="N231" i="11"/>
  <c r="P231" i="11"/>
  <c r="Q231" i="11"/>
  <c r="B232" i="11"/>
  <c r="D232" i="11"/>
  <c r="F232" i="11"/>
  <c r="G232" i="11"/>
  <c r="H232" i="11"/>
  <c r="I232" i="11"/>
  <c r="K232" i="11"/>
  <c r="L232" i="11"/>
  <c r="M232" i="11"/>
  <c r="N232" i="11"/>
  <c r="P232" i="11"/>
  <c r="Q232" i="11"/>
  <c r="B233" i="11"/>
  <c r="D233" i="11"/>
  <c r="F233" i="11"/>
  <c r="G233" i="11"/>
  <c r="H233" i="11"/>
  <c r="I233" i="11"/>
  <c r="K233" i="11"/>
  <c r="L233" i="11"/>
  <c r="M233" i="11"/>
  <c r="N233" i="11"/>
  <c r="P233" i="11"/>
  <c r="Q233" i="11"/>
  <c r="B234" i="11"/>
  <c r="D234" i="11"/>
  <c r="F234" i="11"/>
  <c r="G234" i="11"/>
  <c r="H234" i="11"/>
  <c r="I234" i="11"/>
  <c r="K234" i="11"/>
  <c r="L234" i="11"/>
  <c r="M234" i="11"/>
  <c r="N234" i="11"/>
  <c r="P234" i="11"/>
  <c r="Q234" i="11"/>
  <c r="B235" i="11"/>
  <c r="D235" i="11"/>
  <c r="F235" i="11"/>
  <c r="G235" i="11"/>
  <c r="H235" i="11"/>
  <c r="I235" i="11"/>
  <c r="K235" i="11"/>
  <c r="L235" i="11"/>
  <c r="M235" i="11"/>
  <c r="N235" i="11"/>
  <c r="P235" i="11"/>
  <c r="Q235" i="11"/>
  <c r="B236" i="11"/>
  <c r="D236" i="11"/>
  <c r="F236" i="11"/>
  <c r="G236" i="11"/>
  <c r="H236" i="11"/>
  <c r="I236" i="11"/>
  <c r="K236" i="11"/>
  <c r="L236" i="11"/>
  <c r="M236" i="11"/>
  <c r="N236" i="11"/>
  <c r="P236" i="11"/>
  <c r="Q236" i="11"/>
  <c r="B237" i="11"/>
  <c r="D237" i="11"/>
  <c r="F237" i="11"/>
  <c r="G237" i="11"/>
  <c r="H237" i="11"/>
  <c r="I237" i="11"/>
  <c r="K237" i="11"/>
  <c r="L237" i="11"/>
  <c r="M237" i="11"/>
  <c r="N237" i="11"/>
  <c r="P237" i="11"/>
  <c r="Q237" i="11"/>
  <c r="B238" i="11"/>
  <c r="D238" i="11"/>
  <c r="F238" i="11"/>
  <c r="G238" i="11"/>
  <c r="H238" i="11"/>
  <c r="I238" i="11"/>
  <c r="K238" i="11"/>
  <c r="L238" i="11"/>
  <c r="M238" i="11"/>
  <c r="N238" i="11"/>
  <c r="P238" i="11"/>
  <c r="Q238" i="11"/>
  <c r="B239" i="11"/>
  <c r="D239" i="11"/>
  <c r="F239" i="11"/>
  <c r="G239" i="11"/>
  <c r="H239" i="11"/>
  <c r="I239" i="11"/>
  <c r="K239" i="11"/>
  <c r="L239" i="11"/>
  <c r="M239" i="11"/>
  <c r="N239" i="11"/>
  <c r="P239" i="11"/>
  <c r="Q239" i="11"/>
  <c r="B240" i="11"/>
  <c r="D240" i="11"/>
  <c r="F240" i="11"/>
  <c r="G240" i="11"/>
  <c r="H240" i="11"/>
  <c r="I240" i="11"/>
  <c r="K240" i="11"/>
  <c r="L240" i="11"/>
  <c r="M240" i="11"/>
  <c r="N240" i="11"/>
  <c r="P240" i="11"/>
  <c r="Q240" i="11"/>
  <c r="B241" i="11"/>
  <c r="D241" i="11"/>
  <c r="F241" i="11"/>
  <c r="G241" i="11"/>
  <c r="H241" i="11"/>
  <c r="I241" i="11"/>
  <c r="K241" i="11"/>
  <c r="L241" i="11"/>
  <c r="M241" i="11"/>
  <c r="N241" i="11"/>
  <c r="P241" i="11"/>
  <c r="Q241" i="11"/>
  <c r="B242" i="11"/>
  <c r="D242" i="11"/>
  <c r="F242" i="11"/>
  <c r="G242" i="11"/>
  <c r="H242" i="11"/>
  <c r="I242" i="11"/>
  <c r="K242" i="11"/>
  <c r="L242" i="11"/>
  <c r="M242" i="11"/>
  <c r="N242" i="11"/>
  <c r="P242" i="11"/>
  <c r="Q242" i="11"/>
  <c r="B243" i="11"/>
  <c r="D243" i="11"/>
  <c r="F243" i="11"/>
  <c r="G243" i="11"/>
  <c r="H243" i="11"/>
  <c r="I243" i="11"/>
  <c r="K243" i="11"/>
  <c r="L243" i="11"/>
  <c r="M243" i="11"/>
  <c r="N243" i="11"/>
  <c r="P243" i="11"/>
  <c r="Q243" i="11"/>
  <c r="B244" i="11"/>
  <c r="D244" i="11"/>
  <c r="F244" i="11"/>
  <c r="G244" i="11"/>
  <c r="H244" i="11"/>
  <c r="I244" i="11"/>
  <c r="K244" i="11"/>
  <c r="L244" i="11"/>
  <c r="M244" i="11"/>
  <c r="N244" i="11"/>
  <c r="P244" i="11"/>
  <c r="Q244" i="11"/>
  <c r="B245" i="11"/>
  <c r="D245" i="11"/>
  <c r="F245" i="11"/>
  <c r="G245" i="11"/>
  <c r="H245" i="11"/>
  <c r="I245" i="11"/>
  <c r="K245" i="11"/>
  <c r="L245" i="11"/>
  <c r="M245" i="11"/>
  <c r="N245" i="11"/>
  <c r="P245" i="11"/>
  <c r="Q245" i="11"/>
  <c r="B246" i="11"/>
  <c r="D246" i="11"/>
  <c r="F246" i="11"/>
  <c r="G246" i="11"/>
  <c r="H246" i="11"/>
  <c r="I246" i="11"/>
  <c r="K246" i="11"/>
  <c r="L246" i="11"/>
  <c r="M246" i="11"/>
  <c r="N246" i="11"/>
  <c r="P246" i="11"/>
  <c r="Q246" i="11"/>
  <c r="B247" i="11"/>
  <c r="D247" i="11"/>
  <c r="F247" i="11"/>
  <c r="G247" i="11"/>
  <c r="H247" i="11"/>
  <c r="I247" i="11"/>
  <c r="K247" i="11"/>
  <c r="L247" i="11"/>
  <c r="M247" i="11"/>
  <c r="N247" i="11"/>
  <c r="P247" i="11"/>
  <c r="Q247" i="11"/>
  <c r="B248" i="11"/>
  <c r="D248" i="11"/>
  <c r="F248" i="11"/>
  <c r="G248" i="11"/>
  <c r="H248" i="11"/>
  <c r="I248" i="11"/>
  <c r="K248" i="11"/>
  <c r="L248" i="11"/>
  <c r="M248" i="11"/>
  <c r="N248" i="11"/>
  <c r="P248" i="11"/>
  <c r="Q248" i="11"/>
  <c r="B249" i="11"/>
  <c r="D249" i="11"/>
  <c r="F249" i="11"/>
  <c r="G249" i="11"/>
  <c r="H249" i="11"/>
  <c r="I249" i="11"/>
  <c r="K249" i="11"/>
  <c r="L249" i="11"/>
  <c r="M249" i="11"/>
  <c r="N249" i="11"/>
  <c r="P249" i="11"/>
  <c r="Q249" i="11"/>
  <c r="B250" i="11"/>
  <c r="D250" i="11"/>
  <c r="F250" i="11"/>
  <c r="G250" i="11"/>
  <c r="H250" i="11"/>
  <c r="I250" i="11"/>
  <c r="K250" i="11"/>
  <c r="L250" i="11"/>
  <c r="M250" i="11"/>
  <c r="N250" i="11"/>
  <c r="P250" i="11"/>
  <c r="Q250" i="11"/>
  <c r="B251" i="11"/>
  <c r="D251" i="11"/>
  <c r="F251" i="11"/>
  <c r="G251" i="11"/>
  <c r="H251" i="11"/>
  <c r="I251" i="11"/>
  <c r="K251" i="11"/>
  <c r="L251" i="11"/>
  <c r="M251" i="11"/>
  <c r="N251" i="11"/>
  <c r="P251" i="11"/>
  <c r="Q251" i="11"/>
  <c r="B252" i="11"/>
  <c r="D252" i="11"/>
  <c r="F252" i="11"/>
  <c r="G252" i="11"/>
  <c r="H252" i="11"/>
  <c r="I252" i="11"/>
  <c r="K252" i="11"/>
  <c r="L252" i="11"/>
  <c r="M252" i="11"/>
  <c r="N252" i="11"/>
  <c r="P252" i="11"/>
  <c r="Q252" i="11"/>
  <c r="B253" i="11"/>
  <c r="D253" i="11"/>
  <c r="F253" i="11"/>
  <c r="G253" i="11"/>
  <c r="H253" i="11"/>
  <c r="I253" i="11"/>
  <c r="K253" i="11"/>
  <c r="L253" i="11"/>
  <c r="M253" i="11"/>
  <c r="N253" i="11"/>
  <c r="P253" i="11"/>
  <c r="Q253" i="11"/>
  <c r="B254" i="11"/>
  <c r="D254" i="11"/>
  <c r="F254" i="11"/>
  <c r="G254" i="11"/>
  <c r="H254" i="11"/>
  <c r="I254" i="11"/>
  <c r="K254" i="11"/>
  <c r="L254" i="11"/>
  <c r="M254" i="11"/>
  <c r="N254" i="11"/>
  <c r="P254" i="11"/>
  <c r="Q254" i="11"/>
  <c r="B255" i="11"/>
  <c r="D255" i="11"/>
  <c r="F255" i="11"/>
  <c r="G255" i="11"/>
  <c r="H255" i="11"/>
  <c r="I255" i="11"/>
  <c r="K255" i="11"/>
  <c r="L255" i="11"/>
  <c r="M255" i="11"/>
  <c r="N255" i="11"/>
  <c r="P255" i="11"/>
  <c r="Q255" i="11"/>
  <c r="C186" i="3"/>
  <c r="D186" i="3"/>
  <c r="E186" i="3"/>
  <c r="F186" i="3"/>
  <c r="G186" i="3"/>
  <c r="I186" i="3"/>
  <c r="J186" i="3"/>
  <c r="K186" i="3"/>
  <c r="L186" i="3"/>
  <c r="M186" i="3"/>
  <c r="O186" i="3"/>
  <c r="C181" i="3"/>
  <c r="D181" i="3"/>
  <c r="E181" i="3"/>
  <c r="F181" i="3"/>
  <c r="G181" i="3"/>
  <c r="I181" i="3"/>
  <c r="J181" i="3"/>
  <c r="K181" i="3"/>
  <c r="L181" i="3"/>
  <c r="M181" i="3"/>
  <c r="O181" i="3"/>
  <c r="C182" i="3"/>
  <c r="D182" i="3"/>
  <c r="E182" i="3"/>
  <c r="F182" i="3"/>
  <c r="G182" i="3"/>
  <c r="I182" i="3"/>
  <c r="J182" i="3"/>
  <c r="K182" i="3"/>
  <c r="L182" i="3"/>
  <c r="M182" i="3"/>
  <c r="O182" i="3"/>
  <c r="C183" i="3"/>
  <c r="D183" i="3"/>
  <c r="E183" i="3"/>
  <c r="F183" i="3"/>
  <c r="G183" i="3"/>
  <c r="I183" i="3"/>
  <c r="J183" i="3"/>
  <c r="K183" i="3"/>
  <c r="L183" i="3"/>
  <c r="M183" i="3"/>
  <c r="O183" i="3"/>
  <c r="C184" i="3"/>
  <c r="D184" i="3"/>
  <c r="E184" i="3"/>
  <c r="F184" i="3"/>
  <c r="G184" i="3"/>
  <c r="I184" i="3"/>
  <c r="J184" i="3"/>
  <c r="K184" i="3"/>
  <c r="L184" i="3"/>
  <c r="M184" i="3"/>
  <c r="O184" i="3"/>
  <c r="C185" i="3"/>
  <c r="D185" i="3"/>
  <c r="E185" i="3"/>
  <c r="F185" i="3"/>
  <c r="G185" i="3"/>
  <c r="I185" i="3"/>
  <c r="J185" i="3"/>
  <c r="K185" i="3"/>
  <c r="L185" i="3"/>
  <c r="M185" i="3"/>
  <c r="O185" i="3"/>
  <c r="C17" i="3"/>
  <c r="D17" i="3"/>
  <c r="E17" i="3"/>
  <c r="F17" i="3"/>
  <c r="G17" i="3"/>
  <c r="I17" i="3"/>
  <c r="J17" i="3"/>
  <c r="K17" i="3"/>
  <c r="L17" i="3"/>
  <c r="M17" i="3"/>
  <c r="O17" i="3"/>
  <c r="C18" i="3"/>
  <c r="D18" i="3"/>
  <c r="E18" i="3"/>
  <c r="F18" i="3"/>
  <c r="G18" i="3"/>
  <c r="I18" i="3"/>
  <c r="J18" i="3"/>
  <c r="K18" i="3"/>
  <c r="L18" i="3"/>
  <c r="M18" i="3"/>
  <c r="O18" i="3"/>
  <c r="C19" i="3"/>
  <c r="D19" i="3"/>
  <c r="E19" i="3"/>
  <c r="F19" i="3"/>
  <c r="G19" i="3"/>
  <c r="I19" i="3"/>
  <c r="J19" i="3"/>
  <c r="K19" i="3"/>
  <c r="L19" i="3"/>
  <c r="M19" i="3"/>
  <c r="O19" i="3"/>
  <c r="C20" i="3"/>
  <c r="D20" i="3"/>
  <c r="E20" i="3"/>
  <c r="F20" i="3"/>
  <c r="G20" i="3"/>
  <c r="I20" i="3"/>
  <c r="J20" i="3"/>
  <c r="K20" i="3"/>
  <c r="L20" i="3"/>
  <c r="M20" i="3"/>
  <c r="O20" i="3"/>
  <c r="C21" i="3"/>
  <c r="D21" i="3"/>
  <c r="E21" i="3"/>
  <c r="F21" i="3"/>
  <c r="G21" i="3"/>
  <c r="I21" i="3"/>
  <c r="J21" i="3"/>
  <c r="K21" i="3"/>
  <c r="L21" i="3"/>
  <c r="M21" i="3"/>
  <c r="O21" i="3"/>
  <c r="C22" i="3"/>
  <c r="D22" i="3"/>
  <c r="E22" i="3"/>
  <c r="F22" i="3"/>
  <c r="G22" i="3"/>
  <c r="I22" i="3"/>
  <c r="J22" i="3"/>
  <c r="K22" i="3"/>
  <c r="L22" i="3"/>
  <c r="M22" i="3"/>
  <c r="O22" i="3"/>
  <c r="C23" i="3"/>
  <c r="D23" i="3"/>
  <c r="E23" i="3"/>
  <c r="F23" i="3"/>
  <c r="G23" i="3"/>
  <c r="I23" i="3"/>
  <c r="J23" i="3"/>
  <c r="K23" i="3"/>
  <c r="L23" i="3"/>
  <c r="M23" i="3"/>
  <c r="O23" i="3"/>
  <c r="C24" i="3"/>
  <c r="D24" i="3"/>
  <c r="E24" i="3"/>
  <c r="F24" i="3"/>
  <c r="G24" i="3"/>
  <c r="I24" i="3"/>
  <c r="J24" i="3"/>
  <c r="K24" i="3"/>
  <c r="L24" i="3"/>
  <c r="M24" i="3"/>
  <c r="O24" i="3"/>
  <c r="C25" i="3"/>
  <c r="D25" i="3"/>
  <c r="E25" i="3"/>
  <c r="F25" i="3"/>
  <c r="G25" i="3"/>
  <c r="I25" i="3"/>
  <c r="J25" i="3"/>
  <c r="K25" i="3"/>
  <c r="L25" i="3"/>
  <c r="M25" i="3"/>
  <c r="O25" i="3"/>
  <c r="C26" i="3"/>
  <c r="D26" i="3"/>
  <c r="E26" i="3"/>
  <c r="F26" i="3"/>
  <c r="G26" i="3"/>
  <c r="I26" i="3"/>
  <c r="J26" i="3"/>
  <c r="K26" i="3"/>
  <c r="L26" i="3"/>
  <c r="M26" i="3"/>
  <c r="O26" i="3"/>
  <c r="C27" i="3"/>
  <c r="D27" i="3"/>
  <c r="E27" i="3"/>
  <c r="F27" i="3"/>
  <c r="G27" i="3"/>
  <c r="I27" i="3"/>
  <c r="J27" i="3"/>
  <c r="K27" i="3"/>
  <c r="L27" i="3"/>
  <c r="M27" i="3"/>
  <c r="O27" i="3"/>
  <c r="C28" i="3"/>
  <c r="D28" i="3"/>
  <c r="E28" i="3"/>
  <c r="F28" i="3"/>
  <c r="G28" i="3"/>
  <c r="I28" i="3"/>
  <c r="J28" i="3"/>
  <c r="K28" i="3"/>
  <c r="L28" i="3"/>
  <c r="M28" i="3"/>
  <c r="O28" i="3"/>
  <c r="C29" i="3"/>
  <c r="D29" i="3"/>
  <c r="E29" i="3"/>
  <c r="F29" i="3"/>
  <c r="G29" i="3"/>
  <c r="I29" i="3"/>
  <c r="J29" i="3"/>
  <c r="K29" i="3"/>
  <c r="L29" i="3"/>
  <c r="M29" i="3"/>
  <c r="O29" i="3"/>
  <c r="C30" i="3"/>
  <c r="D30" i="3"/>
  <c r="E30" i="3"/>
  <c r="F30" i="3"/>
  <c r="G30" i="3"/>
  <c r="I30" i="3"/>
  <c r="J30" i="3"/>
  <c r="K30" i="3"/>
  <c r="L30" i="3"/>
  <c r="M30" i="3"/>
  <c r="O30" i="3"/>
  <c r="C31" i="3"/>
  <c r="D31" i="3"/>
  <c r="E31" i="3"/>
  <c r="F31" i="3"/>
  <c r="G31" i="3"/>
  <c r="I31" i="3"/>
  <c r="J31" i="3"/>
  <c r="K31" i="3"/>
  <c r="L31" i="3"/>
  <c r="M31" i="3"/>
  <c r="O31" i="3"/>
  <c r="C32" i="3"/>
  <c r="D32" i="3"/>
  <c r="E32" i="3"/>
  <c r="F32" i="3"/>
  <c r="G32" i="3"/>
  <c r="I32" i="3"/>
  <c r="J32" i="3"/>
  <c r="K32" i="3"/>
  <c r="L32" i="3"/>
  <c r="M32" i="3"/>
  <c r="O32" i="3"/>
  <c r="C33" i="3"/>
  <c r="D33" i="3"/>
  <c r="E33" i="3"/>
  <c r="F33" i="3"/>
  <c r="G33" i="3"/>
  <c r="I33" i="3"/>
  <c r="J33" i="3"/>
  <c r="K33" i="3"/>
  <c r="L33" i="3"/>
  <c r="M33" i="3"/>
  <c r="O33" i="3"/>
  <c r="C34" i="3"/>
  <c r="D34" i="3"/>
  <c r="E34" i="3"/>
  <c r="F34" i="3"/>
  <c r="G34" i="3"/>
  <c r="I34" i="3"/>
  <c r="J34" i="3"/>
  <c r="K34" i="3"/>
  <c r="L34" i="3"/>
  <c r="M34" i="3"/>
  <c r="O34" i="3"/>
  <c r="C35" i="3"/>
  <c r="D35" i="3"/>
  <c r="E35" i="3"/>
  <c r="F35" i="3"/>
  <c r="G35" i="3"/>
  <c r="I35" i="3"/>
  <c r="J35" i="3"/>
  <c r="K35" i="3"/>
  <c r="L35" i="3"/>
  <c r="M35" i="3"/>
  <c r="O35" i="3"/>
  <c r="C36" i="3"/>
  <c r="D36" i="3"/>
  <c r="E36" i="3"/>
  <c r="F36" i="3"/>
  <c r="G36" i="3"/>
  <c r="I36" i="3"/>
  <c r="J36" i="3"/>
  <c r="K36" i="3"/>
  <c r="L36" i="3"/>
  <c r="M36" i="3"/>
  <c r="O36" i="3"/>
  <c r="C37" i="3"/>
  <c r="D37" i="3"/>
  <c r="E37" i="3"/>
  <c r="F37" i="3"/>
  <c r="G37" i="3"/>
  <c r="I37" i="3"/>
  <c r="J37" i="3"/>
  <c r="K37" i="3"/>
  <c r="L37" i="3"/>
  <c r="M37" i="3"/>
  <c r="O37" i="3"/>
  <c r="C38" i="3"/>
  <c r="D38" i="3"/>
  <c r="E38" i="3"/>
  <c r="F38" i="3"/>
  <c r="G38" i="3"/>
  <c r="I38" i="3"/>
  <c r="J38" i="3"/>
  <c r="K38" i="3"/>
  <c r="L38" i="3"/>
  <c r="M38" i="3"/>
  <c r="O38" i="3"/>
  <c r="C39" i="3"/>
  <c r="D39" i="3"/>
  <c r="E39" i="3"/>
  <c r="F39" i="3"/>
  <c r="G39" i="3"/>
  <c r="I39" i="3"/>
  <c r="J39" i="3"/>
  <c r="K39" i="3"/>
  <c r="L39" i="3"/>
  <c r="M39" i="3"/>
  <c r="O39" i="3"/>
  <c r="C40" i="3"/>
  <c r="D40" i="3"/>
  <c r="E40" i="3"/>
  <c r="F40" i="3"/>
  <c r="G40" i="3"/>
  <c r="I40" i="3"/>
  <c r="J40" i="3"/>
  <c r="K40" i="3"/>
  <c r="L40" i="3"/>
  <c r="M40" i="3"/>
  <c r="O40" i="3"/>
  <c r="C41" i="3"/>
  <c r="D41" i="3"/>
  <c r="E41" i="3"/>
  <c r="F41" i="3"/>
  <c r="G41" i="3"/>
  <c r="I41" i="3"/>
  <c r="J41" i="3"/>
  <c r="K41" i="3"/>
  <c r="L41" i="3"/>
  <c r="M41" i="3"/>
  <c r="O41" i="3"/>
  <c r="C42" i="3"/>
  <c r="D42" i="3"/>
  <c r="E42" i="3"/>
  <c r="F42" i="3"/>
  <c r="G42" i="3"/>
  <c r="I42" i="3"/>
  <c r="J42" i="3"/>
  <c r="K42" i="3"/>
  <c r="L42" i="3"/>
  <c r="M42" i="3"/>
  <c r="O42" i="3"/>
  <c r="C43" i="3"/>
  <c r="D43" i="3"/>
  <c r="E43" i="3"/>
  <c r="F43" i="3"/>
  <c r="G43" i="3"/>
  <c r="I43" i="3"/>
  <c r="J43" i="3"/>
  <c r="K43" i="3"/>
  <c r="L43" i="3"/>
  <c r="M43" i="3"/>
  <c r="O43" i="3"/>
  <c r="C44" i="3"/>
  <c r="D44" i="3"/>
  <c r="E44" i="3"/>
  <c r="F44" i="3"/>
  <c r="G44" i="3"/>
  <c r="I44" i="3"/>
  <c r="J44" i="3"/>
  <c r="K44" i="3"/>
  <c r="L44" i="3"/>
  <c r="M44" i="3"/>
  <c r="O44" i="3"/>
  <c r="C45" i="3"/>
  <c r="D45" i="3"/>
  <c r="E45" i="3"/>
  <c r="F45" i="3"/>
  <c r="G45" i="3"/>
  <c r="I45" i="3"/>
  <c r="J45" i="3"/>
  <c r="K45" i="3"/>
  <c r="L45" i="3"/>
  <c r="M45" i="3"/>
  <c r="O45" i="3"/>
  <c r="C46" i="3"/>
  <c r="D46" i="3"/>
  <c r="E46" i="3"/>
  <c r="F46" i="3"/>
  <c r="G46" i="3"/>
  <c r="I46" i="3"/>
  <c r="J46" i="3"/>
  <c r="K46" i="3"/>
  <c r="L46" i="3"/>
  <c r="M46" i="3"/>
  <c r="O46" i="3"/>
  <c r="C47" i="3"/>
  <c r="D47" i="3"/>
  <c r="E47" i="3"/>
  <c r="F47" i="3"/>
  <c r="G47" i="3"/>
  <c r="I47" i="3"/>
  <c r="J47" i="3"/>
  <c r="K47" i="3"/>
  <c r="L47" i="3"/>
  <c r="M47" i="3"/>
  <c r="O47" i="3"/>
  <c r="C48" i="3"/>
  <c r="D48" i="3"/>
  <c r="E48" i="3"/>
  <c r="F48" i="3"/>
  <c r="G48" i="3"/>
  <c r="I48" i="3"/>
  <c r="J48" i="3"/>
  <c r="K48" i="3"/>
  <c r="L48" i="3"/>
  <c r="M48" i="3"/>
  <c r="O48" i="3"/>
  <c r="C49" i="3"/>
  <c r="D49" i="3"/>
  <c r="E49" i="3"/>
  <c r="F49" i="3"/>
  <c r="G49" i="3"/>
  <c r="I49" i="3"/>
  <c r="J49" i="3"/>
  <c r="K49" i="3"/>
  <c r="L49" i="3"/>
  <c r="M49" i="3"/>
  <c r="O49" i="3"/>
  <c r="C50" i="3"/>
  <c r="D50" i="3"/>
  <c r="E50" i="3"/>
  <c r="F50" i="3"/>
  <c r="G50" i="3"/>
  <c r="I50" i="3"/>
  <c r="J50" i="3"/>
  <c r="K50" i="3"/>
  <c r="L50" i="3"/>
  <c r="M50" i="3"/>
  <c r="O50" i="3"/>
  <c r="C51" i="3"/>
  <c r="D51" i="3"/>
  <c r="E51" i="3"/>
  <c r="F51" i="3"/>
  <c r="G51" i="3"/>
  <c r="I51" i="3"/>
  <c r="J51" i="3"/>
  <c r="K51" i="3"/>
  <c r="L51" i="3"/>
  <c r="M51" i="3"/>
  <c r="O51" i="3"/>
  <c r="C52" i="3"/>
  <c r="D52" i="3"/>
  <c r="E52" i="3"/>
  <c r="F52" i="3"/>
  <c r="G52" i="3"/>
  <c r="I52" i="3"/>
  <c r="J52" i="3"/>
  <c r="K52" i="3"/>
  <c r="L52" i="3"/>
  <c r="M52" i="3"/>
  <c r="O52" i="3"/>
  <c r="C53" i="3"/>
  <c r="D53" i="3"/>
  <c r="E53" i="3"/>
  <c r="F53" i="3"/>
  <c r="G53" i="3"/>
  <c r="I53" i="3"/>
  <c r="J53" i="3"/>
  <c r="K53" i="3"/>
  <c r="L53" i="3"/>
  <c r="M53" i="3"/>
  <c r="O53" i="3"/>
  <c r="C54" i="3"/>
  <c r="D54" i="3"/>
  <c r="E54" i="3"/>
  <c r="F54" i="3"/>
  <c r="G54" i="3"/>
  <c r="I54" i="3"/>
  <c r="J54" i="3"/>
  <c r="K54" i="3"/>
  <c r="L54" i="3"/>
  <c r="M54" i="3"/>
  <c r="O54" i="3"/>
  <c r="C55" i="3"/>
  <c r="D55" i="3"/>
  <c r="E55" i="3"/>
  <c r="F55" i="3"/>
  <c r="G55" i="3"/>
  <c r="I55" i="3"/>
  <c r="J55" i="3"/>
  <c r="K55" i="3"/>
  <c r="L55" i="3"/>
  <c r="M55" i="3"/>
  <c r="O55" i="3"/>
  <c r="C56" i="3"/>
  <c r="D56" i="3"/>
  <c r="E56" i="3"/>
  <c r="F56" i="3"/>
  <c r="G56" i="3"/>
  <c r="I56" i="3"/>
  <c r="J56" i="3"/>
  <c r="K56" i="3"/>
  <c r="L56" i="3"/>
  <c r="M56" i="3"/>
  <c r="O56" i="3"/>
  <c r="C57" i="3"/>
  <c r="D57" i="3"/>
  <c r="E57" i="3"/>
  <c r="F57" i="3"/>
  <c r="G57" i="3"/>
  <c r="I57" i="3"/>
  <c r="J57" i="3"/>
  <c r="K57" i="3"/>
  <c r="L57" i="3"/>
  <c r="M57" i="3"/>
  <c r="O57" i="3"/>
  <c r="C58" i="3"/>
  <c r="D58" i="3"/>
  <c r="E58" i="3"/>
  <c r="F58" i="3"/>
  <c r="G58" i="3"/>
  <c r="I58" i="3"/>
  <c r="J58" i="3"/>
  <c r="K58" i="3"/>
  <c r="L58" i="3"/>
  <c r="M58" i="3"/>
  <c r="O58" i="3"/>
  <c r="C59" i="3"/>
  <c r="D59" i="3"/>
  <c r="E59" i="3"/>
  <c r="F59" i="3"/>
  <c r="G59" i="3"/>
  <c r="I59" i="3"/>
  <c r="J59" i="3"/>
  <c r="K59" i="3"/>
  <c r="L59" i="3"/>
  <c r="M59" i="3"/>
  <c r="O59" i="3"/>
  <c r="C60" i="3"/>
  <c r="D60" i="3"/>
  <c r="E60" i="3"/>
  <c r="F60" i="3"/>
  <c r="G60" i="3"/>
  <c r="I60" i="3"/>
  <c r="J60" i="3"/>
  <c r="K60" i="3"/>
  <c r="L60" i="3"/>
  <c r="M60" i="3"/>
  <c r="O60" i="3"/>
  <c r="C61" i="3"/>
  <c r="D61" i="3"/>
  <c r="E61" i="3"/>
  <c r="F61" i="3"/>
  <c r="G61" i="3"/>
  <c r="I61" i="3"/>
  <c r="J61" i="3"/>
  <c r="K61" i="3"/>
  <c r="L61" i="3"/>
  <c r="M61" i="3"/>
  <c r="O61" i="3"/>
  <c r="C62" i="3"/>
  <c r="D62" i="3"/>
  <c r="E62" i="3"/>
  <c r="F62" i="3"/>
  <c r="G62" i="3"/>
  <c r="I62" i="3"/>
  <c r="J62" i="3"/>
  <c r="K62" i="3"/>
  <c r="L62" i="3"/>
  <c r="M62" i="3"/>
  <c r="O62" i="3"/>
  <c r="C63" i="3"/>
  <c r="D63" i="3"/>
  <c r="E63" i="3"/>
  <c r="F63" i="3"/>
  <c r="G63" i="3"/>
  <c r="I63" i="3"/>
  <c r="J63" i="3"/>
  <c r="K63" i="3"/>
  <c r="L63" i="3"/>
  <c r="M63" i="3"/>
  <c r="O63" i="3"/>
  <c r="C64" i="3"/>
  <c r="D64" i="3"/>
  <c r="E64" i="3"/>
  <c r="F64" i="3"/>
  <c r="G64" i="3"/>
  <c r="I64" i="3"/>
  <c r="J64" i="3"/>
  <c r="K64" i="3"/>
  <c r="L64" i="3"/>
  <c r="M64" i="3"/>
  <c r="O64" i="3"/>
  <c r="C65" i="3"/>
  <c r="D65" i="3"/>
  <c r="E65" i="3"/>
  <c r="F65" i="3"/>
  <c r="G65" i="3"/>
  <c r="I65" i="3"/>
  <c r="J65" i="3"/>
  <c r="K65" i="3"/>
  <c r="L65" i="3"/>
  <c r="M65" i="3"/>
  <c r="O65" i="3"/>
  <c r="C66" i="3"/>
  <c r="D66" i="3"/>
  <c r="E66" i="3"/>
  <c r="F66" i="3"/>
  <c r="G66" i="3"/>
  <c r="I66" i="3"/>
  <c r="J66" i="3"/>
  <c r="K66" i="3"/>
  <c r="L66" i="3"/>
  <c r="M66" i="3"/>
  <c r="O66" i="3"/>
  <c r="C67" i="3"/>
  <c r="D67" i="3"/>
  <c r="E67" i="3"/>
  <c r="F67" i="3"/>
  <c r="G67" i="3"/>
  <c r="I67" i="3"/>
  <c r="J67" i="3"/>
  <c r="K67" i="3"/>
  <c r="L67" i="3"/>
  <c r="M67" i="3"/>
  <c r="O67" i="3"/>
  <c r="C68" i="3"/>
  <c r="D68" i="3"/>
  <c r="E68" i="3"/>
  <c r="F68" i="3"/>
  <c r="G68" i="3"/>
  <c r="I68" i="3"/>
  <c r="J68" i="3"/>
  <c r="K68" i="3"/>
  <c r="L68" i="3"/>
  <c r="M68" i="3"/>
  <c r="O68" i="3"/>
  <c r="C69" i="3"/>
  <c r="D69" i="3"/>
  <c r="E69" i="3"/>
  <c r="F69" i="3"/>
  <c r="G69" i="3"/>
  <c r="I69" i="3"/>
  <c r="J69" i="3"/>
  <c r="K69" i="3"/>
  <c r="L69" i="3"/>
  <c r="M69" i="3"/>
  <c r="O69" i="3"/>
  <c r="C70" i="3"/>
  <c r="D70" i="3"/>
  <c r="E70" i="3"/>
  <c r="F70" i="3"/>
  <c r="G70" i="3"/>
  <c r="I70" i="3"/>
  <c r="J70" i="3"/>
  <c r="K70" i="3"/>
  <c r="L70" i="3"/>
  <c r="M70" i="3"/>
  <c r="O70" i="3"/>
  <c r="C71" i="3"/>
  <c r="D71" i="3"/>
  <c r="E71" i="3"/>
  <c r="F71" i="3"/>
  <c r="G71" i="3"/>
  <c r="I71" i="3"/>
  <c r="J71" i="3"/>
  <c r="K71" i="3"/>
  <c r="L71" i="3"/>
  <c r="M71" i="3"/>
  <c r="O71" i="3"/>
  <c r="C72" i="3"/>
  <c r="D72" i="3"/>
  <c r="E72" i="3"/>
  <c r="F72" i="3"/>
  <c r="G72" i="3"/>
  <c r="I72" i="3"/>
  <c r="J72" i="3"/>
  <c r="K72" i="3"/>
  <c r="L72" i="3"/>
  <c r="M72" i="3"/>
  <c r="O72" i="3"/>
  <c r="C73" i="3"/>
  <c r="D73" i="3"/>
  <c r="E73" i="3"/>
  <c r="F73" i="3"/>
  <c r="G73" i="3"/>
  <c r="I73" i="3"/>
  <c r="J73" i="3"/>
  <c r="K73" i="3"/>
  <c r="L73" i="3"/>
  <c r="M73" i="3"/>
  <c r="O73" i="3"/>
  <c r="C74" i="3"/>
  <c r="D74" i="3"/>
  <c r="E74" i="3"/>
  <c r="F74" i="3"/>
  <c r="G74" i="3"/>
  <c r="I74" i="3"/>
  <c r="J74" i="3"/>
  <c r="K74" i="3"/>
  <c r="L74" i="3"/>
  <c r="M74" i="3"/>
  <c r="O74" i="3"/>
  <c r="C75" i="3"/>
  <c r="D75" i="3"/>
  <c r="E75" i="3"/>
  <c r="F75" i="3"/>
  <c r="G75" i="3"/>
  <c r="I75" i="3"/>
  <c r="J75" i="3"/>
  <c r="K75" i="3"/>
  <c r="L75" i="3"/>
  <c r="M75" i="3"/>
  <c r="O75" i="3"/>
  <c r="C76" i="3"/>
  <c r="D76" i="3"/>
  <c r="E76" i="3"/>
  <c r="F76" i="3"/>
  <c r="G76" i="3"/>
  <c r="I76" i="3"/>
  <c r="J76" i="3"/>
  <c r="K76" i="3"/>
  <c r="L76" i="3"/>
  <c r="M76" i="3"/>
  <c r="O76" i="3"/>
  <c r="C77" i="3"/>
  <c r="D77" i="3"/>
  <c r="E77" i="3"/>
  <c r="F77" i="3"/>
  <c r="G77" i="3"/>
  <c r="I77" i="3"/>
  <c r="J77" i="3"/>
  <c r="K77" i="3"/>
  <c r="L77" i="3"/>
  <c r="M77" i="3"/>
  <c r="O77" i="3"/>
  <c r="C78" i="3"/>
  <c r="D78" i="3"/>
  <c r="E78" i="3"/>
  <c r="F78" i="3"/>
  <c r="G78" i="3"/>
  <c r="I78" i="3"/>
  <c r="J78" i="3"/>
  <c r="K78" i="3"/>
  <c r="L78" i="3"/>
  <c r="M78" i="3"/>
  <c r="O78" i="3"/>
  <c r="C79" i="3"/>
  <c r="D79" i="3"/>
  <c r="E79" i="3"/>
  <c r="F79" i="3"/>
  <c r="G79" i="3"/>
  <c r="I79" i="3"/>
  <c r="J79" i="3"/>
  <c r="K79" i="3"/>
  <c r="L79" i="3"/>
  <c r="M79" i="3"/>
  <c r="O79" i="3"/>
  <c r="C80" i="3"/>
  <c r="D80" i="3"/>
  <c r="E80" i="3"/>
  <c r="F80" i="3"/>
  <c r="G80" i="3"/>
  <c r="I80" i="3"/>
  <c r="J80" i="3"/>
  <c r="K80" i="3"/>
  <c r="L80" i="3"/>
  <c r="M80" i="3"/>
  <c r="O80" i="3"/>
  <c r="C81" i="3"/>
  <c r="D81" i="3"/>
  <c r="E81" i="3"/>
  <c r="F81" i="3"/>
  <c r="G81" i="3"/>
  <c r="I81" i="3"/>
  <c r="J81" i="3"/>
  <c r="K81" i="3"/>
  <c r="L81" i="3"/>
  <c r="M81" i="3"/>
  <c r="O81" i="3"/>
  <c r="C82" i="3"/>
  <c r="D82" i="3"/>
  <c r="E82" i="3"/>
  <c r="F82" i="3"/>
  <c r="G82" i="3"/>
  <c r="I82" i="3"/>
  <c r="J82" i="3"/>
  <c r="K82" i="3"/>
  <c r="L82" i="3"/>
  <c r="M82" i="3"/>
  <c r="O82" i="3"/>
  <c r="C83" i="3"/>
  <c r="D83" i="3"/>
  <c r="E83" i="3"/>
  <c r="F83" i="3"/>
  <c r="G83" i="3"/>
  <c r="I83" i="3"/>
  <c r="J83" i="3"/>
  <c r="K83" i="3"/>
  <c r="L83" i="3"/>
  <c r="M83" i="3"/>
  <c r="O83" i="3"/>
  <c r="C84" i="3"/>
  <c r="D84" i="3"/>
  <c r="E84" i="3"/>
  <c r="F84" i="3"/>
  <c r="G84" i="3"/>
  <c r="I84" i="3"/>
  <c r="J84" i="3"/>
  <c r="K84" i="3"/>
  <c r="L84" i="3"/>
  <c r="M84" i="3"/>
  <c r="O84" i="3"/>
  <c r="C85" i="3"/>
  <c r="D85" i="3"/>
  <c r="E85" i="3"/>
  <c r="F85" i="3"/>
  <c r="G85" i="3"/>
  <c r="I85" i="3"/>
  <c r="J85" i="3"/>
  <c r="K85" i="3"/>
  <c r="L85" i="3"/>
  <c r="M85" i="3"/>
  <c r="O85" i="3"/>
  <c r="C86" i="3"/>
  <c r="D86" i="3"/>
  <c r="E86" i="3"/>
  <c r="F86" i="3"/>
  <c r="G86" i="3"/>
  <c r="I86" i="3"/>
  <c r="J86" i="3"/>
  <c r="K86" i="3"/>
  <c r="L86" i="3"/>
  <c r="M86" i="3"/>
  <c r="O86" i="3"/>
  <c r="C87" i="3"/>
  <c r="D87" i="3"/>
  <c r="E87" i="3"/>
  <c r="F87" i="3"/>
  <c r="G87" i="3"/>
  <c r="I87" i="3"/>
  <c r="J87" i="3"/>
  <c r="K87" i="3"/>
  <c r="L87" i="3"/>
  <c r="M87" i="3"/>
  <c r="O87" i="3"/>
  <c r="C88" i="3"/>
  <c r="D88" i="3"/>
  <c r="E88" i="3"/>
  <c r="F88" i="3"/>
  <c r="G88" i="3"/>
  <c r="I88" i="3"/>
  <c r="J88" i="3"/>
  <c r="K88" i="3"/>
  <c r="L88" i="3"/>
  <c r="M88" i="3"/>
  <c r="O88" i="3"/>
  <c r="C89" i="3"/>
  <c r="D89" i="3"/>
  <c r="E89" i="3"/>
  <c r="F89" i="3"/>
  <c r="G89" i="3"/>
  <c r="I89" i="3"/>
  <c r="J89" i="3"/>
  <c r="K89" i="3"/>
  <c r="L89" i="3"/>
  <c r="M89" i="3"/>
  <c r="O89" i="3"/>
  <c r="C90" i="3"/>
  <c r="D90" i="3"/>
  <c r="E90" i="3"/>
  <c r="F90" i="3"/>
  <c r="G90" i="3"/>
  <c r="I90" i="3"/>
  <c r="J90" i="3"/>
  <c r="K90" i="3"/>
  <c r="L90" i="3"/>
  <c r="M90" i="3"/>
  <c r="O90" i="3"/>
  <c r="C91" i="3"/>
  <c r="D91" i="3"/>
  <c r="E91" i="3"/>
  <c r="F91" i="3"/>
  <c r="G91" i="3"/>
  <c r="I91" i="3"/>
  <c r="J91" i="3"/>
  <c r="K91" i="3"/>
  <c r="L91" i="3"/>
  <c r="M91" i="3"/>
  <c r="O91" i="3"/>
  <c r="C92" i="3"/>
  <c r="D92" i="3"/>
  <c r="E92" i="3"/>
  <c r="F92" i="3"/>
  <c r="G92" i="3"/>
  <c r="I92" i="3"/>
  <c r="J92" i="3"/>
  <c r="K92" i="3"/>
  <c r="L92" i="3"/>
  <c r="M92" i="3"/>
  <c r="O92" i="3"/>
  <c r="C93" i="3"/>
  <c r="D93" i="3"/>
  <c r="E93" i="3"/>
  <c r="F93" i="3"/>
  <c r="G93" i="3"/>
  <c r="I93" i="3"/>
  <c r="J93" i="3"/>
  <c r="K93" i="3"/>
  <c r="L93" i="3"/>
  <c r="M93" i="3"/>
  <c r="O93" i="3"/>
  <c r="C94" i="3"/>
  <c r="D94" i="3"/>
  <c r="E94" i="3"/>
  <c r="F94" i="3"/>
  <c r="G94" i="3"/>
  <c r="I94" i="3"/>
  <c r="J94" i="3"/>
  <c r="K94" i="3"/>
  <c r="L94" i="3"/>
  <c r="M94" i="3"/>
  <c r="O94" i="3"/>
  <c r="C95" i="3"/>
  <c r="D95" i="3"/>
  <c r="E95" i="3"/>
  <c r="F95" i="3"/>
  <c r="G95" i="3"/>
  <c r="I95" i="3"/>
  <c r="J95" i="3"/>
  <c r="K95" i="3"/>
  <c r="L95" i="3"/>
  <c r="M95" i="3"/>
  <c r="O95" i="3"/>
  <c r="C96" i="3"/>
  <c r="D96" i="3"/>
  <c r="E96" i="3"/>
  <c r="F96" i="3"/>
  <c r="G96" i="3"/>
  <c r="I96" i="3"/>
  <c r="J96" i="3"/>
  <c r="K96" i="3"/>
  <c r="L96" i="3"/>
  <c r="M96" i="3"/>
  <c r="O96" i="3"/>
  <c r="C97" i="3"/>
  <c r="D97" i="3"/>
  <c r="E97" i="3"/>
  <c r="F97" i="3"/>
  <c r="G97" i="3"/>
  <c r="I97" i="3"/>
  <c r="J97" i="3"/>
  <c r="K97" i="3"/>
  <c r="L97" i="3"/>
  <c r="M97" i="3"/>
  <c r="O97" i="3"/>
  <c r="C98" i="3"/>
  <c r="D98" i="3"/>
  <c r="E98" i="3"/>
  <c r="F98" i="3"/>
  <c r="G98" i="3"/>
  <c r="I98" i="3"/>
  <c r="J98" i="3"/>
  <c r="K98" i="3"/>
  <c r="L98" i="3"/>
  <c r="M98" i="3"/>
  <c r="O98" i="3"/>
  <c r="C99" i="3"/>
  <c r="D99" i="3"/>
  <c r="E99" i="3"/>
  <c r="F99" i="3"/>
  <c r="G99" i="3"/>
  <c r="I99" i="3"/>
  <c r="J99" i="3"/>
  <c r="K99" i="3"/>
  <c r="L99" i="3"/>
  <c r="M99" i="3"/>
  <c r="O99" i="3"/>
  <c r="C100" i="3"/>
  <c r="D100" i="3"/>
  <c r="E100" i="3"/>
  <c r="F100" i="3"/>
  <c r="G100" i="3"/>
  <c r="I100" i="3"/>
  <c r="J100" i="3"/>
  <c r="K100" i="3"/>
  <c r="L100" i="3"/>
  <c r="M100" i="3"/>
  <c r="O100" i="3"/>
  <c r="C101" i="3"/>
  <c r="D101" i="3"/>
  <c r="E101" i="3"/>
  <c r="F101" i="3"/>
  <c r="G101" i="3"/>
  <c r="I101" i="3"/>
  <c r="J101" i="3"/>
  <c r="K101" i="3"/>
  <c r="L101" i="3"/>
  <c r="M101" i="3"/>
  <c r="O101" i="3"/>
  <c r="C102" i="3"/>
  <c r="D102" i="3"/>
  <c r="E102" i="3"/>
  <c r="F102" i="3"/>
  <c r="G102" i="3"/>
  <c r="I102" i="3"/>
  <c r="J102" i="3"/>
  <c r="K102" i="3"/>
  <c r="L102" i="3"/>
  <c r="M102" i="3"/>
  <c r="O102" i="3"/>
  <c r="C103" i="3"/>
  <c r="D103" i="3"/>
  <c r="E103" i="3"/>
  <c r="F103" i="3"/>
  <c r="G103" i="3"/>
  <c r="I103" i="3"/>
  <c r="J103" i="3"/>
  <c r="K103" i="3"/>
  <c r="L103" i="3"/>
  <c r="M103" i="3"/>
  <c r="O103" i="3"/>
  <c r="C104" i="3"/>
  <c r="D104" i="3"/>
  <c r="E104" i="3"/>
  <c r="F104" i="3"/>
  <c r="G104" i="3"/>
  <c r="I104" i="3"/>
  <c r="J104" i="3"/>
  <c r="K104" i="3"/>
  <c r="L104" i="3"/>
  <c r="M104" i="3"/>
  <c r="O104" i="3"/>
  <c r="C105" i="3"/>
  <c r="D105" i="3"/>
  <c r="E105" i="3"/>
  <c r="F105" i="3"/>
  <c r="G105" i="3"/>
  <c r="I105" i="3"/>
  <c r="J105" i="3"/>
  <c r="K105" i="3"/>
  <c r="L105" i="3"/>
  <c r="M105" i="3"/>
  <c r="O105" i="3"/>
  <c r="C106" i="3"/>
  <c r="D106" i="3"/>
  <c r="E106" i="3"/>
  <c r="F106" i="3"/>
  <c r="G106" i="3"/>
  <c r="I106" i="3"/>
  <c r="J106" i="3"/>
  <c r="K106" i="3"/>
  <c r="L106" i="3"/>
  <c r="M106" i="3"/>
  <c r="O106" i="3"/>
  <c r="C107" i="3"/>
  <c r="D107" i="3"/>
  <c r="E107" i="3"/>
  <c r="F107" i="3"/>
  <c r="G107" i="3"/>
  <c r="I107" i="3"/>
  <c r="J107" i="3"/>
  <c r="K107" i="3"/>
  <c r="L107" i="3"/>
  <c r="M107" i="3"/>
  <c r="O107" i="3"/>
  <c r="C108" i="3"/>
  <c r="D108" i="3"/>
  <c r="E108" i="3"/>
  <c r="F108" i="3"/>
  <c r="G108" i="3"/>
  <c r="I108" i="3"/>
  <c r="J108" i="3"/>
  <c r="K108" i="3"/>
  <c r="L108" i="3"/>
  <c r="M108" i="3"/>
  <c r="O108" i="3"/>
  <c r="C109" i="3"/>
  <c r="D109" i="3"/>
  <c r="E109" i="3"/>
  <c r="F109" i="3"/>
  <c r="G109" i="3"/>
  <c r="I109" i="3"/>
  <c r="J109" i="3"/>
  <c r="K109" i="3"/>
  <c r="L109" i="3"/>
  <c r="M109" i="3"/>
  <c r="O109" i="3"/>
  <c r="C110" i="3"/>
  <c r="D110" i="3"/>
  <c r="E110" i="3"/>
  <c r="F110" i="3"/>
  <c r="G110" i="3"/>
  <c r="I110" i="3"/>
  <c r="J110" i="3"/>
  <c r="K110" i="3"/>
  <c r="L110" i="3"/>
  <c r="M110" i="3"/>
  <c r="O110" i="3"/>
  <c r="C111" i="3"/>
  <c r="D111" i="3"/>
  <c r="E111" i="3"/>
  <c r="F111" i="3"/>
  <c r="G111" i="3"/>
  <c r="I111" i="3"/>
  <c r="J111" i="3"/>
  <c r="K111" i="3"/>
  <c r="L111" i="3"/>
  <c r="M111" i="3"/>
  <c r="O111" i="3"/>
  <c r="C112" i="3"/>
  <c r="D112" i="3"/>
  <c r="E112" i="3"/>
  <c r="F112" i="3"/>
  <c r="G112" i="3"/>
  <c r="I112" i="3"/>
  <c r="J112" i="3"/>
  <c r="K112" i="3"/>
  <c r="L112" i="3"/>
  <c r="M112" i="3"/>
  <c r="O112" i="3"/>
  <c r="C113" i="3"/>
  <c r="D113" i="3"/>
  <c r="E113" i="3"/>
  <c r="F113" i="3"/>
  <c r="G113" i="3"/>
  <c r="I113" i="3"/>
  <c r="J113" i="3"/>
  <c r="K113" i="3"/>
  <c r="L113" i="3"/>
  <c r="M113" i="3"/>
  <c r="O113" i="3"/>
  <c r="C114" i="3"/>
  <c r="D114" i="3"/>
  <c r="E114" i="3"/>
  <c r="F114" i="3"/>
  <c r="G114" i="3"/>
  <c r="I114" i="3"/>
  <c r="J114" i="3"/>
  <c r="K114" i="3"/>
  <c r="L114" i="3"/>
  <c r="M114" i="3"/>
  <c r="O114" i="3"/>
  <c r="C115" i="3"/>
  <c r="D115" i="3"/>
  <c r="E115" i="3"/>
  <c r="F115" i="3"/>
  <c r="G115" i="3"/>
  <c r="I115" i="3"/>
  <c r="J115" i="3"/>
  <c r="K115" i="3"/>
  <c r="L115" i="3"/>
  <c r="M115" i="3"/>
  <c r="O115" i="3"/>
  <c r="C116" i="3"/>
  <c r="D116" i="3"/>
  <c r="E116" i="3"/>
  <c r="F116" i="3"/>
  <c r="G116" i="3"/>
  <c r="I116" i="3"/>
  <c r="J116" i="3"/>
  <c r="K116" i="3"/>
  <c r="L116" i="3"/>
  <c r="M116" i="3"/>
  <c r="O116" i="3"/>
  <c r="C117" i="3"/>
  <c r="D117" i="3"/>
  <c r="E117" i="3"/>
  <c r="F117" i="3"/>
  <c r="G117" i="3"/>
  <c r="I117" i="3"/>
  <c r="J117" i="3"/>
  <c r="K117" i="3"/>
  <c r="L117" i="3"/>
  <c r="M117" i="3"/>
  <c r="O117" i="3"/>
  <c r="C118" i="3"/>
  <c r="D118" i="3"/>
  <c r="E118" i="3"/>
  <c r="F118" i="3"/>
  <c r="G118" i="3"/>
  <c r="I118" i="3"/>
  <c r="J118" i="3"/>
  <c r="K118" i="3"/>
  <c r="L118" i="3"/>
  <c r="M118" i="3"/>
  <c r="O118" i="3"/>
  <c r="C119" i="3"/>
  <c r="D119" i="3"/>
  <c r="E119" i="3"/>
  <c r="F119" i="3"/>
  <c r="G119" i="3"/>
  <c r="I119" i="3"/>
  <c r="J119" i="3"/>
  <c r="K119" i="3"/>
  <c r="L119" i="3"/>
  <c r="M119" i="3"/>
  <c r="O119" i="3"/>
  <c r="C120" i="3"/>
  <c r="D120" i="3"/>
  <c r="E120" i="3"/>
  <c r="F120" i="3"/>
  <c r="G120" i="3"/>
  <c r="I120" i="3"/>
  <c r="J120" i="3"/>
  <c r="K120" i="3"/>
  <c r="L120" i="3"/>
  <c r="M120" i="3"/>
  <c r="O120" i="3"/>
  <c r="C121" i="3"/>
  <c r="D121" i="3"/>
  <c r="E121" i="3"/>
  <c r="F121" i="3"/>
  <c r="G121" i="3"/>
  <c r="I121" i="3"/>
  <c r="J121" i="3"/>
  <c r="K121" i="3"/>
  <c r="L121" i="3"/>
  <c r="M121" i="3"/>
  <c r="O121" i="3"/>
  <c r="C122" i="3"/>
  <c r="D122" i="3"/>
  <c r="E122" i="3"/>
  <c r="F122" i="3"/>
  <c r="G122" i="3"/>
  <c r="I122" i="3"/>
  <c r="J122" i="3"/>
  <c r="K122" i="3"/>
  <c r="L122" i="3"/>
  <c r="M122" i="3"/>
  <c r="O122" i="3"/>
  <c r="C123" i="3"/>
  <c r="D123" i="3"/>
  <c r="E123" i="3"/>
  <c r="F123" i="3"/>
  <c r="G123" i="3"/>
  <c r="I123" i="3"/>
  <c r="J123" i="3"/>
  <c r="K123" i="3"/>
  <c r="L123" i="3"/>
  <c r="M123" i="3"/>
  <c r="O123" i="3"/>
  <c r="C124" i="3"/>
  <c r="D124" i="3"/>
  <c r="E124" i="3"/>
  <c r="F124" i="3"/>
  <c r="G124" i="3"/>
  <c r="I124" i="3"/>
  <c r="J124" i="3"/>
  <c r="K124" i="3"/>
  <c r="L124" i="3"/>
  <c r="M124" i="3"/>
  <c r="O124" i="3"/>
  <c r="C125" i="3"/>
  <c r="D125" i="3"/>
  <c r="E125" i="3"/>
  <c r="F125" i="3"/>
  <c r="G125" i="3"/>
  <c r="I125" i="3"/>
  <c r="J125" i="3"/>
  <c r="K125" i="3"/>
  <c r="L125" i="3"/>
  <c r="M125" i="3"/>
  <c r="O125" i="3"/>
  <c r="C126" i="3"/>
  <c r="D126" i="3"/>
  <c r="E126" i="3"/>
  <c r="F126" i="3"/>
  <c r="G126" i="3"/>
  <c r="I126" i="3"/>
  <c r="J126" i="3"/>
  <c r="K126" i="3"/>
  <c r="L126" i="3"/>
  <c r="M126" i="3"/>
  <c r="O126" i="3"/>
  <c r="C127" i="3"/>
  <c r="D127" i="3"/>
  <c r="E127" i="3"/>
  <c r="F127" i="3"/>
  <c r="G127" i="3"/>
  <c r="I127" i="3"/>
  <c r="J127" i="3"/>
  <c r="K127" i="3"/>
  <c r="L127" i="3"/>
  <c r="M127" i="3"/>
  <c r="O127" i="3"/>
  <c r="C128" i="3"/>
  <c r="D128" i="3"/>
  <c r="E128" i="3"/>
  <c r="F128" i="3"/>
  <c r="G128" i="3"/>
  <c r="I128" i="3"/>
  <c r="J128" i="3"/>
  <c r="K128" i="3"/>
  <c r="L128" i="3"/>
  <c r="M128" i="3"/>
  <c r="O128" i="3"/>
  <c r="C129" i="3"/>
  <c r="D129" i="3"/>
  <c r="E129" i="3"/>
  <c r="F129" i="3"/>
  <c r="G129" i="3"/>
  <c r="I129" i="3"/>
  <c r="J129" i="3"/>
  <c r="K129" i="3"/>
  <c r="L129" i="3"/>
  <c r="M129" i="3"/>
  <c r="O129" i="3"/>
  <c r="C130" i="3"/>
  <c r="D130" i="3"/>
  <c r="E130" i="3"/>
  <c r="F130" i="3"/>
  <c r="G130" i="3"/>
  <c r="I130" i="3"/>
  <c r="J130" i="3"/>
  <c r="K130" i="3"/>
  <c r="L130" i="3"/>
  <c r="M130" i="3"/>
  <c r="O130" i="3"/>
  <c r="C131" i="3"/>
  <c r="D131" i="3"/>
  <c r="E131" i="3"/>
  <c r="F131" i="3"/>
  <c r="G131" i="3"/>
  <c r="I131" i="3"/>
  <c r="J131" i="3"/>
  <c r="K131" i="3"/>
  <c r="L131" i="3"/>
  <c r="M131" i="3"/>
  <c r="O131" i="3"/>
  <c r="C132" i="3"/>
  <c r="D132" i="3"/>
  <c r="E132" i="3"/>
  <c r="F132" i="3"/>
  <c r="G132" i="3"/>
  <c r="I132" i="3"/>
  <c r="J132" i="3"/>
  <c r="K132" i="3"/>
  <c r="L132" i="3"/>
  <c r="M132" i="3"/>
  <c r="O132" i="3"/>
  <c r="C133" i="3"/>
  <c r="D133" i="3"/>
  <c r="E133" i="3"/>
  <c r="F133" i="3"/>
  <c r="G133" i="3"/>
  <c r="I133" i="3"/>
  <c r="J133" i="3"/>
  <c r="K133" i="3"/>
  <c r="L133" i="3"/>
  <c r="M133" i="3"/>
  <c r="O133" i="3"/>
  <c r="C134" i="3"/>
  <c r="D134" i="3"/>
  <c r="E134" i="3"/>
  <c r="F134" i="3"/>
  <c r="G134" i="3"/>
  <c r="I134" i="3"/>
  <c r="J134" i="3"/>
  <c r="K134" i="3"/>
  <c r="L134" i="3"/>
  <c r="M134" i="3"/>
  <c r="O134" i="3"/>
  <c r="C135" i="3"/>
  <c r="D135" i="3"/>
  <c r="E135" i="3"/>
  <c r="F135" i="3"/>
  <c r="G135" i="3"/>
  <c r="I135" i="3"/>
  <c r="J135" i="3"/>
  <c r="K135" i="3"/>
  <c r="L135" i="3"/>
  <c r="M135" i="3"/>
  <c r="O135" i="3"/>
  <c r="C136" i="3"/>
  <c r="D136" i="3"/>
  <c r="E136" i="3"/>
  <c r="F136" i="3"/>
  <c r="G136" i="3"/>
  <c r="I136" i="3"/>
  <c r="J136" i="3"/>
  <c r="K136" i="3"/>
  <c r="L136" i="3"/>
  <c r="M136" i="3"/>
  <c r="O136" i="3"/>
  <c r="C137" i="3"/>
  <c r="D137" i="3"/>
  <c r="E137" i="3"/>
  <c r="F137" i="3"/>
  <c r="G137" i="3"/>
  <c r="I137" i="3"/>
  <c r="J137" i="3"/>
  <c r="K137" i="3"/>
  <c r="L137" i="3"/>
  <c r="M137" i="3"/>
  <c r="O137" i="3"/>
  <c r="C138" i="3"/>
  <c r="D138" i="3"/>
  <c r="E138" i="3"/>
  <c r="F138" i="3"/>
  <c r="G138" i="3"/>
  <c r="I138" i="3"/>
  <c r="J138" i="3"/>
  <c r="K138" i="3"/>
  <c r="L138" i="3"/>
  <c r="M138" i="3"/>
  <c r="O138" i="3"/>
  <c r="C139" i="3"/>
  <c r="D139" i="3"/>
  <c r="E139" i="3"/>
  <c r="F139" i="3"/>
  <c r="G139" i="3"/>
  <c r="I139" i="3"/>
  <c r="J139" i="3"/>
  <c r="K139" i="3"/>
  <c r="L139" i="3"/>
  <c r="M139" i="3"/>
  <c r="O139" i="3"/>
  <c r="C140" i="3"/>
  <c r="D140" i="3"/>
  <c r="E140" i="3"/>
  <c r="F140" i="3"/>
  <c r="G140" i="3"/>
  <c r="I140" i="3"/>
  <c r="J140" i="3"/>
  <c r="K140" i="3"/>
  <c r="L140" i="3"/>
  <c r="M140" i="3"/>
  <c r="O140" i="3"/>
  <c r="C141" i="3"/>
  <c r="D141" i="3"/>
  <c r="E141" i="3"/>
  <c r="F141" i="3"/>
  <c r="G141" i="3"/>
  <c r="I141" i="3"/>
  <c r="J141" i="3"/>
  <c r="K141" i="3"/>
  <c r="L141" i="3"/>
  <c r="M141" i="3"/>
  <c r="O141" i="3"/>
  <c r="C142" i="3"/>
  <c r="D142" i="3"/>
  <c r="E142" i="3"/>
  <c r="F142" i="3"/>
  <c r="G142" i="3"/>
  <c r="I142" i="3"/>
  <c r="J142" i="3"/>
  <c r="K142" i="3"/>
  <c r="L142" i="3"/>
  <c r="M142" i="3"/>
  <c r="O142" i="3"/>
  <c r="C143" i="3"/>
  <c r="D143" i="3"/>
  <c r="E143" i="3"/>
  <c r="F143" i="3"/>
  <c r="G143" i="3"/>
  <c r="I143" i="3"/>
  <c r="J143" i="3"/>
  <c r="K143" i="3"/>
  <c r="L143" i="3"/>
  <c r="M143" i="3"/>
  <c r="O143" i="3"/>
  <c r="C144" i="3"/>
  <c r="D144" i="3"/>
  <c r="E144" i="3"/>
  <c r="F144" i="3"/>
  <c r="G144" i="3"/>
  <c r="I144" i="3"/>
  <c r="J144" i="3"/>
  <c r="K144" i="3"/>
  <c r="L144" i="3"/>
  <c r="M144" i="3"/>
  <c r="O144" i="3"/>
  <c r="C145" i="3"/>
  <c r="D145" i="3"/>
  <c r="E145" i="3"/>
  <c r="F145" i="3"/>
  <c r="G145" i="3"/>
  <c r="I145" i="3"/>
  <c r="J145" i="3"/>
  <c r="K145" i="3"/>
  <c r="L145" i="3"/>
  <c r="M145" i="3"/>
  <c r="O145" i="3"/>
  <c r="C146" i="3"/>
  <c r="D146" i="3"/>
  <c r="E146" i="3"/>
  <c r="F146" i="3"/>
  <c r="G146" i="3"/>
  <c r="I146" i="3"/>
  <c r="J146" i="3"/>
  <c r="K146" i="3"/>
  <c r="L146" i="3"/>
  <c r="M146" i="3"/>
  <c r="O146" i="3"/>
  <c r="C147" i="3"/>
  <c r="D147" i="3"/>
  <c r="E147" i="3"/>
  <c r="F147" i="3"/>
  <c r="G147" i="3"/>
  <c r="I147" i="3"/>
  <c r="J147" i="3"/>
  <c r="K147" i="3"/>
  <c r="L147" i="3"/>
  <c r="M147" i="3"/>
  <c r="O147" i="3"/>
  <c r="C148" i="3"/>
  <c r="D148" i="3"/>
  <c r="E148" i="3"/>
  <c r="F148" i="3"/>
  <c r="G148" i="3"/>
  <c r="I148" i="3"/>
  <c r="J148" i="3"/>
  <c r="K148" i="3"/>
  <c r="L148" i="3"/>
  <c r="M148" i="3"/>
  <c r="O148" i="3"/>
  <c r="C149" i="3"/>
  <c r="D149" i="3"/>
  <c r="E149" i="3"/>
  <c r="F149" i="3"/>
  <c r="G149" i="3"/>
  <c r="I149" i="3"/>
  <c r="J149" i="3"/>
  <c r="K149" i="3"/>
  <c r="L149" i="3"/>
  <c r="M149" i="3"/>
  <c r="O149" i="3"/>
  <c r="C150" i="3"/>
  <c r="D150" i="3"/>
  <c r="E150" i="3"/>
  <c r="F150" i="3"/>
  <c r="G150" i="3"/>
  <c r="I150" i="3"/>
  <c r="J150" i="3"/>
  <c r="K150" i="3"/>
  <c r="L150" i="3"/>
  <c r="M150" i="3"/>
  <c r="O150" i="3"/>
  <c r="C151" i="3"/>
  <c r="D151" i="3"/>
  <c r="E151" i="3"/>
  <c r="F151" i="3"/>
  <c r="G151" i="3"/>
  <c r="I151" i="3"/>
  <c r="J151" i="3"/>
  <c r="K151" i="3"/>
  <c r="L151" i="3"/>
  <c r="M151" i="3"/>
  <c r="O151" i="3"/>
  <c r="C152" i="3"/>
  <c r="D152" i="3"/>
  <c r="E152" i="3"/>
  <c r="F152" i="3"/>
  <c r="G152" i="3"/>
  <c r="I152" i="3"/>
  <c r="J152" i="3"/>
  <c r="K152" i="3"/>
  <c r="L152" i="3"/>
  <c r="M152" i="3"/>
  <c r="O152" i="3"/>
  <c r="C153" i="3"/>
  <c r="D153" i="3"/>
  <c r="E153" i="3"/>
  <c r="F153" i="3"/>
  <c r="G153" i="3"/>
  <c r="I153" i="3"/>
  <c r="J153" i="3"/>
  <c r="K153" i="3"/>
  <c r="L153" i="3"/>
  <c r="M153" i="3"/>
  <c r="O153" i="3"/>
  <c r="C154" i="3"/>
  <c r="D154" i="3"/>
  <c r="E154" i="3"/>
  <c r="F154" i="3"/>
  <c r="G154" i="3"/>
  <c r="I154" i="3"/>
  <c r="J154" i="3"/>
  <c r="K154" i="3"/>
  <c r="L154" i="3"/>
  <c r="M154" i="3"/>
  <c r="O154" i="3"/>
  <c r="C155" i="3"/>
  <c r="D155" i="3"/>
  <c r="E155" i="3"/>
  <c r="F155" i="3"/>
  <c r="G155" i="3"/>
  <c r="I155" i="3"/>
  <c r="J155" i="3"/>
  <c r="K155" i="3"/>
  <c r="L155" i="3"/>
  <c r="M155" i="3"/>
  <c r="O155" i="3"/>
  <c r="C156" i="3"/>
  <c r="D156" i="3"/>
  <c r="E156" i="3"/>
  <c r="F156" i="3"/>
  <c r="G156" i="3"/>
  <c r="I156" i="3"/>
  <c r="J156" i="3"/>
  <c r="K156" i="3"/>
  <c r="L156" i="3"/>
  <c r="M156" i="3"/>
  <c r="O156" i="3"/>
  <c r="C157" i="3"/>
  <c r="D157" i="3"/>
  <c r="E157" i="3"/>
  <c r="F157" i="3"/>
  <c r="G157" i="3"/>
  <c r="I157" i="3"/>
  <c r="J157" i="3"/>
  <c r="K157" i="3"/>
  <c r="L157" i="3"/>
  <c r="M157" i="3"/>
  <c r="O157" i="3"/>
  <c r="C158" i="3"/>
  <c r="D158" i="3"/>
  <c r="E158" i="3"/>
  <c r="F158" i="3"/>
  <c r="G158" i="3"/>
  <c r="I158" i="3"/>
  <c r="J158" i="3"/>
  <c r="K158" i="3"/>
  <c r="L158" i="3"/>
  <c r="M158" i="3"/>
  <c r="O158" i="3"/>
  <c r="C159" i="3"/>
  <c r="D159" i="3"/>
  <c r="E159" i="3"/>
  <c r="F159" i="3"/>
  <c r="G159" i="3"/>
  <c r="I159" i="3"/>
  <c r="J159" i="3"/>
  <c r="K159" i="3"/>
  <c r="L159" i="3"/>
  <c r="M159" i="3"/>
  <c r="O159" i="3"/>
  <c r="C160" i="3"/>
  <c r="D160" i="3"/>
  <c r="E160" i="3"/>
  <c r="F160" i="3"/>
  <c r="G160" i="3"/>
  <c r="I160" i="3"/>
  <c r="J160" i="3"/>
  <c r="K160" i="3"/>
  <c r="L160" i="3"/>
  <c r="M160" i="3"/>
  <c r="O160" i="3"/>
  <c r="C161" i="3"/>
  <c r="D161" i="3"/>
  <c r="E161" i="3"/>
  <c r="F161" i="3"/>
  <c r="G161" i="3"/>
  <c r="I161" i="3"/>
  <c r="J161" i="3"/>
  <c r="K161" i="3"/>
  <c r="L161" i="3"/>
  <c r="M161" i="3"/>
  <c r="O161" i="3"/>
  <c r="C162" i="3"/>
  <c r="D162" i="3"/>
  <c r="E162" i="3"/>
  <c r="F162" i="3"/>
  <c r="G162" i="3"/>
  <c r="I162" i="3"/>
  <c r="J162" i="3"/>
  <c r="K162" i="3"/>
  <c r="L162" i="3"/>
  <c r="M162" i="3"/>
  <c r="O162" i="3"/>
  <c r="C163" i="3"/>
  <c r="D163" i="3"/>
  <c r="E163" i="3"/>
  <c r="F163" i="3"/>
  <c r="G163" i="3"/>
  <c r="I163" i="3"/>
  <c r="J163" i="3"/>
  <c r="K163" i="3"/>
  <c r="L163" i="3"/>
  <c r="M163" i="3"/>
  <c r="O163" i="3"/>
  <c r="C164" i="3"/>
  <c r="D164" i="3"/>
  <c r="E164" i="3"/>
  <c r="F164" i="3"/>
  <c r="G164" i="3"/>
  <c r="I164" i="3"/>
  <c r="J164" i="3"/>
  <c r="K164" i="3"/>
  <c r="L164" i="3"/>
  <c r="M164" i="3"/>
  <c r="O164" i="3"/>
  <c r="C165" i="3"/>
  <c r="D165" i="3"/>
  <c r="E165" i="3"/>
  <c r="F165" i="3"/>
  <c r="G165" i="3"/>
  <c r="I165" i="3"/>
  <c r="J165" i="3"/>
  <c r="K165" i="3"/>
  <c r="L165" i="3"/>
  <c r="M165" i="3"/>
  <c r="O165" i="3"/>
  <c r="C166" i="3"/>
  <c r="D166" i="3"/>
  <c r="E166" i="3"/>
  <c r="F166" i="3"/>
  <c r="G166" i="3"/>
  <c r="I166" i="3"/>
  <c r="J166" i="3"/>
  <c r="K166" i="3"/>
  <c r="L166" i="3"/>
  <c r="M166" i="3"/>
  <c r="O166" i="3"/>
  <c r="C167" i="3"/>
  <c r="D167" i="3"/>
  <c r="E167" i="3"/>
  <c r="F167" i="3"/>
  <c r="G167" i="3"/>
  <c r="I167" i="3"/>
  <c r="J167" i="3"/>
  <c r="K167" i="3"/>
  <c r="L167" i="3"/>
  <c r="M167" i="3"/>
  <c r="O167" i="3"/>
  <c r="C168" i="3"/>
  <c r="D168" i="3"/>
  <c r="E168" i="3"/>
  <c r="F168" i="3"/>
  <c r="G168" i="3"/>
  <c r="I168" i="3"/>
  <c r="J168" i="3"/>
  <c r="K168" i="3"/>
  <c r="L168" i="3"/>
  <c r="M168" i="3"/>
  <c r="O168" i="3"/>
  <c r="C169" i="3"/>
  <c r="D169" i="3"/>
  <c r="E169" i="3"/>
  <c r="F169" i="3"/>
  <c r="G169" i="3"/>
  <c r="I169" i="3"/>
  <c r="J169" i="3"/>
  <c r="K169" i="3"/>
  <c r="L169" i="3"/>
  <c r="M169" i="3"/>
  <c r="O169" i="3"/>
  <c r="C170" i="3"/>
  <c r="D170" i="3"/>
  <c r="E170" i="3"/>
  <c r="F170" i="3"/>
  <c r="G170" i="3"/>
  <c r="I170" i="3"/>
  <c r="J170" i="3"/>
  <c r="K170" i="3"/>
  <c r="L170" i="3"/>
  <c r="M170" i="3"/>
  <c r="O170" i="3"/>
  <c r="C171" i="3"/>
  <c r="D171" i="3"/>
  <c r="E171" i="3"/>
  <c r="F171" i="3"/>
  <c r="G171" i="3"/>
  <c r="I171" i="3"/>
  <c r="J171" i="3"/>
  <c r="K171" i="3"/>
  <c r="L171" i="3"/>
  <c r="M171" i="3"/>
  <c r="O171" i="3"/>
  <c r="C172" i="3"/>
  <c r="D172" i="3"/>
  <c r="E172" i="3"/>
  <c r="F172" i="3"/>
  <c r="G172" i="3"/>
  <c r="I172" i="3"/>
  <c r="J172" i="3"/>
  <c r="K172" i="3"/>
  <c r="L172" i="3"/>
  <c r="M172" i="3"/>
  <c r="O172" i="3"/>
  <c r="C173" i="3"/>
  <c r="D173" i="3"/>
  <c r="E173" i="3"/>
  <c r="F173" i="3"/>
  <c r="G173" i="3"/>
  <c r="I173" i="3"/>
  <c r="J173" i="3"/>
  <c r="K173" i="3"/>
  <c r="L173" i="3"/>
  <c r="M173" i="3"/>
  <c r="O173" i="3"/>
  <c r="C174" i="3"/>
  <c r="D174" i="3"/>
  <c r="E174" i="3"/>
  <c r="F174" i="3"/>
  <c r="G174" i="3"/>
  <c r="I174" i="3"/>
  <c r="J174" i="3"/>
  <c r="K174" i="3"/>
  <c r="L174" i="3"/>
  <c r="M174" i="3"/>
  <c r="O174" i="3"/>
  <c r="C175" i="3"/>
  <c r="D175" i="3"/>
  <c r="E175" i="3"/>
  <c r="F175" i="3"/>
  <c r="G175" i="3"/>
  <c r="I175" i="3"/>
  <c r="J175" i="3"/>
  <c r="K175" i="3"/>
  <c r="L175" i="3"/>
  <c r="M175" i="3"/>
  <c r="O175" i="3"/>
  <c r="C176" i="3"/>
  <c r="D176" i="3"/>
  <c r="E176" i="3"/>
  <c r="F176" i="3"/>
  <c r="G176" i="3"/>
  <c r="I176" i="3"/>
  <c r="J176" i="3"/>
  <c r="K176" i="3"/>
  <c r="L176" i="3"/>
  <c r="M176" i="3"/>
  <c r="O176" i="3"/>
  <c r="C177" i="3"/>
  <c r="D177" i="3"/>
  <c r="E177" i="3"/>
  <c r="F177" i="3"/>
  <c r="G177" i="3"/>
  <c r="I177" i="3"/>
  <c r="J177" i="3"/>
  <c r="K177" i="3"/>
  <c r="L177" i="3"/>
  <c r="M177" i="3"/>
  <c r="O177" i="3"/>
  <c r="C178" i="3"/>
  <c r="D178" i="3"/>
  <c r="E178" i="3"/>
  <c r="F178" i="3"/>
  <c r="G178" i="3"/>
  <c r="I178" i="3"/>
  <c r="J178" i="3"/>
  <c r="K178" i="3"/>
  <c r="L178" i="3"/>
  <c r="M178" i="3"/>
  <c r="O178" i="3"/>
  <c r="C179" i="3"/>
  <c r="D179" i="3"/>
  <c r="E179" i="3"/>
  <c r="F179" i="3"/>
  <c r="G179" i="3"/>
  <c r="I179" i="3"/>
  <c r="J179" i="3"/>
  <c r="K179" i="3"/>
  <c r="L179" i="3"/>
  <c r="M179" i="3"/>
  <c r="O179" i="3"/>
  <c r="C180" i="3"/>
  <c r="D180" i="3"/>
  <c r="E180" i="3"/>
  <c r="F180" i="3"/>
  <c r="G180" i="3"/>
  <c r="I180" i="3"/>
  <c r="J180" i="3"/>
  <c r="K180" i="3"/>
  <c r="L180" i="3"/>
  <c r="M180" i="3"/>
  <c r="O180" i="3"/>
  <c r="F49" i="2"/>
  <c r="AA20" i="5"/>
  <c r="AB20" i="5"/>
  <c r="AC20" i="5"/>
  <c r="AD20" i="5"/>
  <c r="AE20" i="5"/>
  <c r="AF20" i="5"/>
  <c r="AA21" i="5"/>
  <c r="AB21" i="5"/>
  <c r="AC21" i="5"/>
  <c r="AD21" i="5"/>
  <c r="AE21" i="5"/>
  <c r="AF21" i="5"/>
  <c r="AA22" i="5"/>
  <c r="AB22" i="5"/>
  <c r="AC22" i="5"/>
  <c r="AD22" i="5"/>
  <c r="AE22" i="5"/>
  <c r="AF22" i="5"/>
  <c r="AA23" i="5"/>
  <c r="AB23" i="5"/>
  <c r="AC23" i="5"/>
  <c r="AD23" i="5"/>
  <c r="AE23" i="5"/>
  <c r="AF23" i="5"/>
  <c r="AA24" i="5"/>
  <c r="AB24" i="5"/>
  <c r="AC24" i="5"/>
  <c r="AD24" i="5"/>
  <c r="AE24" i="5"/>
  <c r="AF24" i="5"/>
  <c r="AA25" i="5"/>
  <c r="AB25" i="5"/>
  <c r="AC25" i="5"/>
  <c r="AD25" i="5"/>
  <c r="AE25" i="5"/>
  <c r="AF25" i="5"/>
  <c r="AA26" i="5"/>
  <c r="AB26" i="5"/>
  <c r="AC26" i="5"/>
  <c r="AD26" i="5"/>
  <c r="AE26" i="5"/>
  <c r="AF26" i="5"/>
  <c r="AA27" i="5"/>
  <c r="AB27" i="5"/>
  <c r="AC27" i="5"/>
  <c r="AD27" i="5"/>
  <c r="AE27" i="5"/>
  <c r="AF27" i="5"/>
  <c r="AA28" i="5"/>
  <c r="AB28" i="5"/>
  <c r="AC28" i="5"/>
  <c r="AD28" i="5"/>
  <c r="AE28" i="5"/>
  <c r="AF28" i="5"/>
  <c r="AA29" i="5"/>
  <c r="AB29" i="5"/>
  <c r="AC29" i="5"/>
  <c r="AD29" i="5"/>
  <c r="AE29" i="5"/>
  <c r="AF29" i="5"/>
  <c r="AA30" i="5"/>
  <c r="AB30" i="5"/>
  <c r="AC30" i="5"/>
  <c r="AD30" i="5"/>
  <c r="AE30" i="5"/>
  <c r="AF30" i="5"/>
  <c r="AA31" i="5"/>
  <c r="AB31" i="5"/>
  <c r="AC31" i="5"/>
  <c r="AD31" i="5"/>
  <c r="AE31" i="5"/>
  <c r="AF31" i="5"/>
  <c r="AA32" i="5"/>
  <c r="AB32" i="5"/>
  <c r="AC32" i="5"/>
  <c r="AD32" i="5"/>
  <c r="AE32" i="5"/>
  <c r="AF32" i="5"/>
  <c r="AA33" i="5"/>
  <c r="AB33" i="5"/>
  <c r="AC33" i="5"/>
  <c r="AD33" i="5"/>
  <c r="AE33" i="5"/>
  <c r="AF33" i="5"/>
  <c r="AA34" i="5"/>
  <c r="AB34" i="5"/>
  <c r="AC34" i="5"/>
  <c r="AD34" i="5"/>
  <c r="AE34" i="5"/>
  <c r="AF34" i="5"/>
  <c r="AA35" i="5"/>
  <c r="AB35" i="5"/>
  <c r="AC35" i="5"/>
  <c r="AD35" i="5"/>
  <c r="AE35" i="5"/>
  <c r="AF35" i="5"/>
  <c r="AA36" i="5"/>
  <c r="AB36" i="5"/>
  <c r="AC36" i="5"/>
  <c r="AD36" i="5"/>
  <c r="AE36" i="5"/>
  <c r="AF36" i="5"/>
  <c r="AA37" i="5"/>
  <c r="AB37" i="5"/>
  <c r="AC37" i="5"/>
  <c r="AD37" i="5"/>
  <c r="AE37" i="5"/>
  <c r="AF37" i="5"/>
  <c r="AA38" i="5"/>
  <c r="AB38" i="5"/>
  <c r="AC38" i="5"/>
  <c r="AD38" i="5"/>
  <c r="AE38" i="5"/>
  <c r="AF38" i="5"/>
  <c r="AA39" i="5"/>
  <c r="AB39" i="5"/>
  <c r="AC39" i="5"/>
  <c r="AD39" i="5"/>
  <c r="AE39" i="5"/>
  <c r="AF39" i="5"/>
  <c r="AA40" i="5"/>
  <c r="AB40" i="5"/>
  <c r="AC40" i="5"/>
  <c r="AD40" i="5"/>
  <c r="AE40" i="5"/>
  <c r="AF40" i="5"/>
  <c r="AA41" i="5"/>
  <c r="AB41" i="5"/>
  <c r="AC41" i="5"/>
  <c r="AD41" i="5"/>
  <c r="AE41" i="5"/>
  <c r="AF41" i="5"/>
  <c r="AA42" i="5"/>
  <c r="AB42" i="5"/>
  <c r="AC42" i="5"/>
  <c r="AD42" i="5"/>
  <c r="AE42" i="5"/>
  <c r="AF42" i="5"/>
  <c r="AA43" i="5"/>
  <c r="AB43" i="5"/>
  <c r="AC43" i="5"/>
  <c r="AD43" i="5"/>
  <c r="AE43" i="5"/>
  <c r="AF43" i="5"/>
  <c r="AA44" i="5"/>
  <c r="AB44" i="5"/>
  <c r="AC44" i="5"/>
  <c r="AD44" i="5"/>
  <c r="AE44" i="5"/>
  <c r="AF44" i="5"/>
  <c r="AA45" i="5"/>
  <c r="AB45" i="5"/>
  <c r="AC45" i="5"/>
  <c r="AD45" i="5"/>
  <c r="AE45" i="5"/>
  <c r="AF45" i="5"/>
  <c r="AA46" i="5"/>
  <c r="AB46" i="5"/>
  <c r="AC46" i="5"/>
  <c r="AD46" i="5"/>
  <c r="AE46" i="5"/>
  <c r="AF46" i="5"/>
  <c r="AA47" i="5"/>
  <c r="AB47" i="5"/>
  <c r="AC47" i="5"/>
  <c r="AD47" i="5"/>
  <c r="AE47" i="5"/>
  <c r="AF47" i="5"/>
  <c r="AA48" i="5"/>
  <c r="AB48" i="5"/>
  <c r="AC48" i="5"/>
  <c r="AD48" i="5"/>
  <c r="AE48" i="5"/>
  <c r="AF48" i="5"/>
  <c r="AA49" i="5"/>
  <c r="AB49" i="5"/>
  <c r="AC49" i="5"/>
  <c r="AD49" i="5"/>
  <c r="AE49" i="5"/>
  <c r="AF49" i="5"/>
  <c r="AA50" i="5"/>
  <c r="AB50" i="5"/>
  <c r="AC50" i="5"/>
  <c r="AD50" i="5"/>
  <c r="AE50" i="5"/>
  <c r="AF50" i="5"/>
  <c r="AA51" i="5"/>
  <c r="AB51" i="5"/>
  <c r="AC51" i="5"/>
  <c r="AD51" i="5"/>
  <c r="AE51" i="5"/>
  <c r="AF51" i="5"/>
  <c r="AA52" i="5"/>
  <c r="AB52" i="5"/>
  <c r="AC52" i="5"/>
  <c r="AD52" i="5"/>
  <c r="AE52" i="5"/>
  <c r="AF52" i="5"/>
  <c r="AA53" i="5"/>
  <c r="AB53" i="5"/>
  <c r="AC53" i="5"/>
  <c r="AD53" i="5"/>
  <c r="AE53" i="5"/>
  <c r="AF53" i="5"/>
  <c r="AA54" i="5"/>
  <c r="AB54" i="5"/>
  <c r="AC54" i="5"/>
  <c r="AD54" i="5"/>
  <c r="AE54" i="5"/>
  <c r="AF54" i="5"/>
  <c r="AA55" i="5"/>
  <c r="AB55" i="5"/>
  <c r="AC55" i="5"/>
  <c r="AD55" i="5"/>
  <c r="AE55" i="5"/>
  <c r="AF55" i="5"/>
  <c r="AA56" i="5"/>
  <c r="AB56" i="5"/>
  <c r="AC56" i="5"/>
  <c r="AD56" i="5"/>
  <c r="AE56" i="5"/>
  <c r="AF56" i="5"/>
  <c r="AA57" i="5"/>
  <c r="AB57" i="5"/>
  <c r="AC57" i="5"/>
  <c r="AD57" i="5"/>
  <c r="AE57" i="5"/>
  <c r="AF57" i="5"/>
  <c r="AA58" i="5"/>
  <c r="AB58" i="5"/>
  <c r="AC58" i="5"/>
  <c r="AD58" i="5"/>
  <c r="AE58" i="5"/>
  <c r="AF58" i="5"/>
  <c r="AA59" i="5"/>
  <c r="AB59" i="5"/>
  <c r="AC59" i="5"/>
  <c r="AD59" i="5"/>
  <c r="AE59" i="5"/>
  <c r="AF59" i="5"/>
  <c r="AA60" i="5"/>
  <c r="AB60" i="5"/>
  <c r="AC60" i="5"/>
  <c r="AD60" i="5"/>
  <c r="AE60" i="5"/>
  <c r="AF60" i="5"/>
  <c r="AA61" i="5"/>
  <c r="AB61" i="5"/>
  <c r="AC61" i="5"/>
  <c r="AD61" i="5"/>
  <c r="AE61" i="5"/>
  <c r="AF61" i="5"/>
  <c r="AA62" i="5"/>
  <c r="AB62" i="5"/>
  <c r="AC62" i="5"/>
  <c r="AD62" i="5"/>
  <c r="AE62" i="5"/>
  <c r="AF62" i="5"/>
  <c r="AA63" i="5"/>
  <c r="AB63" i="5"/>
  <c r="AC63" i="5"/>
  <c r="AD63" i="5"/>
  <c r="AE63" i="5"/>
  <c r="AF63" i="5"/>
  <c r="AA64" i="5"/>
  <c r="AB64" i="5"/>
  <c r="AC64" i="5"/>
  <c r="AD64" i="5"/>
  <c r="AE64" i="5"/>
  <c r="AF64" i="5"/>
  <c r="AA65" i="5"/>
  <c r="AB65" i="5"/>
  <c r="AC65" i="5"/>
  <c r="AD65" i="5"/>
  <c r="AE65" i="5"/>
  <c r="AF65" i="5"/>
  <c r="AA66" i="5"/>
  <c r="AB66" i="5"/>
  <c r="AC66" i="5"/>
  <c r="AD66" i="5"/>
  <c r="AE66" i="5"/>
  <c r="AF66" i="5"/>
  <c r="AA67" i="5"/>
  <c r="AB67" i="5"/>
  <c r="AC67" i="5"/>
  <c r="AD67" i="5"/>
  <c r="AE67" i="5"/>
  <c r="AF67" i="5"/>
  <c r="AA68" i="5"/>
  <c r="AB68" i="5"/>
  <c r="AC68" i="5"/>
  <c r="AD68" i="5"/>
  <c r="AE68" i="5"/>
  <c r="AF68" i="5"/>
  <c r="AA69" i="5"/>
  <c r="AB69" i="5"/>
  <c r="AC69" i="5"/>
  <c r="AD69" i="5"/>
  <c r="AE69" i="5"/>
  <c r="AF69" i="5"/>
  <c r="AA70" i="5"/>
  <c r="AB70" i="5"/>
  <c r="AC70" i="5"/>
  <c r="AD70" i="5"/>
  <c r="AE70" i="5"/>
  <c r="AF70" i="5"/>
  <c r="AA71" i="5"/>
  <c r="AB71" i="5"/>
  <c r="AC71" i="5"/>
  <c r="AD71" i="5"/>
  <c r="AE71" i="5"/>
  <c r="AF71" i="5"/>
  <c r="AA72" i="5"/>
  <c r="AB72" i="5"/>
  <c r="AC72" i="5"/>
  <c r="AD72" i="5"/>
  <c r="AE72" i="5"/>
  <c r="AF72" i="5"/>
  <c r="AA73" i="5"/>
  <c r="AB73" i="5"/>
  <c r="AC73" i="5"/>
  <c r="AD73" i="5"/>
  <c r="AE73" i="5"/>
  <c r="AF73" i="5"/>
  <c r="AA74" i="5"/>
  <c r="AB74" i="5"/>
  <c r="AC74" i="5"/>
  <c r="AD74" i="5"/>
  <c r="AE74" i="5"/>
  <c r="AF74" i="5"/>
  <c r="AA75" i="5"/>
  <c r="AB75" i="5"/>
  <c r="AC75" i="5"/>
  <c r="AD75" i="5"/>
  <c r="AE75" i="5"/>
  <c r="AF75" i="5"/>
  <c r="AA76" i="5"/>
  <c r="AB76" i="5"/>
  <c r="AC76" i="5"/>
  <c r="AD76" i="5"/>
  <c r="AE76" i="5"/>
  <c r="AF76" i="5"/>
  <c r="AA77" i="5"/>
  <c r="AB77" i="5"/>
  <c r="AC77" i="5"/>
  <c r="AD77" i="5"/>
  <c r="AE77" i="5"/>
  <c r="AF77" i="5"/>
  <c r="AA78" i="5"/>
  <c r="AB78" i="5"/>
  <c r="AC78" i="5"/>
  <c r="AD78" i="5"/>
  <c r="AE78" i="5"/>
  <c r="AF78" i="5"/>
  <c r="AA79" i="5"/>
  <c r="AB79" i="5"/>
  <c r="AC79" i="5"/>
  <c r="AD79" i="5"/>
  <c r="AE79" i="5"/>
  <c r="AF79" i="5"/>
  <c r="AA80" i="5"/>
  <c r="AB80" i="5"/>
  <c r="AC80" i="5"/>
  <c r="AD80" i="5"/>
  <c r="AE80" i="5"/>
  <c r="AF80" i="5"/>
  <c r="AA81" i="5"/>
  <c r="AB81" i="5"/>
  <c r="AC81" i="5"/>
  <c r="AD81" i="5"/>
  <c r="AE81" i="5"/>
  <c r="AF81" i="5"/>
  <c r="AA82" i="5"/>
  <c r="AB82" i="5"/>
  <c r="AC82" i="5"/>
  <c r="AD82" i="5"/>
  <c r="AE82" i="5"/>
  <c r="AF82" i="5"/>
  <c r="AA83" i="5"/>
  <c r="AB83" i="5"/>
  <c r="AC83" i="5"/>
  <c r="AD83" i="5"/>
  <c r="AE83" i="5"/>
  <c r="AF83" i="5"/>
  <c r="AA84" i="5"/>
  <c r="AB84" i="5"/>
  <c r="AC84" i="5"/>
  <c r="AD84" i="5"/>
  <c r="AE84" i="5"/>
  <c r="AF84" i="5"/>
  <c r="AA85" i="5"/>
  <c r="AB85" i="5"/>
  <c r="AC85" i="5"/>
  <c r="AD85" i="5"/>
  <c r="AE85" i="5"/>
  <c r="AF85" i="5"/>
  <c r="AA86" i="5"/>
  <c r="AB86" i="5"/>
  <c r="AC86" i="5"/>
  <c r="AD86" i="5"/>
  <c r="AE86" i="5"/>
  <c r="AF86" i="5"/>
  <c r="AA87" i="5"/>
  <c r="AB87" i="5"/>
  <c r="AC87" i="5"/>
  <c r="AD87" i="5"/>
  <c r="AE87" i="5"/>
  <c r="AF87" i="5"/>
  <c r="AA88" i="5"/>
  <c r="AB88" i="5"/>
  <c r="AC88" i="5"/>
  <c r="AD88" i="5"/>
  <c r="AE88" i="5"/>
  <c r="AF88" i="5"/>
  <c r="AA89" i="5"/>
  <c r="AB89" i="5"/>
  <c r="AC89" i="5"/>
  <c r="AD89" i="5"/>
  <c r="AE89" i="5"/>
  <c r="AF89" i="5"/>
  <c r="AA90" i="5"/>
  <c r="AB90" i="5"/>
  <c r="AC90" i="5"/>
  <c r="AD90" i="5"/>
  <c r="AE90" i="5"/>
  <c r="AF90" i="5"/>
  <c r="AA91" i="5"/>
  <c r="AB91" i="5"/>
  <c r="AC91" i="5"/>
  <c r="AD91" i="5"/>
  <c r="AE91" i="5"/>
  <c r="AF91" i="5"/>
  <c r="AA92" i="5"/>
  <c r="AB92" i="5"/>
  <c r="AC92" i="5"/>
  <c r="AD92" i="5"/>
  <c r="AE92" i="5"/>
  <c r="AF92" i="5"/>
  <c r="AA93" i="5"/>
  <c r="AB93" i="5"/>
  <c r="AC93" i="5"/>
  <c r="AD93" i="5"/>
  <c r="AE93" i="5"/>
  <c r="AF93" i="5"/>
  <c r="AA94" i="5"/>
  <c r="AB94" i="5"/>
  <c r="AC94" i="5"/>
  <c r="AD94" i="5"/>
  <c r="AE94" i="5"/>
  <c r="AF94" i="5"/>
  <c r="AA95" i="5"/>
  <c r="AB95" i="5"/>
  <c r="AC95" i="5"/>
  <c r="AD95" i="5"/>
  <c r="AE95" i="5"/>
  <c r="AF95" i="5"/>
  <c r="AA96" i="5"/>
  <c r="AB96" i="5"/>
  <c r="AC96" i="5"/>
  <c r="AD96" i="5"/>
  <c r="AE96" i="5"/>
  <c r="AF96" i="5"/>
  <c r="AA97" i="5"/>
  <c r="AB97" i="5"/>
  <c r="AC97" i="5"/>
  <c r="AD97" i="5"/>
  <c r="AE97" i="5"/>
  <c r="AF97" i="5"/>
  <c r="AA98" i="5"/>
  <c r="AB98" i="5"/>
  <c r="AC98" i="5"/>
  <c r="AD98" i="5"/>
  <c r="AE98" i="5"/>
  <c r="AF98" i="5"/>
  <c r="AA99" i="5"/>
  <c r="AB99" i="5"/>
  <c r="AC99" i="5"/>
  <c r="AD99" i="5"/>
  <c r="AE99" i="5"/>
  <c r="AF99" i="5"/>
  <c r="AA100" i="5"/>
  <c r="AB100" i="5"/>
  <c r="AC100" i="5"/>
  <c r="AD100" i="5"/>
  <c r="AE100" i="5"/>
  <c r="AF100" i="5"/>
  <c r="AA101" i="5"/>
  <c r="AB101" i="5"/>
  <c r="AC101" i="5"/>
  <c r="AD101" i="5"/>
  <c r="AE101" i="5"/>
  <c r="AF101" i="5"/>
  <c r="AA102" i="5"/>
  <c r="AB102" i="5"/>
  <c r="AC102" i="5"/>
  <c r="AD102" i="5"/>
  <c r="AE102" i="5"/>
  <c r="AF102" i="5"/>
  <c r="AA103" i="5"/>
  <c r="AB103" i="5"/>
  <c r="AC103" i="5"/>
  <c r="AD103" i="5"/>
  <c r="AE103" i="5"/>
  <c r="AF103" i="5"/>
  <c r="AA104" i="5"/>
  <c r="AB104" i="5"/>
  <c r="AC104" i="5"/>
  <c r="AD104" i="5"/>
  <c r="AE104" i="5"/>
  <c r="AF104" i="5"/>
  <c r="AA105" i="5"/>
  <c r="AB105" i="5"/>
  <c r="AC105" i="5"/>
  <c r="AD105" i="5"/>
  <c r="AE105" i="5"/>
  <c r="AF105" i="5"/>
  <c r="AA106" i="5"/>
  <c r="AB106" i="5"/>
  <c r="AC106" i="5"/>
  <c r="AD106" i="5"/>
  <c r="AE106" i="5"/>
  <c r="AF106" i="5"/>
  <c r="AA107" i="5"/>
  <c r="AB107" i="5"/>
  <c r="AC107" i="5"/>
  <c r="AD107" i="5"/>
  <c r="AE107" i="5"/>
  <c r="AF107" i="5"/>
  <c r="AA108" i="5"/>
  <c r="AB108" i="5"/>
  <c r="AC108" i="5"/>
  <c r="AD108" i="5"/>
  <c r="AE108" i="5"/>
  <c r="AF108" i="5"/>
  <c r="AA109" i="5"/>
  <c r="AB109" i="5"/>
  <c r="AC109" i="5"/>
  <c r="AD109" i="5"/>
  <c r="AE109" i="5"/>
  <c r="AF109" i="5"/>
  <c r="AA110" i="5"/>
  <c r="AB110" i="5"/>
  <c r="AC110" i="5"/>
  <c r="AD110" i="5"/>
  <c r="AE110" i="5"/>
  <c r="AF110" i="5"/>
  <c r="AA111" i="5"/>
  <c r="AB111" i="5"/>
  <c r="AC111" i="5"/>
  <c r="AD111" i="5"/>
  <c r="AE111" i="5"/>
  <c r="AF111" i="5"/>
  <c r="AA112" i="5"/>
  <c r="AB112" i="5"/>
  <c r="AC112" i="5"/>
  <c r="AD112" i="5"/>
  <c r="AE112" i="5"/>
  <c r="AF112" i="5"/>
  <c r="AA113" i="5"/>
  <c r="AB113" i="5"/>
  <c r="AC113" i="5"/>
  <c r="AD113" i="5"/>
  <c r="AE113" i="5"/>
  <c r="AF113" i="5"/>
  <c r="AA114" i="5"/>
  <c r="AB114" i="5"/>
  <c r="AC114" i="5"/>
  <c r="AD114" i="5"/>
  <c r="AE114" i="5"/>
  <c r="AF114" i="5"/>
  <c r="AA115" i="5"/>
  <c r="AB115" i="5"/>
  <c r="AC115" i="5"/>
  <c r="AD115" i="5"/>
  <c r="AE115" i="5"/>
  <c r="AF115" i="5"/>
  <c r="AA116" i="5"/>
  <c r="AB116" i="5"/>
  <c r="AC116" i="5"/>
  <c r="AD116" i="5"/>
  <c r="AE116" i="5"/>
  <c r="AF116" i="5"/>
  <c r="AA117" i="5"/>
  <c r="AB117" i="5"/>
  <c r="AC117" i="5"/>
  <c r="AD117" i="5"/>
  <c r="AE117" i="5"/>
  <c r="AF117" i="5"/>
  <c r="AA118" i="5"/>
  <c r="AB118" i="5"/>
  <c r="AC118" i="5"/>
  <c r="AD118" i="5"/>
  <c r="AE118" i="5"/>
  <c r="AF118" i="5"/>
  <c r="AA119" i="5"/>
  <c r="AB119" i="5"/>
  <c r="AC119" i="5"/>
  <c r="AD119" i="5"/>
  <c r="AE119" i="5"/>
  <c r="AF119" i="5"/>
  <c r="AA120" i="5"/>
  <c r="AB120" i="5"/>
  <c r="AC120" i="5"/>
  <c r="AD120" i="5"/>
  <c r="AE120" i="5"/>
  <c r="AF120" i="5"/>
  <c r="AA121" i="5"/>
  <c r="AB121" i="5"/>
  <c r="AC121" i="5"/>
  <c r="AD121" i="5"/>
  <c r="AE121" i="5"/>
  <c r="AF121" i="5"/>
  <c r="AA122" i="5"/>
  <c r="AB122" i="5"/>
  <c r="AC122" i="5"/>
  <c r="AD122" i="5"/>
  <c r="AE122" i="5"/>
  <c r="AF122" i="5"/>
  <c r="AA123" i="5"/>
  <c r="AB123" i="5"/>
  <c r="AC123" i="5"/>
  <c r="AD123" i="5"/>
  <c r="AE123" i="5"/>
  <c r="AF123" i="5"/>
  <c r="AA124" i="5"/>
  <c r="AB124" i="5"/>
  <c r="AC124" i="5"/>
  <c r="AD124" i="5"/>
  <c r="AE124" i="5"/>
  <c r="AF124" i="5"/>
  <c r="AA125" i="5"/>
  <c r="AB125" i="5"/>
  <c r="AC125" i="5"/>
  <c r="AD125" i="5"/>
  <c r="AE125" i="5"/>
  <c r="AF125" i="5"/>
  <c r="AA126" i="5"/>
  <c r="AB126" i="5"/>
  <c r="AC126" i="5"/>
  <c r="AD126" i="5"/>
  <c r="AE126" i="5"/>
  <c r="AF126" i="5"/>
  <c r="AA127" i="5"/>
  <c r="AB127" i="5"/>
  <c r="AC127" i="5"/>
  <c r="AD127" i="5"/>
  <c r="AE127" i="5"/>
  <c r="AF127" i="5"/>
  <c r="AA128" i="5"/>
  <c r="AB128" i="5"/>
  <c r="AC128" i="5"/>
  <c r="AD128" i="5"/>
  <c r="AE128" i="5"/>
  <c r="AF128" i="5"/>
  <c r="AA129" i="5"/>
  <c r="AB129" i="5"/>
  <c r="AC129" i="5"/>
  <c r="AD129" i="5"/>
  <c r="AE129" i="5"/>
  <c r="AF129" i="5"/>
  <c r="AA130" i="5"/>
  <c r="AB130" i="5"/>
  <c r="AC130" i="5"/>
  <c r="AD130" i="5"/>
  <c r="AE130" i="5"/>
  <c r="AF130" i="5"/>
  <c r="AA131" i="5"/>
  <c r="AB131" i="5"/>
  <c r="AC131" i="5"/>
  <c r="AD131" i="5"/>
  <c r="AE131" i="5"/>
  <c r="AF131" i="5"/>
  <c r="AA132" i="5"/>
  <c r="AB132" i="5"/>
  <c r="AC132" i="5"/>
  <c r="AD132" i="5"/>
  <c r="AE132" i="5"/>
  <c r="AF132" i="5"/>
  <c r="AA133" i="5"/>
  <c r="AB133" i="5"/>
  <c r="AC133" i="5"/>
  <c r="AD133" i="5"/>
  <c r="AE133" i="5"/>
  <c r="AF133" i="5"/>
  <c r="AA134" i="5"/>
  <c r="AB134" i="5"/>
  <c r="AC134" i="5"/>
  <c r="AD134" i="5"/>
  <c r="AE134" i="5"/>
  <c r="AF134" i="5"/>
  <c r="AA135" i="5"/>
  <c r="AB135" i="5"/>
  <c r="AC135" i="5"/>
  <c r="AD135" i="5"/>
  <c r="AE135" i="5"/>
  <c r="AF135" i="5"/>
  <c r="AA136" i="5"/>
  <c r="AB136" i="5"/>
  <c r="AC136" i="5"/>
  <c r="AD136" i="5"/>
  <c r="AE136" i="5"/>
  <c r="AF136" i="5"/>
  <c r="AA137" i="5"/>
  <c r="AB137" i="5"/>
  <c r="AC137" i="5"/>
  <c r="AD137" i="5"/>
  <c r="AE137" i="5"/>
  <c r="AF137" i="5"/>
  <c r="AA138" i="5"/>
  <c r="AB138" i="5"/>
  <c r="AC138" i="5"/>
  <c r="AD138" i="5"/>
  <c r="AE138" i="5"/>
  <c r="AF138" i="5"/>
  <c r="AA139" i="5"/>
  <c r="AB139" i="5"/>
  <c r="AC139" i="5"/>
  <c r="AD139" i="5"/>
  <c r="AE139" i="5"/>
  <c r="AF139" i="5"/>
  <c r="AA140" i="5"/>
  <c r="AB140" i="5"/>
  <c r="AC140" i="5"/>
  <c r="AD140" i="5"/>
  <c r="AE140" i="5"/>
  <c r="AF140" i="5"/>
  <c r="AA141" i="5"/>
  <c r="AB141" i="5"/>
  <c r="AC141" i="5"/>
  <c r="AD141" i="5"/>
  <c r="AE141" i="5"/>
  <c r="AF141" i="5"/>
  <c r="AA142" i="5"/>
  <c r="AB142" i="5"/>
  <c r="AC142" i="5"/>
  <c r="AD142" i="5"/>
  <c r="AE142" i="5"/>
  <c r="AF142" i="5"/>
  <c r="AA143" i="5"/>
  <c r="AB143" i="5"/>
  <c r="AC143" i="5"/>
  <c r="AD143" i="5"/>
  <c r="AE143" i="5"/>
  <c r="AF143" i="5"/>
  <c r="AA144" i="5"/>
  <c r="AB144" i="5"/>
  <c r="AC144" i="5"/>
  <c r="AD144" i="5"/>
  <c r="AE144" i="5"/>
  <c r="AF144" i="5"/>
  <c r="AA145" i="5"/>
  <c r="AB145" i="5"/>
  <c r="AC145" i="5"/>
  <c r="AD145" i="5"/>
  <c r="AE145" i="5"/>
  <c r="AF145" i="5"/>
  <c r="AA146" i="5"/>
  <c r="AB146" i="5"/>
  <c r="AC146" i="5"/>
  <c r="AD146" i="5"/>
  <c r="AE146" i="5"/>
  <c r="AF146" i="5"/>
  <c r="AA147" i="5"/>
  <c r="AB147" i="5"/>
  <c r="AC147" i="5"/>
  <c r="AD147" i="5"/>
  <c r="AE147" i="5"/>
  <c r="AF147" i="5"/>
  <c r="AA148" i="5"/>
  <c r="AB148" i="5"/>
  <c r="AC148" i="5"/>
  <c r="AD148" i="5"/>
  <c r="AE148" i="5"/>
  <c r="AF148" i="5"/>
  <c r="AA149" i="5"/>
  <c r="AB149" i="5"/>
  <c r="AC149" i="5"/>
  <c r="AD149" i="5"/>
  <c r="AE149" i="5"/>
  <c r="AF149" i="5"/>
  <c r="AA150" i="5"/>
  <c r="AB150" i="5"/>
  <c r="AC150" i="5"/>
  <c r="AD150" i="5"/>
  <c r="AE150" i="5"/>
  <c r="AF150" i="5"/>
  <c r="AA151" i="5"/>
  <c r="AB151" i="5"/>
  <c r="AC151" i="5"/>
  <c r="AD151" i="5"/>
  <c r="AE151" i="5"/>
  <c r="AF151" i="5"/>
  <c r="AA152" i="5"/>
  <c r="AB152" i="5"/>
  <c r="AC152" i="5"/>
  <c r="AD152" i="5"/>
  <c r="AE152" i="5"/>
  <c r="AF152" i="5"/>
  <c r="AA153" i="5"/>
  <c r="AB153" i="5"/>
  <c r="AC153" i="5"/>
  <c r="AD153" i="5"/>
  <c r="AE153" i="5"/>
  <c r="AF153" i="5"/>
  <c r="AA154" i="5"/>
  <c r="AB154" i="5"/>
  <c r="AC154" i="5"/>
  <c r="AD154" i="5"/>
  <c r="AE154" i="5"/>
  <c r="AF154" i="5"/>
  <c r="AA155" i="5"/>
  <c r="AB155" i="5"/>
  <c r="AC155" i="5"/>
  <c r="AD155" i="5"/>
  <c r="AE155" i="5"/>
  <c r="AF155" i="5"/>
  <c r="AA156" i="5"/>
  <c r="AB156" i="5"/>
  <c r="AC156" i="5"/>
  <c r="AD156" i="5"/>
  <c r="AE156" i="5"/>
  <c r="AF156" i="5"/>
  <c r="AA157" i="5"/>
  <c r="AB157" i="5"/>
  <c r="AC157" i="5"/>
  <c r="AD157" i="5"/>
  <c r="AE157" i="5"/>
  <c r="AF157" i="5"/>
  <c r="AA158" i="5"/>
  <c r="AB158" i="5"/>
  <c r="AC158" i="5"/>
  <c r="AD158" i="5"/>
  <c r="AE158" i="5"/>
  <c r="AF158" i="5"/>
  <c r="AA159" i="5"/>
  <c r="AB159" i="5"/>
  <c r="AC159" i="5"/>
  <c r="AD159" i="5"/>
  <c r="AE159" i="5"/>
  <c r="AF159" i="5"/>
  <c r="AA160" i="5"/>
  <c r="AB160" i="5"/>
  <c r="AC160" i="5"/>
  <c r="AD160" i="5"/>
  <c r="AE160" i="5"/>
  <c r="AF160" i="5"/>
  <c r="AA161" i="5"/>
  <c r="AB161" i="5"/>
  <c r="AC161" i="5"/>
  <c r="AD161" i="5"/>
  <c r="AE161" i="5"/>
  <c r="AF161" i="5"/>
  <c r="F46" i="2"/>
  <c r="N20" i="5"/>
  <c r="O20" i="5"/>
  <c r="P20" i="5"/>
  <c r="Q20" i="5"/>
  <c r="N21" i="5"/>
  <c r="O21" i="5"/>
  <c r="P21" i="5"/>
  <c r="Q21" i="5"/>
  <c r="N22" i="5"/>
  <c r="O22" i="5"/>
  <c r="P22" i="5"/>
  <c r="Q22" i="5"/>
  <c r="N23" i="5"/>
  <c r="O23" i="5"/>
  <c r="P23" i="5"/>
  <c r="Q23" i="5"/>
  <c r="N24" i="5"/>
  <c r="O24" i="5"/>
  <c r="P24" i="5"/>
  <c r="Q24" i="5"/>
  <c r="N25" i="5"/>
  <c r="O25" i="5"/>
  <c r="P25" i="5"/>
  <c r="Q25" i="5"/>
  <c r="N26" i="5"/>
  <c r="O26" i="5"/>
  <c r="P26" i="5"/>
  <c r="Q26" i="5"/>
  <c r="N27" i="5"/>
  <c r="O27" i="5"/>
  <c r="P27" i="5"/>
  <c r="Q27" i="5"/>
  <c r="N28" i="5"/>
  <c r="O28" i="5"/>
  <c r="P28" i="5"/>
  <c r="Q28" i="5"/>
  <c r="N29" i="5"/>
  <c r="O29" i="5"/>
  <c r="P29" i="5"/>
  <c r="Q29" i="5"/>
  <c r="N30" i="5"/>
  <c r="O30" i="5"/>
  <c r="P30" i="5"/>
  <c r="Q30" i="5"/>
  <c r="N31" i="5"/>
  <c r="O31" i="5"/>
  <c r="P31" i="5"/>
  <c r="Q31" i="5"/>
  <c r="N32" i="5"/>
  <c r="O32" i="5"/>
  <c r="P32" i="5"/>
  <c r="Q32" i="5"/>
  <c r="N33" i="5"/>
  <c r="O33" i="5"/>
  <c r="P33" i="5"/>
  <c r="Q33" i="5"/>
  <c r="N34" i="5"/>
  <c r="O34" i="5"/>
  <c r="P34" i="5"/>
  <c r="Q34" i="5"/>
  <c r="N35" i="5"/>
  <c r="O35" i="5"/>
  <c r="P35" i="5"/>
  <c r="Q35" i="5"/>
  <c r="N36" i="5"/>
  <c r="O36" i="5"/>
  <c r="P36" i="5"/>
  <c r="Q36" i="5"/>
  <c r="N37" i="5"/>
  <c r="O37" i="5"/>
  <c r="P37" i="5"/>
  <c r="Q37" i="5"/>
  <c r="N38" i="5"/>
  <c r="O38" i="5"/>
  <c r="P38" i="5"/>
  <c r="Q38" i="5"/>
  <c r="N39" i="5"/>
  <c r="O39" i="5"/>
  <c r="P39" i="5"/>
  <c r="Q39" i="5"/>
  <c r="N40" i="5"/>
  <c r="O40" i="5"/>
  <c r="P40" i="5"/>
  <c r="Q40" i="5"/>
  <c r="N41" i="5"/>
  <c r="O41" i="5"/>
  <c r="P41" i="5"/>
  <c r="Q41" i="5"/>
  <c r="N42" i="5"/>
  <c r="O42" i="5"/>
  <c r="P42" i="5"/>
  <c r="Q42" i="5"/>
  <c r="N43" i="5"/>
  <c r="O43" i="5"/>
  <c r="P43" i="5"/>
  <c r="Q43" i="5"/>
  <c r="N44" i="5"/>
  <c r="O44" i="5"/>
  <c r="P44" i="5"/>
  <c r="Q44" i="5"/>
  <c r="N45" i="5"/>
  <c r="O45" i="5"/>
  <c r="P45" i="5"/>
  <c r="Q45" i="5"/>
  <c r="N46" i="5"/>
  <c r="O46" i="5"/>
  <c r="P46" i="5"/>
  <c r="Q46" i="5"/>
  <c r="N47" i="5"/>
  <c r="O47" i="5"/>
  <c r="P47" i="5"/>
  <c r="Q47" i="5"/>
  <c r="N48" i="5"/>
  <c r="O48" i="5"/>
  <c r="P48" i="5"/>
  <c r="Q48" i="5"/>
  <c r="N49" i="5"/>
  <c r="O49" i="5"/>
  <c r="P49" i="5"/>
  <c r="Q49" i="5"/>
  <c r="N50" i="5"/>
  <c r="O50" i="5"/>
  <c r="P50" i="5"/>
  <c r="Q50" i="5"/>
  <c r="N51" i="5"/>
  <c r="O51" i="5"/>
  <c r="P51" i="5"/>
  <c r="Q51" i="5"/>
  <c r="N52" i="5"/>
  <c r="O52" i="5"/>
  <c r="P52" i="5"/>
  <c r="Q52" i="5"/>
  <c r="N53" i="5"/>
  <c r="O53" i="5"/>
  <c r="P53" i="5"/>
  <c r="Q53" i="5"/>
  <c r="N54" i="5"/>
  <c r="O54" i="5"/>
  <c r="P54" i="5"/>
  <c r="Q54" i="5"/>
  <c r="N55" i="5"/>
  <c r="O55" i="5"/>
  <c r="P55" i="5"/>
  <c r="Q55" i="5"/>
  <c r="N56" i="5"/>
  <c r="O56" i="5"/>
  <c r="P56" i="5"/>
  <c r="Q56" i="5"/>
  <c r="N57" i="5"/>
  <c r="O57" i="5"/>
  <c r="P57" i="5"/>
  <c r="Q57" i="5"/>
  <c r="N58" i="5"/>
  <c r="O58" i="5"/>
  <c r="P58" i="5"/>
  <c r="Q58" i="5"/>
  <c r="N59" i="5"/>
  <c r="O59" i="5"/>
  <c r="P59" i="5"/>
  <c r="Q59" i="5"/>
  <c r="N60" i="5"/>
  <c r="O60" i="5"/>
  <c r="P60" i="5"/>
  <c r="Q60" i="5"/>
  <c r="N61" i="5"/>
  <c r="O61" i="5"/>
  <c r="P61" i="5"/>
  <c r="Q61" i="5"/>
  <c r="N62" i="5"/>
  <c r="O62" i="5"/>
  <c r="P62" i="5"/>
  <c r="Q62" i="5"/>
  <c r="N63" i="5"/>
  <c r="O63" i="5"/>
  <c r="P63" i="5"/>
  <c r="Q63" i="5"/>
  <c r="N64" i="5"/>
  <c r="O64" i="5"/>
  <c r="P64" i="5"/>
  <c r="Q64" i="5"/>
  <c r="N65" i="5"/>
  <c r="O65" i="5"/>
  <c r="P65" i="5"/>
  <c r="Q65" i="5"/>
  <c r="N66" i="5"/>
  <c r="O66" i="5"/>
  <c r="P66" i="5"/>
  <c r="Q66" i="5"/>
  <c r="N67" i="5"/>
  <c r="O67" i="5"/>
  <c r="P67" i="5"/>
  <c r="Q67" i="5"/>
  <c r="N68" i="5"/>
  <c r="O68" i="5"/>
  <c r="P68" i="5"/>
  <c r="Q68" i="5"/>
  <c r="N69" i="5"/>
  <c r="O69" i="5"/>
  <c r="P69" i="5"/>
  <c r="Q69" i="5"/>
  <c r="N70" i="5"/>
  <c r="O70" i="5"/>
  <c r="P70" i="5"/>
  <c r="Q70" i="5"/>
  <c r="N71" i="5"/>
  <c r="O71" i="5"/>
  <c r="P71" i="5"/>
  <c r="Q71" i="5"/>
  <c r="N72" i="5"/>
  <c r="O72" i="5"/>
  <c r="P72" i="5"/>
  <c r="Q72" i="5"/>
  <c r="N73" i="5"/>
  <c r="O73" i="5"/>
  <c r="P73" i="5"/>
  <c r="Q73" i="5"/>
  <c r="N74" i="5"/>
  <c r="O74" i="5"/>
  <c r="P74" i="5"/>
  <c r="Q74" i="5"/>
  <c r="N75" i="5"/>
  <c r="O75" i="5"/>
  <c r="P75" i="5"/>
  <c r="Q75" i="5"/>
  <c r="N76" i="5"/>
  <c r="O76" i="5"/>
  <c r="P76" i="5"/>
  <c r="Q76" i="5"/>
  <c r="N77" i="5"/>
  <c r="O77" i="5"/>
  <c r="P77" i="5"/>
  <c r="Q77" i="5"/>
  <c r="N78" i="5"/>
  <c r="O78" i="5"/>
  <c r="P78" i="5"/>
  <c r="Q78" i="5"/>
  <c r="N79" i="5"/>
  <c r="O79" i="5"/>
  <c r="P79" i="5"/>
  <c r="Q79" i="5"/>
  <c r="N80" i="5"/>
  <c r="O80" i="5"/>
  <c r="P80" i="5"/>
  <c r="Q80" i="5"/>
  <c r="N81" i="5"/>
  <c r="O81" i="5"/>
  <c r="P81" i="5"/>
  <c r="Q81" i="5"/>
  <c r="N82" i="5"/>
  <c r="O82" i="5"/>
  <c r="P82" i="5"/>
  <c r="Q82" i="5"/>
  <c r="N83" i="5"/>
  <c r="O83" i="5"/>
  <c r="P83" i="5"/>
  <c r="Q83" i="5"/>
  <c r="N84" i="5"/>
  <c r="O84" i="5"/>
  <c r="P84" i="5"/>
  <c r="Q84" i="5"/>
  <c r="N85" i="5"/>
  <c r="O85" i="5"/>
  <c r="P85" i="5"/>
  <c r="Q85" i="5"/>
  <c r="N86" i="5"/>
  <c r="O86" i="5"/>
  <c r="P86" i="5"/>
  <c r="Q86" i="5"/>
  <c r="N87" i="5"/>
  <c r="O87" i="5"/>
  <c r="P87" i="5"/>
  <c r="Q87" i="5"/>
  <c r="N88" i="5"/>
  <c r="O88" i="5"/>
  <c r="P88" i="5"/>
  <c r="Q88" i="5"/>
  <c r="N89" i="5"/>
  <c r="O89" i="5"/>
  <c r="P89" i="5"/>
  <c r="Q89" i="5"/>
  <c r="N90" i="5"/>
  <c r="O90" i="5"/>
  <c r="P90" i="5"/>
  <c r="Q90" i="5"/>
  <c r="N91" i="5"/>
  <c r="O91" i="5"/>
  <c r="P91" i="5"/>
  <c r="Q91" i="5"/>
  <c r="N92" i="5"/>
  <c r="O92" i="5"/>
  <c r="P92" i="5"/>
  <c r="Q92" i="5"/>
  <c r="N93" i="5"/>
  <c r="O93" i="5"/>
  <c r="P93" i="5"/>
  <c r="Q93" i="5"/>
  <c r="N94" i="5"/>
  <c r="O94" i="5"/>
  <c r="P94" i="5"/>
  <c r="Q94" i="5"/>
  <c r="N95" i="5"/>
  <c r="O95" i="5"/>
  <c r="P95" i="5"/>
  <c r="Q95" i="5"/>
  <c r="N96" i="5"/>
  <c r="O96" i="5"/>
  <c r="P96" i="5"/>
  <c r="Q96" i="5"/>
  <c r="N97" i="5"/>
  <c r="O97" i="5"/>
  <c r="P97" i="5"/>
  <c r="Q97" i="5"/>
  <c r="N98" i="5"/>
  <c r="O98" i="5"/>
  <c r="P98" i="5"/>
  <c r="Q98" i="5"/>
  <c r="N99" i="5"/>
  <c r="O99" i="5"/>
  <c r="P99" i="5"/>
  <c r="Q99" i="5"/>
  <c r="N100" i="5"/>
  <c r="O100" i="5"/>
  <c r="P100" i="5"/>
  <c r="Q100" i="5"/>
  <c r="N101" i="5"/>
  <c r="O101" i="5"/>
  <c r="P101" i="5"/>
  <c r="Q101" i="5"/>
  <c r="N102" i="5"/>
  <c r="O102" i="5"/>
  <c r="P102" i="5"/>
  <c r="Q102" i="5"/>
  <c r="N103" i="5"/>
  <c r="O103" i="5"/>
  <c r="P103" i="5"/>
  <c r="Q103" i="5"/>
  <c r="N104" i="5"/>
  <c r="O104" i="5"/>
  <c r="P104" i="5"/>
  <c r="Q104" i="5"/>
  <c r="N105" i="5"/>
  <c r="O105" i="5"/>
  <c r="P105" i="5"/>
  <c r="Q105" i="5"/>
  <c r="N106" i="5"/>
  <c r="O106" i="5"/>
  <c r="P106" i="5"/>
  <c r="Q106" i="5"/>
  <c r="N107" i="5"/>
  <c r="O107" i="5"/>
  <c r="P107" i="5"/>
  <c r="Q107" i="5"/>
  <c r="N108" i="5"/>
  <c r="O108" i="5"/>
  <c r="P108" i="5"/>
  <c r="Q108" i="5"/>
  <c r="N109" i="5"/>
  <c r="O109" i="5"/>
  <c r="P109" i="5"/>
  <c r="Q109" i="5"/>
  <c r="N110" i="5"/>
  <c r="O110" i="5"/>
  <c r="P110" i="5"/>
  <c r="Q110" i="5"/>
  <c r="N111" i="5"/>
  <c r="O111" i="5"/>
  <c r="P111" i="5"/>
  <c r="Q111" i="5"/>
  <c r="N112" i="5"/>
  <c r="O112" i="5"/>
  <c r="P112" i="5"/>
  <c r="Q112" i="5"/>
  <c r="N113" i="5"/>
  <c r="O113" i="5"/>
  <c r="P113" i="5"/>
  <c r="Q113" i="5"/>
  <c r="N114" i="5"/>
  <c r="O114" i="5"/>
  <c r="P114" i="5"/>
  <c r="Q114" i="5"/>
  <c r="N115" i="5"/>
  <c r="O115" i="5"/>
  <c r="P115" i="5"/>
  <c r="Q115" i="5"/>
  <c r="N116" i="5"/>
  <c r="O116" i="5"/>
  <c r="P116" i="5"/>
  <c r="Q116" i="5"/>
  <c r="N117" i="5"/>
  <c r="O117" i="5"/>
  <c r="P117" i="5"/>
  <c r="Q117" i="5"/>
  <c r="N118" i="5"/>
  <c r="O118" i="5"/>
  <c r="P118" i="5"/>
  <c r="Q118" i="5"/>
  <c r="N119" i="5"/>
  <c r="O119" i="5"/>
  <c r="P119" i="5"/>
  <c r="Q119" i="5"/>
  <c r="N120" i="5"/>
  <c r="O120" i="5"/>
  <c r="P120" i="5"/>
  <c r="Q120" i="5"/>
  <c r="N121" i="5"/>
  <c r="O121" i="5"/>
  <c r="P121" i="5"/>
  <c r="Q121" i="5"/>
  <c r="N122" i="5"/>
  <c r="O122" i="5"/>
  <c r="P122" i="5"/>
  <c r="Q122" i="5"/>
  <c r="N123" i="5"/>
  <c r="O123" i="5"/>
  <c r="P123" i="5"/>
  <c r="Q123" i="5"/>
  <c r="N124" i="5"/>
  <c r="O124" i="5"/>
  <c r="P124" i="5"/>
  <c r="Q124" i="5"/>
  <c r="N125" i="5"/>
  <c r="O125" i="5"/>
  <c r="P125" i="5"/>
  <c r="Q125" i="5"/>
  <c r="N126" i="5"/>
  <c r="O126" i="5"/>
  <c r="P126" i="5"/>
  <c r="Q126" i="5"/>
  <c r="N127" i="5"/>
  <c r="O127" i="5"/>
  <c r="P127" i="5"/>
  <c r="Q127" i="5"/>
  <c r="N128" i="5"/>
  <c r="O128" i="5"/>
  <c r="P128" i="5"/>
  <c r="Q128" i="5"/>
  <c r="N129" i="5"/>
  <c r="O129" i="5"/>
  <c r="P129" i="5"/>
  <c r="Q129" i="5"/>
  <c r="N130" i="5"/>
  <c r="O130" i="5"/>
  <c r="P130" i="5"/>
  <c r="Q130" i="5"/>
  <c r="N131" i="5"/>
  <c r="O131" i="5"/>
  <c r="P131" i="5"/>
  <c r="Q131" i="5"/>
  <c r="N132" i="5"/>
  <c r="O132" i="5"/>
  <c r="P132" i="5"/>
  <c r="Q132" i="5"/>
  <c r="N133" i="5"/>
  <c r="O133" i="5"/>
  <c r="P133" i="5"/>
  <c r="Q133" i="5"/>
  <c r="N134" i="5"/>
  <c r="O134" i="5"/>
  <c r="P134" i="5"/>
  <c r="Q134" i="5"/>
  <c r="N135" i="5"/>
  <c r="O135" i="5"/>
  <c r="P135" i="5"/>
  <c r="Q135" i="5"/>
  <c r="N136" i="5"/>
  <c r="O136" i="5"/>
  <c r="P136" i="5"/>
  <c r="Q136" i="5"/>
  <c r="N137" i="5"/>
  <c r="O137" i="5"/>
  <c r="P137" i="5"/>
  <c r="Q137" i="5"/>
  <c r="N138" i="5"/>
  <c r="O138" i="5"/>
  <c r="P138" i="5"/>
  <c r="Q138" i="5"/>
  <c r="N139" i="5"/>
  <c r="O139" i="5"/>
  <c r="P139" i="5"/>
  <c r="Q139" i="5"/>
  <c r="N140" i="5"/>
  <c r="O140" i="5"/>
  <c r="P140" i="5"/>
  <c r="Q140" i="5"/>
  <c r="N141" i="5"/>
  <c r="O141" i="5"/>
  <c r="P141" i="5"/>
  <c r="Q141" i="5"/>
  <c r="N142" i="5"/>
  <c r="O142" i="5"/>
  <c r="P142" i="5"/>
  <c r="Q142" i="5"/>
  <c r="N143" i="5"/>
  <c r="O143" i="5"/>
  <c r="P143" i="5"/>
  <c r="Q143" i="5"/>
  <c r="N144" i="5"/>
  <c r="O144" i="5"/>
  <c r="P144" i="5"/>
  <c r="Q144" i="5"/>
  <c r="N145" i="5"/>
  <c r="O145" i="5"/>
  <c r="P145" i="5"/>
  <c r="Q145" i="5"/>
  <c r="N146" i="5"/>
  <c r="O146" i="5"/>
  <c r="P146" i="5"/>
  <c r="Q146" i="5"/>
  <c r="N147" i="5"/>
  <c r="O147" i="5"/>
  <c r="P147" i="5"/>
  <c r="Q147" i="5"/>
  <c r="N148" i="5"/>
  <c r="O148" i="5"/>
  <c r="P148" i="5"/>
  <c r="Q148" i="5"/>
  <c r="N149" i="5"/>
  <c r="O149" i="5"/>
  <c r="P149" i="5"/>
  <c r="Q149" i="5"/>
  <c r="N150" i="5"/>
  <c r="O150" i="5"/>
  <c r="P150" i="5"/>
  <c r="Q150" i="5"/>
  <c r="N151" i="5"/>
  <c r="O151" i="5"/>
  <c r="P151" i="5"/>
  <c r="Q151" i="5"/>
  <c r="N152" i="5"/>
  <c r="O152" i="5"/>
  <c r="P152" i="5"/>
  <c r="Q152" i="5"/>
  <c r="N153" i="5"/>
  <c r="O153" i="5"/>
  <c r="P153" i="5"/>
  <c r="Q153" i="5"/>
  <c r="N154" i="5"/>
  <c r="O154" i="5"/>
  <c r="P154" i="5"/>
  <c r="Q154" i="5"/>
  <c r="N155" i="5"/>
  <c r="O155" i="5"/>
  <c r="P155" i="5"/>
  <c r="Q155" i="5"/>
  <c r="N156" i="5"/>
  <c r="O156" i="5"/>
  <c r="P156" i="5"/>
  <c r="Q156" i="5"/>
  <c r="N157" i="5"/>
  <c r="O157" i="5"/>
  <c r="P157" i="5"/>
  <c r="Q157" i="5"/>
  <c r="N158" i="5"/>
  <c r="O158" i="5"/>
  <c r="P158" i="5"/>
  <c r="Q158" i="5"/>
  <c r="N159" i="5"/>
  <c r="O159" i="5"/>
  <c r="P159" i="5"/>
  <c r="Q159" i="5"/>
  <c r="N160" i="5"/>
  <c r="O160" i="5"/>
  <c r="P160" i="5"/>
  <c r="Q160" i="5"/>
  <c r="N161" i="5"/>
  <c r="O161" i="5"/>
  <c r="P161" i="5"/>
  <c r="Q161" i="5"/>
  <c r="F44" i="2"/>
  <c r="K161" i="5"/>
  <c r="J161" i="5"/>
  <c r="I161" i="5"/>
  <c r="H161" i="5"/>
  <c r="G161" i="5"/>
  <c r="F161" i="5"/>
  <c r="E161" i="5"/>
  <c r="D161" i="5"/>
  <c r="C161" i="5"/>
  <c r="K160" i="5"/>
  <c r="J160" i="5"/>
  <c r="I160" i="5"/>
  <c r="H160" i="5"/>
  <c r="G160" i="5"/>
  <c r="F160" i="5"/>
  <c r="E160" i="5"/>
  <c r="D160" i="5"/>
  <c r="C160" i="5"/>
  <c r="K159" i="5"/>
  <c r="J159" i="5"/>
  <c r="I159" i="5"/>
  <c r="H159" i="5"/>
  <c r="G159" i="5"/>
  <c r="F159" i="5"/>
  <c r="E159" i="5"/>
  <c r="D159" i="5"/>
  <c r="C159" i="5"/>
  <c r="K158" i="5"/>
  <c r="J158" i="5"/>
  <c r="I158" i="5"/>
  <c r="H158" i="5"/>
  <c r="G158" i="5"/>
  <c r="F158" i="5"/>
  <c r="E158" i="5"/>
  <c r="D158" i="5"/>
  <c r="C158" i="5"/>
  <c r="K157" i="5"/>
  <c r="J157" i="5"/>
  <c r="I157" i="5"/>
  <c r="H157" i="5"/>
  <c r="G157" i="5"/>
  <c r="F157" i="5"/>
  <c r="E157" i="5"/>
  <c r="D157" i="5"/>
  <c r="C157" i="5"/>
  <c r="K156" i="5"/>
  <c r="J156" i="5"/>
  <c r="I156" i="5"/>
  <c r="H156" i="5"/>
  <c r="G156" i="5"/>
  <c r="F156" i="5"/>
  <c r="E156" i="5"/>
  <c r="D156" i="5"/>
  <c r="C156" i="5"/>
  <c r="K155" i="5"/>
  <c r="J155" i="5"/>
  <c r="I155" i="5"/>
  <c r="H155" i="5"/>
  <c r="G155" i="5"/>
  <c r="F155" i="5"/>
  <c r="E155" i="5"/>
  <c r="D155" i="5"/>
  <c r="C155" i="5"/>
  <c r="K154" i="5"/>
  <c r="J154" i="5"/>
  <c r="I154" i="5"/>
  <c r="H154" i="5"/>
  <c r="G154" i="5"/>
  <c r="F154" i="5"/>
  <c r="E154" i="5"/>
  <c r="D154" i="5"/>
  <c r="C154" i="5"/>
  <c r="K153" i="5"/>
  <c r="J153" i="5"/>
  <c r="I153" i="5"/>
  <c r="H153" i="5"/>
  <c r="G153" i="5"/>
  <c r="F153" i="5"/>
  <c r="E153" i="5"/>
  <c r="D153" i="5"/>
  <c r="C153" i="5"/>
  <c r="K152" i="5"/>
  <c r="J152" i="5"/>
  <c r="I152" i="5"/>
  <c r="H152" i="5"/>
  <c r="G152" i="5"/>
  <c r="F152" i="5"/>
  <c r="E152" i="5"/>
  <c r="D152" i="5"/>
  <c r="C152" i="5"/>
  <c r="K151" i="5"/>
  <c r="J151" i="5"/>
  <c r="I151" i="5"/>
  <c r="H151" i="5"/>
  <c r="G151" i="5"/>
  <c r="F151" i="5"/>
  <c r="E151" i="5"/>
  <c r="D151" i="5"/>
  <c r="C151" i="5"/>
  <c r="K150" i="5"/>
  <c r="J150" i="5"/>
  <c r="I150" i="5"/>
  <c r="H150" i="5"/>
  <c r="G150" i="5"/>
  <c r="F150" i="5"/>
  <c r="E150" i="5"/>
  <c r="D150" i="5"/>
  <c r="C150" i="5"/>
  <c r="K149" i="5"/>
  <c r="J149" i="5"/>
  <c r="I149" i="5"/>
  <c r="H149" i="5"/>
  <c r="G149" i="5"/>
  <c r="F149" i="5"/>
  <c r="E149" i="5"/>
  <c r="D149" i="5"/>
  <c r="C149" i="5"/>
  <c r="K148" i="5"/>
  <c r="J148" i="5"/>
  <c r="I148" i="5"/>
  <c r="H148" i="5"/>
  <c r="G148" i="5"/>
  <c r="F148" i="5"/>
  <c r="E148" i="5"/>
  <c r="D148" i="5"/>
  <c r="C148" i="5"/>
  <c r="K147" i="5"/>
  <c r="J147" i="5"/>
  <c r="I147" i="5"/>
  <c r="H147" i="5"/>
  <c r="G147" i="5"/>
  <c r="F147" i="5"/>
  <c r="E147" i="5"/>
  <c r="D147" i="5"/>
  <c r="C147" i="5"/>
  <c r="K146" i="5"/>
  <c r="J146" i="5"/>
  <c r="I146" i="5"/>
  <c r="H146" i="5"/>
  <c r="G146" i="5"/>
  <c r="F146" i="5"/>
  <c r="E146" i="5"/>
  <c r="D146" i="5"/>
  <c r="C146" i="5"/>
  <c r="K145" i="5"/>
  <c r="J145" i="5"/>
  <c r="I145" i="5"/>
  <c r="H145" i="5"/>
  <c r="G145" i="5"/>
  <c r="F145" i="5"/>
  <c r="E145" i="5"/>
  <c r="D145" i="5"/>
  <c r="C145" i="5"/>
  <c r="K144" i="5"/>
  <c r="J144" i="5"/>
  <c r="I144" i="5"/>
  <c r="H144" i="5"/>
  <c r="G144" i="5"/>
  <c r="F144" i="5"/>
  <c r="E144" i="5"/>
  <c r="D144" i="5"/>
  <c r="C144" i="5"/>
  <c r="K143" i="5"/>
  <c r="J143" i="5"/>
  <c r="I143" i="5"/>
  <c r="H143" i="5"/>
  <c r="G143" i="5"/>
  <c r="F143" i="5"/>
  <c r="E143" i="5"/>
  <c r="D143" i="5"/>
  <c r="C143" i="5"/>
  <c r="K142" i="5"/>
  <c r="J142" i="5"/>
  <c r="I142" i="5"/>
  <c r="H142" i="5"/>
  <c r="G142" i="5"/>
  <c r="F142" i="5"/>
  <c r="E142" i="5"/>
  <c r="D142" i="5"/>
  <c r="C142" i="5"/>
  <c r="K141" i="5"/>
  <c r="J141" i="5"/>
  <c r="I141" i="5"/>
  <c r="H141" i="5"/>
  <c r="G141" i="5"/>
  <c r="F141" i="5"/>
  <c r="E141" i="5"/>
  <c r="D141" i="5"/>
  <c r="C141" i="5"/>
  <c r="K140" i="5"/>
  <c r="J140" i="5"/>
  <c r="I140" i="5"/>
  <c r="H140" i="5"/>
  <c r="G140" i="5"/>
  <c r="F140" i="5"/>
  <c r="E140" i="5"/>
  <c r="D140" i="5"/>
  <c r="C140" i="5"/>
  <c r="K139" i="5"/>
  <c r="J139" i="5"/>
  <c r="I139" i="5"/>
  <c r="H139" i="5"/>
  <c r="G139" i="5"/>
  <c r="F139" i="5"/>
  <c r="E139" i="5"/>
  <c r="D139" i="5"/>
  <c r="C139" i="5"/>
  <c r="K138" i="5"/>
  <c r="J138" i="5"/>
  <c r="I138" i="5"/>
  <c r="H138" i="5"/>
  <c r="G138" i="5"/>
  <c r="F138" i="5"/>
  <c r="E138" i="5"/>
  <c r="D138" i="5"/>
  <c r="C138" i="5"/>
  <c r="K137" i="5"/>
  <c r="J137" i="5"/>
  <c r="I137" i="5"/>
  <c r="H137" i="5"/>
  <c r="G137" i="5"/>
  <c r="F137" i="5"/>
  <c r="E137" i="5"/>
  <c r="D137" i="5"/>
  <c r="C137" i="5"/>
  <c r="K136" i="5"/>
  <c r="J136" i="5"/>
  <c r="I136" i="5"/>
  <c r="H136" i="5"/>
  <c r="G136" i="5"/>
  <c r="F136" i="5"/>
  <c r="E136" i="5"/>
  <c r="D136" i="5"/>
  <c r="C136" i="5"/>
  <c r="K135" i="5"/>
  <c r="J135" i="5"/>
  <c r="I135" i="5"/>
  <c r="H135" i="5"/>
  <c r="G135" i="5"/>
  <c r="F135" i="5"/>
  <c r="E135" i="5"/>
  <c r="D135" i="5"/>
  <c r="C135" i="5"/>
  <c r="K134" i="5"/>
  <c r="J134" i="5"/>
  <c r="I134" i="5"/>
  <c r="H134" i="5"/>
  <c r="G134" i="5"/>
  <c r="F134" i="5"/>
  <c r="E134" i="5"/>
  <c r="D134" i="5"/>
  <c r="C134" i="5"/>
  <c r="K133" i="5"/>
  <c r="J133" i="5"/>
  <c r="I133" i="5"/>
  <c r="H133" i="5"/>
  <c r="G133" i="5"/>
  <c r="F133" i="5"/>
  <c r="E133" i="5"/>
  <c r="D133" i="5"/>
  <c r="C133" i="5"/>
  <c r="K132" i="5"/>
  <c r="J132" i="5"/>
  <c r="I132" i="5"/>
  <c r="H132" i="5"/>
  <c r="G132" i="5"/>
  <c r="F132" i="5"/>
  <c r="E132" i="5"/>
  <c r="D132" i="5"/>
  <c r="C132" i="5"/>
  <c r="K131" i="5"/>
  <c r="J131" i="5"/>
  <c r="I131" i="5"/>
  <c r="H131" i="5"/>
  <c r="G131" i="5"/>
  <c r="F131" i="5"/>
  <c r="E131" i="5"/>
  <c r="D131" i="5"/>
  <c r="C131" i="5"/>
  <c r="K130" i="5"/>
  <c r="J130" i="5"/>
  <c r="I130" i="5"/>
  <c r="H130" i="5"/>
  <c r="G130" i="5"/>
  <c r="F130" i="5"/>
  <c r="E130" i="5"/>
  <c r="D130" i="5"/>
  <c r="C130" i="5"/>
  <c r="K129" i="5"/>
  <c r="J129" i="5"/>
  <c r="I129" i="5"/>
  <c r="H129" i="5"/>
  <c r="G129" i="5"/>
  <c r="F129" i="5"/>
  <c r="E129" i="5"/>
  <c r="D129" i="5"/>
  <c r="C129" i="5"/>
  <c r="K128" i="5"/>
  <c r="J128" i="5"/>
  <c r="I128" i="5"/>
  <c r="H128" i="5"/>
  <c r="G128" i="5"/>
  <c r="F128" i="5"/>
  <c r="E128" i="5"/>
  <c r="D128" i="5"/>
  <c r="C128" i="5"/>
  <c r="K127" i="5"/>
  <c r="J127" i="5"/>
  <c r="I127" i="5"/>
  <c r="H127" i="5"/>
  <c r="G127" i="5"/>
  <c r="F127" i="5"/>
  <c r="E127" i="5"/>
  <c r="D127" i="5"/>
  <c r="C127" i="5"/>
  <c r="K126" i="5"/>
  <c r="J126" i="5"/>
  <c r="I126" i="5"/>
  <c r="H126" i="5"/>
  <c r="G126" i="5"/>
  <c r="F126" i="5"/>
  <c r="E126" i="5"/>
  <c r="D126" i="5"/>
  <c r="C126" i="5"/>
  <c r="K125" i="5"/>
  <c r="J125" i="5"/>
  <c r="I125" i="5"/>
  <c r="H125" i="5"/>
  <c r="G125" i="5"/>
  <c r="F125" i="5"/>
  <c r="E125" i="5"/>
  <c r="D125" i="5"/>
  <c r="C125" i="5"/>
  <c r="K124" i="5"/>
  <c r="J124" i="5"/>
  <c r="I124" i="5"/>
  <c r="H124" i="5"/>
  <c r="G124" i="5"/>
  <c r="F124" i="5"/>
  <c r="E124" i="5"/>
  <c r="D124" i="5"/>
  <c r="C124" i="5"/>
  <c r="K123" i="5"/>
  <c r="J123" i="5"/>
  <c r="I123" i="5"/>
  <c r="H123" i="5"/>
  <c r="G123" i="5"/>
  <c r="F123" i="5"/>
  <c r="E123" i="5"/>
  <c r="D123" i="5"/>
  <c r="C123" i="5"/>
  <c r="K122" i="5"/>
  <c r="J122" i="5"/>
  <c r="I122" i="5"/>
  <c r="H122" i="5"/>
  <c r="G122" i="5"/>
  <c r="F122" i="5"/>
  <c r="E122" i="5"/>
  <c r="D122" i="5"/>
  <c r="C122" i="5"/>
  <c r="K121" i="5"/>
  <c r="J121" i="5"/>
  <c r="I121" i="5"/>
  <c r="H121" i="5"/>
  <c r="G121" i="5"/>
  <c r="F121" i="5"/>
  <c r="E121" i="5"/>
  <c r="D121" i="5"/>
  <c r="C121" i="5"/>
  <c r="K120" i="5"/>
  <c r="J120" i="5"/>
  <c r="I120" i="5"/>
  <c r="H120" i="5"/>
  <c r="G120" i="5"/>
  <c r="F120" i="5"/>
  <c r="E120" i="5"/>
  <c r="D120" i="5"/>
  <c r="C120" i="5"/>
  <c r="K119" i="5"/>
  <c r="J119" i="5"/>
  <c r="I119" i="5"/>
  <c r="H119" i="5"/>
  <c r="G119" i="5"/>
  <c r="F119" i="5"/>
  <c r="E119" i="5"/>
  <c r="D119" i="5"/>
  <c r="C119" i="5"/>
  <c r="K118" i="5"/>
  <c r="J118" i="5"/>
  <c r="I118" i="5"/>
  <c r="H118" i="5"/>
  <c r="G118" i="5"/>
  <c r="F118" i="5"/>
  <c r="E118" i="5"/>
  <c r="D118" i="5"/>
  <c r="C118" i="5"/>
  <c r="K117" i="5"/>
  <c r="J117" i="5"/>
  <c r="I117" i="5"/>
  <c r="H117" i="5"/>
  <c r="G117" i="5"/>
  <c r="F117" i="5"/>
  <c r="E117" i="5"/>
  <c r="D117" i="5"/>
  <c r="C117" i="5"/>
  <c r="K116" i="5"/>
  <c r="J116" i="5"/>
  <c r="I116" i="5"/>
  <c r="H116" i="5"/>
  <c r="G116" i="5"/>
  <c r="F116" i="5"/>
  <c r="E116" i="5"/>
  <c r="D116" i="5"/>
  <c r="C116" i="5"/>
  <c r="K115" i="5"/>
  <c r="J115" i="5"/>
  <c r="I115" i="5"/>
  <c r="H115" i="5"/>
  <c r="G115" i="5"/>
  <c r="F115" i="5"/>
  <c r="E115" i="5"/>
  <c r="D115" i="5"/>
  <c r="C115" i="5"/>
  <c r="K114" i="5"/>
  <c r="J114" i="5"/>
  <c r="I114" i="5"/>
  <c r="H114" i="5"/>
  <c r="G114" i="5"/>
  <c r="F114" i="5"/>
  <c r="E114" i="5"/>
  <c r="D114" i="5"/>
  <c r="C114" i="5"/>
  <c r="K113" i="5"/>
  <c r="J113" i="5"/>
  <c r="I113" i="5"/>
  <c r="H113" i="5"/>
  <c r="G113" i="5"/>
  <c r="F113" i="5"/>
  <c r="E113" i="5"/>
  <c r="D113" i="5"/>
  <c r="C113" i="5"/>
  <c r="K112" i="5"/>
  <c r="J112" i="5"/>
  <c r="I112" i="5"/>
  <c r="H112" i="5"/>
  <c r="G112" i="5"/>
  <c r="F112" i="5"/>
  <c r="E112" i="5"/>
  <c r="D112" i="5"/>
  <c r="C112" i="5"/>
  <c r="K111" i="5"/>
  <c r="J111" i="5"/>
  <c r="I111" i="5"/>
  <c r="H111" i="5"/>
  <c r="G111" i="5"/>
  <c r="F111" i="5"/>
  <c r="E111" i="5"/>
  <c r="D111" i="5"/>
  <c r="C111" i="5"/>
  <c r="K110" i="5"/>
  <c r="J110" i="5"/>
  <c r="I110" i="5"/>
  <c r="H110" i="5"/>
  <c r="G110" i="5"/>
  <c r="F110" i="5"/>
  <c r="E110" i="5"/>
  <c r="D110" i="5"/>
  <c r="C110" i="5"/>
  <c r="K109" i="5"/>
  <c r="J109" i="5"/>
  <c r="I109" i="5"/>
  <c r="H109" i="5"/>
  <c r="G109" i="5"/>
  <c r="F109" i="5"/>
  <c r="E109" i="5"/>
  <c r="D109" i="5"/>
  <c r="C109" i="5"/>
  <c r="K108" i="5"/>
  <c r="J108" i="5"/>
  <c r="I108" i="5"/>
  <c r="H108" i="5"/>
  <c r="G108" i="5"/>
  <c r="F108" i="5"/>
  <c r="E108" i="5"/>
  <c r="D108" i="5"/>
  <c r="C108" i="5"/>
  <c r="K107" i="5"/>
  <c r="J107" i="5"/>
  <c r="I107" i="5"/>
  <c r="H107" i="5"/>
  <c r="G107" i="5"/>
  <c r="F107" i="5"/>
  <c r="E107" i="5"/>
  <c r="D107" i="5"/>
  <c r="C107" i="5"/>
  <c r="K106" i="5"/>
  <c r="J106" i="5"/>
  <c r="I106" i="5"/>
  <c r="H106" i="5"/>
  <c r="G106" i="5"/>
  <c r="F106" i="5"/>
  <c r="E106" i="5"/>
  <c r="D106" i="5"/>
  <c r="C106" i="5"/>
  <c r="K105" i="5"/>
  <c r="J105" i="5"/>
  <c r="I105" i="5"/>
  <c r="H105" i="5"/>
  <c r="G105" i="5"/>
  <c r="F105" i="5"/>
  <c r="E105" i="5"/>
  <c r="D105" i="5"/>
  <c r="C105" i="5"/>
  <c r="K104" i="5"/>
  <c r="J104" i="5"/>
  <c r="I104" i="5"/>
  <c r="H104" i="5"/>
  <c r="G104" i="5"/>
  <c r="F104" i="5"/>
  <c r="E104" i="5"/>
  <c r="D104" i="5"/>
  <c r="C104" i="5"/>
  <c r="K103" i="5"/>
  <c r="J103" i="5"/>
  <c r="I103" i="5"/>
  <c r="H103" i="5"/>
  <c r="G103" i="5"/>
  <c r="F103" i="5"/>
  <c r="E103" i="5"/>
  <c r="D103" i="5"/>
  <c r="C103" i="5"/>
  <c r="K102" i="5"/>
  <c r="J102" i="5"/>
  <c r="I102" i="5"/>
  <c r="H102" i="5"/>
  <c r="G102" i="5"/>
  <c r="F102" i="5"/>
  <c r="E102" i="5"/>
  <c r="D102" i="5"/>
  <c r="C102" i="5"/>
  <c r="K101" i="5"/>
  <c r="J101" i="5"/>
  <c r="I101" i="5"/>
  <c r="H101" i="5"/>
  <c r="G101" i="5"/>
  <c r="F101" i="5"/>
  <c r="E101" i="5"/>
  <c r="D101" i="5"/>
  <c r="C101" i="5"/>
  <c r="K100" i="5"/>
  <c r="J100" i="5"/>
  <c r="I100" i="5"/>
  <c r="H100" i="5"/>
  <c r="G100" i="5"/>
  <c r="F100" i="5"/>
  <c r="E100" i="5"/>
  <c r="D100" i="5"/>
  <c r="C100" i="5"/>
  <c r="K99" i="5"/>
  <c r="J99" i="5"/>
  <c r="I99" i="5"/>
  <c r="H99" i="5"/>
  <c r="G99" i="5"/>
  <c r="F99" i="5"/>
  <c r="E99" i="5"/>
  <c r="D99" i="5"/>
  <c r="C99" i="5"/>
  <c r="K98" i="5"/>
  <c r="J98" i="5"/>
  <c r="I98" i="5"/>
  <c r="H98" i="5"/>
  <c r="G98" i="5"/>
  <c r="F98" i="5"/>
  <c r="E98" i="5"/>
  <c r="D98" i="5"/>
  <c r="C98" i="5"/>
  <c r="K97" i="5"/>
  <c r="J97" i="5"/>
  <c r="I97" i="5"/>
  <c r="H97" i="5"/>
  <c r="G97" i="5"/>
  <c r="F97" i="5"/>
  <c r="E97" i="5"/>
  <c r="D97" i="5"/>
  <c r="C97" i="5"/>
  <c r="K96" i="5"/>
  <c r="J96" i="5"/>
  <c r="I96" i="5"/>
  <c r="H96" i="5"/>
  <c r="G96" i="5"/>
  <c r="F96" i="5"/>
  <c r="E96" i="5"/>
  <c r="D96" i="5"/>
  <c r="C96" i="5"/>
  <c r="K95" i="5"/>
  <c r="J95" i="5"/>
  <c r="I95" i="5"/>
  <c r="H95" i="5"/>
  <c r="G95" i="5"/>
  <c r="F95" i="5"/>
  <c r="E95" i="5"/>
  <c r="D95" i="5"/>
  <c r="C95" i="5"/>
  <c r="K94" i="5"/>
  <c r="J94" i="5"/>
  <c r="I94" i="5"/>
  <c r="H94" i="5"/>
  <c r="G94" i="5"/>
  <c r="F94" i="5"/>
  <c r="E94" i="5"/>
  <c r="D94" i="5"/>
  <c r="C94" i="5"/>
  <c r="K93" i="5"/>
  <c r="J93" i="5"/>
  <c r="I93" i="5"/>
  <c r="H93" i="5"/>
  <c r="G93" i="5"/>
  <c r="F93" i="5"/>
  <c r="E93" i="5"/>
  <c r="D93" i="5"/>
  <c r="C93" i="5"/>
  <c r="K92" i="5"/>
  <c r="J92" i="5"/>
  <c r="I92" i="5"/>
  <c r="H92" i="5"/>
  <c r="G92" i="5"/>
  <c r="F92" i="5"/>
  <c r="E92" i="5"/>
  <c r="D92" i="5"/>
  <c r="C92" i="5"/>
  <c r="K91" i="5"/>
  <c r="J91" i="5"/>
  <c r="I91" i="5"/>
  <c r="H91" i="5"/>
  <c r="G91" i="5"/>
  <c r="F91" i="5"/>
  <c r="E91" i="5"/>
  <c r="D91" i="5"/>
  <c r="C91" i="5"/>
  <c r="K90" i="5"/>
  <c r="J90" i="5"/>
  <c r="I90" i="5"/>
  <c r="H90" i="5"/>
  <c r="G90" i="5"/>
  <c r="F90" i="5"/>
  <c r="E90" i="5"/>
  <c r="D90" i="5"/>
  <c r="C90" i="5"/>
  <c r="K89" i="5"/>
  <c r="J89" i="5"/>
  <c r="I89" i="5"/>
  <c r="H89" i="5"/>
  <c r="G89" i="5"/>
  <c r="F89" i="5"/>
  <c r="E89" i="5"/>
  <c r="D89" i="5"/>
  <c r="C89" i="5"/>
  <c r="K88" i="5"/>
  <c r="J88" i="5"/>
  <c r="I88" i="5"/>
  <c r="H88" i="5"/>
  <c r="G88" i="5"/>
  <c r="F88" i="5"/>
  <c r="E88" i="5"/>
  <c r="D88" i="5"/>
  <c r="C88" i="5"/>
  <c r="K87" i="5"/>
  <c r="J87" i="5"/>
  <c r="I87" i="5"/>
  <c r="H87" i="5"/>
  <c r="G87" i="5"/>
  <c r="F87" i="5"/>
  <c r="E87" i="5"/>
  <c r="D87" i="5"/>
  <c r="C87" i="5"/>
  <c r="K86" i="5"/>
  <c r="J86" i="5"/>
  <c r="I86" i="5"/>
  <c r="H86" i="5"/>
  <c r="G86" i="5"/>
  <c r="F86" i="5"/>
  <c r="E86" i="5"/>
  <c r="D86" i="5"/>
  <c r="C86" i="5"/>
  <c r="K85" i="5"/>
  <c r="J85" i="5"/>
  <c r="I85" i="5"/>
  <c r="H85" i="5"/>
  <c r="G85" i="5"/>
  <c r="F85" i="5"/>
  <c r="E85" i="5"/>
  <c r="D85" i="5"/>
  <c r="C85" i="5"/>
  <c r="K84" i="5"/>
  <c r="J84" i="5"/>
  <c r="I84" i="5"/>
  <c r="H84" i="5"/>
  <c r="G84" i="5"/>
  <c r="F84" i="5"/>
  <c r="E84" i="5"/>
  <c r="D84" i="5"/>
  <c r="C84" i="5"/>
  <c r="K83" i="5"/>
  <c r="J83" i="5"/>
  <c r="I83" i="5"/>
  <c r="H83" i="5"/>
  <c r="G83" i="5"/>
  <c r="F83" i="5"/>
  <c r="E83" i="5"/>
  <c r="D83" i="5"/>
  <c r="C83" i="5"/>
  <c r="K82" i="5"/>
  <c r="J82" i="5"/>
  <c r="I82" i="5"/>
  <c r="H82" i="5"/>
  <c r="G82" i="5"/>
  <c r="F82" i="5"/>
  <c r="E82" i="5"/>
  <c r="D82" i="5"/>
  <c r="C82" i="5"/>
  <c r="K81" i="5"/>
  <c r="J81" i="5"/>
  <c r="I81" i="5"/>
  <c r="H81" i="5"/>
  <c r="G81" i="5"/>
  <c r="F81" i="5"/>
  <c r="E81" i="5"/>
  <c r="D81" i="5"/>
  <c r="C81" i="5"/>
  <c r="K80" i="5"/>
  <c r="J80" i="5"/>
  <c r="I80" i="5"/>
  <c r="H80" i="5"/>
  <c r="G80" i="5"/>
  <c r="F80" i="5"/>
  <c r="E80" i="5"/>
  <c r="D80" i="5"/>
  <c r="C80" i="5"/>
  <c r="K79" i="5"/>
  <c r="J79" i="5"/>
  <c r="I79" i="5"/>
  <c r="H79" i="5"/>
  <c r="G79" i="5"/>
  <c r="F79" i="5"/>
  <c r="E79" i="5"/>
  <c r="D79" i="5"/>
  <c r="C79" i="5"/>
  <c r="K78" i="5"/>
  <c r="J78" i="5"/>
  <c r="I78" i="5"/>
  <c r="H78" i="5"/>
  <c r="G78" i="5"/>
  <c r="F78" i="5"/>
  <c r="E78" i="5"/>
  <c r="D78" i="5"/>
  <c r="C78" i="5"/>
  <c r="K77" i="5"/>
  <c r="J77" i="5"/>
  <c r="I77" i="5"/>
  <c r="H77" i="5"/>
  <c r="G77" i="5"/>
  <c r="F77" i="5"/>
  <c r="E77" i="5"/>
  <c r="D77" i="5"/>
  <c r="C77" i="5"/>
  <c r="K76" i="5"/>
  <c r="J76" i="5"/>
  <c r="I76" i="5"/>
  <c r="H76" i="5"/>
  <c r="G76" i="5"/>
  <c r="F76" i="5"/>
  <c r="E76" i="5"/>
  <c r="D76" i="5"/>
  <c r="C76" i="5"/>
  <c r="K75" i="5"/>
  <c r="J75" i="5"/>
  <c r="I75" i="5"/>
  <c r="H75" i="5"/>
  <c r="G75" i="5"/>
  <c r="F75" i="5"/>
  <c r="E75" i="5"/>
  <c r="D75" i="5"/>
  <c r="C75" i="5"/>
  <c r="K74" i="5"/>
  <c r="J74" i="5"/>
  <c r="I74" i="5"/>
  <c r="H74" i="5"/>
  <c r="G74" i="5"/>
  <c r="F74" i="5"/>
  <c r="E74" i="5"/>
  <c r="D74" i="5"/>
  <c r="C74" i="5"/>
  <c r="K73" i="5"/>
  <c r="J73" i="5"/>
  <c r="I73" i="5"/>
  <c r="H73" i="5"/>
  <c r="G73" i="5"/>
  <c r="F73" i="5"/>
  <c r="E73" i="5"/>
  <c r="D73" i="5"/>
  <c r="C73" i="5"/>
  <c r="K72" i="5"/>
  <c r="J72" i="5"/>
  <c r="I72" i="5"/>
  <c r="H72" i="5"/>
  <c r="G72" i="5"/>
  <c r="F72" i="5"/>
  <c r="E72" i="5"/>
  <c r="D72" i="5"/>
  <c r="C72" i="5"/>
  <c r="K71" i="5"/>
  <c r="J71" i="5"/>
  <c r="I71" i="5"/>
  <c r="H71" i="5"/>
  <c r="G71" i="5"/>
  <c r="F71" i="5"/>
  <c r="E71" i="5"/>
  <c r="D71" i="5"/>
  <c r="C71" i="5"/>
  <c r="K70" i="5"/>
  <c r="J70" i="5"/>
  <c r="I70" i="5"/>
  <c r="H70" i="5"/>
  <c r="G70" i="5"/>
  <c r="F70" i="5"/>
  <c r="E70" i="5"/>
  <c r="D70" i="5"/>
  <c r="C70" i="5"/>
  <c r="K69" i="5"/>
  <c r="J69" i="5"/>
  <c r="I69" i="5"/>
  <c r="H69" i="5"/>
  <c r="G69" i="5"/>
  <c r="F69" i="5"/>
  <c r="E69" i="5"/>
  <c r="D69" i="5"/>
  <c r="C69" i="5"/>
  <c r="K68" i="5"/>
  <c r="J68" i="5"/>
  <c r="I68" i="5"/>
  <c r="H68" i="5"/>
  <c r="G68" i="5"/>
  <c r="F68" i="5"/>
  <c r="E68" i="5"/>
  <c r="D68" i="5"/>
  <c r="C68" i="5"/>
  <c r="K67" i="5"/>
  <c r="J67" i="5"/>
  <c r="I67" i="5"/>
  <c r="H67" i="5"/>
  <c r="G67" i="5"/>
  <c r="F67" i="5"/>
  <c r="E67" i="5"/>
  <c r="D67" i="5"/>
  <c r="C67" i="5"/>
  <c r="K66" i="5"/>
  <c r="J66" i="5"/>
  <c r="I66" i="5"/>
  <c r="H66" i="5"/>
  <c r="G66" i="5"/>
  <c r="F66" i="5"/>
  <c r="E66" i="5"/>
  <c r="D66" i="5"/>
  <c r="C66" i="5"/>
  <c r="K65" i="5"/>
  <c r="J65" i="5"/>
  <c r="I65" i="5"/>
  <c r="H65" i="5"/>
  <c r="G65" i="5"/>
  <c r="F65" i="5"/>
  <c r="E65" i="5"/>
  <c r="D65" i="5"/>
  <c r="C65" i="5"/>
  <c r="K64" i="5"/>
  <c r="J64" i="5"/>
  <c r="I64" i="5"/>
  <c r="H64" i="5"/>
  <c r="G64" i="5"/>
  <c r="F64" i="5"/>
  <c r="E64" i="5"/>
  <c r="D64" i="5"/>
  <c r="C64" i="5"/>
  <c r="K63" i="5"/>
  <c r="J63" i="5"/>
  <c r="I63" i="5"/>
  <c r="H63" i="5"/>
  <c r="G63" i="5"/>
  <c r="F63" i="5"/>
  <c r="E63" i="5"/>
  <c r="D63" i="5"/>
  <c r="C63" i="5"/>
  <c r="K62" i="5"/>
  <c r="J62" i="5"/>
  <c r="I62" i="5"/>
  <c r="H62" i="5"/>
  <c r="G62" i="5"/>
  <c r="F62" i="5"/>
  <c r="E62" i="5"/>
  <c r="D62" i="5"/>
  <c r="C62" i="5"/>
  <c r="K61" i="5"/>
  <c r="J61" i="5"/>
  <c r="I61" i="5"/>
  <c r="H61" i="5"/>
  <c r="G61" i="5"/>
  <c r="F61" i="5"/>
  <c r="E61" i="5"/>
  <c r="D61" i="5"/>
  <c r="C61" i="5"/>
  <c r="K60" i="5"/>
  <c r="J60" i="5"/>
  <c r="I60" i="5"/>
  <c r="H60" i="5"/>
  <c r="G60" i="5"/>
  <c r="F60" i="5"/>
  <c r="E60" i="5"/>
  <c r="D60" i="5"/>
  <c r="C60" i="5"/>
  <c r="K59" i="5"/>
  <c r="J59" i="5"/>
  <c r="I59" i="5"/>
  <c r="H59" i="5"/>
  <c r="G59" i="5"/>
  <c r="F59" i="5"/>
  <c r="E59" i="5"/>
  <c r="D59" i="5"/>
  <c r="C59" i="5"/>
  <c r="K58" i="5"/>
  <c r="J58" i="5"/>
  <c r="I58" i="5"/>
  <c r="H58" i="5"/>
  <c r="G58" i="5"/>
  <c r="F58" i="5"/>
  <c r="E58" i="5"/>
  <c r="D58" i="5"/>
  <c r="C58" i="5"/>
  <c r="K57" i="5"/>
  <c r="J57" i="5"/>
  <c r="I57" i="5"/>
  <c r="H57" i="5"/>
  <c r="G57" i="5"/>
  <c r="F57" i="5"/>
  <c r="E57" i="5"/>
  <c r="D57" i="5"/>
  <c r="C57" i="5"/>
  <c r="K56" i="5"/>
  <c r="J56" i="5"/>
  <c r="I56" i="5"/>
  <c r="H56" i="5"/>
  <c r="G56" i="5"/>
  <c r="F56" i="5"/>
  <c r="E56" i="5"/>
  <c r="D56" i="5"/>
  <c r="C56" i="5"/>
  <c r="K55" i="5"/>
  <c r="J55" i="5"/>
  <c r="I55" i="5"/>
  <c r="H55" i="5"/>
  <c r="G55" i="5"/>
  <c r="F55" i="5"/>
  <c r="E55" i="5"/>
  <c r="D55" i="5"/>
  <c r="C55" i="5"/>
  <c r="K54" i="5"/>
  <c r="J54" i="5"/>
  <c r="I54" i="5"/>
  <c r="H54" i="5"/>
  <c r="G54" i="5"/>
  <c r="F54" i="5"/>
  <c r="E54" i="5"/>
  <c r="D54" i="5"/>
  <c r="C54" i="5"/>
  <c r="K53" i="5"/>
  <c r="J53" i="5"/>
  <c r="I53" i="5"/>
  <c r="H53" i="5"/>
  <c r="G53" i="5"/>
  <c r="F53" i="5"/>
  <c r="E53" i="5"/>
  <c r="D53" i="5"/>
  <c r="C53" i="5"/>
  <c r="K52" i="5"/>
  <c r="J52" i="5"/>
  <c r="I52" i="5"/>
  <c r="H52" i="5"/>
  <c r="G52" i="5"/>
  <c r="F52" i="5"/>
  <c r="E52" i="5"/>
  <c r="D52" i="5"/>
  <c r="C52" i="5"/>
  <c r="K51" i="5"/>
  <c r="J51" i="5"/>
  <c r="I51" i="5"/>
  <c r="H51" i="5"/>
  <c r="G51" i="5"/>
  <c r="F51" i="5"/>
  <c r="E51" i="5"/>
  <c r="D51" i="5"/>
  <c r="C51" i="5"/>
  <c r="K50" i="5"/>
  <c r="J50" i="5"/>
  <c r="I50" i="5"/>
  <c r="H50" i="5"/>
  <c r="G50" i="5"/>
  <c r="F50" i="5"/>
  <c r="E50" i="5"/>
  <c r="D50" i="5"/>
  <c r="C50" i="5"/>
  <c r="K49" i="5"/>
  <c r="J49" i="5"/>
  <c r="I49" i="5"/>
  <c r="H49" i="5"/>
  <c r="G49" i="5"/>
  <c r="F49" i="5"/>
  <c r="E49" i="5"/>
  <c r="D49" i="5"/>
  <c r="C49" i="5"/>
  <c r="K48" i="5"/>
  <c r="J48" i="5"/>
  <c r="I48" i="5"/>
  <c r="H48" i="5"/>
  <c r="G48" i="5"/>
  <c r="F48" i="5"/>
  <c r="E48" i="5"/>
  <c r="D48" i="5"/>
  <c r="C48" i="5"/>
  <c r="K47" i="5"/>
  <c r="J47" i="5"/>
  <c r="I47" i="5"/>
  <c r="H47" i="5"/>
  <c r="G47" i="5"/>
  <c r="F47" i="5"/>
  <c r="E47" i="5"/>
  <c r="D47" i="5"/>
  <c r="C47" i="5"/>
  <c r="K46" i="5"/>
  <c r="J46" i="5"/>
  <c r="I46" i="5"/>
  <c r="H46" i="5"/>
  <c r="G46" i="5"/>
  <c r="F46" i="5"/>
  <c r="E46" i="5"/>
  <c r="D46" i="5"/>
  <c r="C46" i="5"/>
  <c r="K45" i="5"/>
  <c r="J45" i="5"/>
  <c r="I45" i="5"/>
  <c r="H45" i="5"/>
  <c r="G45" i="5"/>
  <c r="F45" i="5"/>
  <c r="E45" i="5"/>
  <c r="D45" i="5"/>
  <c r="C45" i="5"/>
  <c r="K44" i="5"/>
  <c r="J44" i="5"/>
  <c r="I44" i="5"/>
  <c r="H44" i="5"/>
  <c r="G44" i="5"/>
  <c r="F44" i="5"/>
  <c r="E44" i="5"/>
  <c r="D44" i="5"/>
  <c r="C44" i="5"/>
  <c r="K43" i="5"/>
  <c r="J43" i="5"/>
  <c r="I43" i="5"/>
  <c r="H43" i="5"/>
  <c r="G43" i="5"/>
  <c r="F43" i="5"/>
  <c r="E43" i="5"/>
  <c r="D43" i="5"/>
  <c r="C43" i="5"/>
  <c r="K42" i="5"/>
  <c r="J42" i="5"/>
  <c r="I42" i="5"/>
  <c r="H42" i="5"/>
  <c r="G42" i="5"/>
  <c r="F42" i="5"/>
  <c r="E42" i="5"/>
  <c r="D42" i="5"/>
  <c r="C42" i="5"/>
  <c r="K41" i="5"/>
  <c r="J41" i="5"/>
  <c r="I41" i="5"/>
  <c r="H41" i="5"/>
  <c r="G41" i="5"/>
  <c r="F41" i="5"/>
  <c r="E41" i="5"/>
  <c r="D41" i="5"/>
  <c r="C41" i="5"/>
  <c r="K40" i="5"/>
  <c r="J40" i="5"/>
  <c r="I40" i="5"/>
  <c r="H40" i="5"/>
  <c r="G40" i="5"/>
  <c r="F40" i="5"/>
  <c r="E40" i="5"/>
  <c r="D40" i="5"/>
  <c r="C40" i="5"/>
  <c r="K39" i="5"/>
  <c r="J39" i="5"/>
  <c r="I39" i="5"/>
  <c r="H39" i="5"/>
  <c r="G39" i="5"/>
  <c r="F39" i="5"/>
  <c r="E39" i="5"/>
  <c r="D39" i="5"/>
  <c r="C39" i="5"/>
  <c r="K38" i="5"/>
  <c r="J38" i="5"/>
  <c r="I38" i="5"/>
  <c r="H38" i="5"/>
  <c r="G38" i="5"/>
  <c r="F38" i="5"/>
  <c r="E38" i="5"/>
  <c r="D38" i="5"/>
  <c r="C38" i="5"/>
  <c r="K37" i="5"/>
  <c r="J37" i="5"/>
  <c r="I37" i="5"/>
  <c r="H37" i="5"/>
  <c r="G37" i="5"/>
  <c r="F37" i="5"/>
  <c r="E37" i="5"/>
  <c r="D37" i="5"/>
  <c r="C37" i="5"/>
  <c r="K36" i="5"/>
  <c r="J36" i="5"/>
  <c r="I36" i="5"/>
  <c r="H36" i="5"/>
  <c r="G36" i="5"/>
  <c r="F36" i="5"/>
  <c r="E36" i="5"/>
  <c r="D36" i="5"/>
  <c r="C36" i="5"/>
  <c r="K35" i="5"/>
  <c r="J35" i="5"/>
  <c r="I35" i="5"/>
  <c r="H35" i="5"/>
  <c r="G35" i="5"/>
  <c r="F35" i="5"/>
  <c r="E35" i="5"/>
  <c r="D35" i="5"/>
  <c r="C35" i="5"/>
  <c r="K34" i="5"/>
  <c r="J34" i="5"/>
  <c r="I34" i="5"/>
  <c r="H34" i="5"/>
  <c r="G34" i="5"/>
  <c r="F34" i="5"/>
  <c r="E34" i="5"/>
  <c r="D34" i="5"/>
  <c r="C34" i="5"/>
  <c r="K33" i="5"/>
  <c r="J33" i="5"/>
  <c r="I33" i="5"/>
  <c r="H33" i="5"/>
  <c r="G33" i="5"/>
  <c r="F33" i="5"/>
  <c r="E33" i="5"/>
  <c r="D33" i="5"/>
  <c r="C33" i="5"/>
  <c r="K32" i="5"/>
  <c r="J32" i="5"/>
  <c r="I32" i="5"/>
  <c r="H32" i="5"/>
  <c r="G32" i="5"/>
  <c r="F32" i="5"/>
  <c r="E32" i="5"/>
  <c r="D32" i="5"/>
  <c r="C32" i="5"/>
  <c r="K31" i="5"/>
  <c r="J31" i="5"/>
  <c r="I31" i="5"/>
  <c r="H31" i="5"/>
  <c r="G31" i="5"/>
  <c r="F31" i="5"/>
  <c r="E31" i="5"/>
  <c r="D31" i="5"/>
  <c r="C31" i="5"/>
  <c r="K30" i="5"/>
  <c r="J30" i="5"/>
  <c r="I30" i="5"/>
  <c r="H30" i="5"/>
  <c r="G30" i="5"/>
  <c r="F30" i="5"/>
  <c r="E30" i="5"/>
  <c r="D30" i="5"/>
  <c r="C30" i="5"/>
  <c r="K29" i="5"/>
  <c r="J29" i="5"/>
  <c r="I29" i="5"/>
  <c r="H29" i="5"/>
  <c r="G29" i="5"/>
  <c r="F29" i="5"/>
  <c r="E29" i="5"/>
  <c r="D29" i="5"/>
  <c r="C29" i="5"/>
  <c r="K28" i="5"/>
  <c r="J28" i="5"/>
  <c r="I28" i="5"/>
  <c r="H28" i="5"/>
  <c r="G28" i="5"/>
  <c r="F28" i="5"/>
  <c r="E28" i="5"/>
  <c r="D28" i="5"/>
  <c r="C28" i="5"/>
  <c r="K27" i="5"/>
  <c r="J27" i="5"/>
  <c r="I27" i="5"/>
  <c r="H27" i="5"/>
  <c r="G27" i="5"/>
  <c r="F27" i="5"/>
  <c r="E27" i="5"/>
  <c r="D27" i="5"/>
  <c r="C27" i="5"/>
  <c r="K26" i="5"/>
  <c r="J26" i="5"/>
  <c r="I26" i="5"/>
  <c r="H26" i="5"/>
  <c r="G26" i="5"/>
  <c r="F26" i="5"/>
  <c r="E26" i="5"/>
  <c r="D26" i="5"/>
  <c r="C26" i="5"/>
  <c r="K25" i="5"/>
  <c r="J25" i="5"/>
  <c r="I25" i="5"/>
  <c r="H25" i="5"/>
  <c r="G25" i="5"/>
  <c r="F25" i="5"/>
  <c r="E25" i="5"/>
  <c r="D25" i="5"/>
  <c r="C25" i="5"/>
  <c r="K24" i="5"/>
  <c r="J24" i="5"/>
  <c r="I24" i="5"/>
  <c r="H24" i="5"/>
  <c r="G24" i="5"/>
  <c r="F24" i="5"/>
  <c r="E24" i="5"/>
  <c r="D24" i="5"/>
  <c r="C24" i="5"/>
  <c r="K23" i="5"/>
  <c r="J23" i="5"/>
  <c r="I23" i="5"/>
  <c r="H23" i="5"/>
  <c r="G23" i="5"/>
  <c r="F23" i="5"/>
  <c r="E23" i="5"/>
  <c r="D23" i="5"/>
  <c r="C23" i="5"/>
  <c r="K22" i="5"/>
  <c r="J22" i="5"/>
  <c r="I22" i="5"/>
  <c r="H22" i="5"/>
  <c r="G22" i="5"/>
  <c r="F22" i="5"/>
  <c r="E22" i="5"/>
  <c r="D22" i="5"/>
  <c r="C22" i="5"/>
  <c r="K21" i="5"/>
  <c r="J21" i="5"/>
  <c r="I21" i="5"/>
  <c r="H21" i="5"/>
  <c r="G21" i="5"/>
  <c r="F21" i="5"/>
  <c r="E21" i="5"/>
  <c r="D21" i="5"/>
  <c r="C21" i="5"/>
  <c r="K20" i="5"/>
  <c r="J20" i="5"/>
  <c r="I20" i="5"/>
  <c r="H20" i="5"/>
  <c r="G20" i="5"/>
  <c r="F20" i="5"/>
  <c r="E20" i="5"/>
  <c r="D20" i="5"/>
  <c r="C20" i="5"/>
  <c r="AB25" i="9"/>
  <c r="AC25" i="9"/>
  <c r="AD25" i="9"/>
  <c r="AE25" i="9"/>
  <c r="AF25" i="9"/>
  <c r="AG25" i="9"/>
  <c r="AB26" i="9"/>
  <c r="AC26" i="9"/>
  <c r="AD26" i="9"/>
  <c r="AE26" i="9"/>
  <c r="AF26" i="9"/>
  <c r="AG26" i="9"/>
  <c r="AB27" i="9"/>
  <c r="AC27" i="9"/>
  <c r="AD27" i="9"/>
  <c r="AE27" i="9"/>
  <c r="AF27" i="9"/>
  <c r="AG27" i="9"/>
  <c r="AB28" i="9"/>
  <c r="AC28" i="9"/>
  <c r="AD28" i="9"/>
  <c r="AE28" i="9"/>
  <c r="AF28" i="9"/>
  <c r="AG28" i="9"/>
  <c r="AB29" i="9"/>
  <c r="AC29" i="9"/>
  <c r="AD29" i="9"/>
  <c r="AE29" i="9"/>
  <c r="AF29" i="9"/>
  <c r="AG29" i="9"/>
  <c r="AB30" i="9"/>
  <c r="AC30" i="9"/>
  <c r="AD30" i="9"/>
  <c r="AE30" i="9"/>
  <c r="AF30" i="9"/>
  <c r="AG30" i="9"/>
  <c r="AB31" i="9"/>
  <c r="AC31" i="9"/>
  <c r="AD31" i="9"/>
  <c r="AE31" i="9"/>
  <c r="AF31" i="9"/>
  <c r="AG31" i="9"/>
  <c r="AB32" i="9"/>
  <c r="AC32" i="9"/>
  <c r="AD32" i="9"/>
  <c r="AE32" i="9"/>
  <c r="AF32" i="9"/>
  <c r="AG32" i="9"/>
  <c r="AB33" i="9"/>
  <c r="AC33" i="9"/>
  <c r="AD33" i="9"/>
  <c r="AE33" i="9"/>
  <c r="AF33" i="9"/>
  <c r="AG33" i="9"/>
  <c r="AB34" i="9"/>
  <c r="AC34" i="9"/>
  <c r="AD34" i="9"/>
  <c r="AE34" i="9"/>
  <c r="AF34" i="9"/>
  <c r="AG34" i="9"/>
  <c r="AB35" i="9"/>
  <c r="AC35" i="9"/>
  <c r="AD35" i="9"/>
  <c r="AE35" i="9"/>
  <c r="AF35" i="9"/>
  <c r="AG35" i="9"/>
  <c r="AB36" i="9"/>
  <c r="AC36" i="9"/>
  <c r="AD36" i="9"/>
  <c r="AE36" i="9"/>
  <c r="AF36" i="9"/>
  <c r="AG36" i="9"/>
  <c r="AB37" i="9"/>
  <c r="AC37" i="9"/>
  <c r="AD37" i="9"/>
  <c r="AE37" i="9"/>
  <c r="AF37" i="9"/>
  <c r="AG37" i="9"/>
  <c r="AB38" i="9"/>
  <c r="AC38" i="9"/>
  <c r="AD38" i="9"/>
  <c r="AE38" i="9"/>
  <c r="AF38" i="9"/>
  <c r="AG38" i="9"/>
  <c r="AB39" i="9"/>
  <c r="AC39" i="9"/>
  <c r="AD39" i="9"/>
  <c r="AE39" i="9"/>
  <c r="AF39" i="9"/>
  <c r="AG39" i="9"/>
  <c r="AB40" i="9"/>
  <c r="AC40" i="9"/>
  <c r="AD40" i="9"/>
  <c r="AE40" i="9"/>
  <c r="AF40" i="9"/>
  <c r="AG40" i="9"/>
  <c r="AB41" i="9"/>
  <c r="AC41" i="9"/>
  <c r="AD41" i="9"/>
  <c r="AE41" i="9"/>
  <c r="AF41" i="9"/>
  <c r="AG41" i="9"/>
  <c r="AB42" i="9"/>
  <c r="AC42" i="9"/>
  <c r="AD42" i="9"/>
  <c r="AE42" i="9"/>
  <c r="AF42" i="9"/>
  <c r="AG42" i="9"/>
  <c r="AB43" i="9"/>
  <c r="AC43" i="9"/>
  <c r="AD43" i="9"/>
  <c r="AE43" i="9"/>
  <c r="AF43" i="9"/>
  <c r="AG43" i="9"/>
  <c r="AB44" i="9"/>
  <c r="AC44" i="9"/>
  <c r="AD44" i="9"/>
  <c r="AE44" i="9"/>
  <c r="AF44" i="9"/>
  <c r="AG44" i="9"/>
  <c r="AB45" i="9"/>
  <c r="AC45" i="9"/>
  <c r="AD45" i="9"/>
  <c r="AE45" i="9"/>
  <c r="AF45" i="9"/>
  <c r="AG45" i="9"/>
  <c r="AB46" i="9"/>
  <c r="AC46" i="9"/>
  <c r="AD46" i="9"/>
  <c r="AE46" i="9"/>
  <c r="AF46" i="9"/>
  <c r="AG46" i="9"/>
  <c r="AB47" i="9"/>
  <c r="AC47" i="9"/>
  <c r="AD47" i="9"/>
  <c r="AE47" i="9"/>
  <c r="AF47" i="9"/>
  <c r="AG47" i="9"/>
  <c r="AB48" i="9"/>
  <c r="AC48" i="9"/>
  <c r="AD48" i="9"/>
  <c r="AE48" i="9"/>
  <c r="AF48" i="9"/>
  <c r="AG48" i="9"/>
  <c r="AB49" i="9"/>
  <c r="AC49" i="9"/>
  <c r="AD49" i="9"/>
  <c r="AE49" i="9"/>
  <c r="AF49" i="9"/>
  <c r="AG49" i="9"/>
  <c r="AB50" i="9"/>
  <c r="AC50" i="9"/>
  <c r="AD50" i="9"/>
  <c r="AE50" i="9"/>
  <c r="AF50" i="9"/>
  <c r="AG50" i="9"/>
  <c r="AB51" i="9"/>
  <c r="AC51" i="9"/>
  <c r="AD51" i="9"/>
  <c r="AE51" i="9"/>
  <c r="AF51" i="9"/>
  <c r="AG51" i="9"/>
  <c r="AB52" i="9"/>
  <c r="AC52" i="9"/>
  <c r="AD52" i="9"/>
  <c r="AE52" i="9"/>
  <c r="AF52" i="9"/>
  <c r="AG52" i="9"/>
  <c r="AB53" i="9"/>
  <c r="AC53" i="9"/>
  <c r="AD53" i="9"/>
  <c r="AE53" i="9"/>
  <c r="AF53" i="9"/>
  <c r="AG53" i="9"/>
  <c r="AB54" i="9"/>
  <c r="AC54" i="9"/>
  <c r="AD54" i="9"/>
  <c r="AE54" i="9"/>
  <c r="AF54" i="9"/>
  <c r="AG54" i="9"/>
  <c r="AB55" i="9"/>
  <c r="AC55" i="9"/>
  <c r="AD55" i="9"/>
  <c r="AE55" i="9"/>
  <c r="AF55" i="9"/>
  <c r="AG55" i="9"/>
  <c r="AB56" i="9"/>
  <c r="AC56" i="9"/>
  <c r="AD56" i="9"/>
  <c r="AE56" i="9"/>
  <c r="AF56" i="9"/>
  <c r="AG56" i="9"/>
  <c r="AB57" i="9"/>
  <c r="AC57" i="9"/>
  <c r="AD57" i="9"/>
  <c r="AE57" i="9"/>
  <c r="AF57" i="9"/>
  <c r="AG57" i="9"/>
  <c r="AB58" i="9"/>
  <c r="AC58" i="9"/>
  <c r="AD58" i="9"/>
  <c r="AE58" i="9"/>
  <c r="AF58" i="9"/>
  <c r="AG58" i="9"/>
  <c r="AB59" i="9"/>
  <c r="AC59" i="9"/>
  <c r="AD59" i="9"/>
  <c r="AE59" i="9"/>
  <c r="AF59" i="9"/>
  <c r="AG59" i="9"/>
  <c r="AB60" i="9"/>
  <c r="AC60" i="9"/>
  <c r="AD60" i="9"/>
  <c r="AE60" i="9"/>
  <c r="AF60" i="9"/>
  <c r="AG60" i="9"/>
  <c r="AB61" i="9"/>
  <c r="AC61" i="9"/>
  <c r="AD61" i="9"/>
  <c r="AE61" i="9"/>
  <c r="AF61" i="9"/>
  <c r="AG61" i="9"/>
  <c r="AB62" i="9"/>
  <c r="AC62" i="9"/>
  <c r="AD62" i="9"/>
  <c r="AE62" i="9"/>
  <c r="AF62" i="9"/>
  <c r="AG62" i="9"/>
  <c r="AB63" i="9"/>
  <c r="AC63" i="9"/>
  <c r="AD63" i="9"/>
  <c r="AE63" i="9"/>
  <c r="AF63" i="9"/>
  <c r="AG63" i="9"/>
  <c r="AB64" i="9"/>
  <c r="AC64" i="9"/>
  <c r="AD64" i="9"/>
  <c r="AE64" i="9"/>
  <c r="AF64" i="9"/>
  <c r="AG64" i="9"/>
  <c r="AB65" i="9"/>
  <c r="AC65" i="9"/>
  <c r="AD65" i="9"/>
  <c r="AE65" i="9"/>
  <c r="AF65" i="9"/>
  <c r="AG65" i="9"/>
  <c r="AB66" i="9"/>
  <c r="AC66" i="9"/>
  <c r="AD66" i="9"/>
  <c r="AE66" i="9"/>
  <c r="AF66" i="9"/>
  <c r="AG66" i="9"/>
  <c r="AB67" i="9"/>
  <c r="AC67" i="9"/>
  <c r="AD67" i="9"/>
  <c r="AE67" i="9"/>
  <c r="AF67" i="9"/>
  <c r="AG67" i="9"/>
  <c r="AB68" i="9"/>
  <c r="AC68" i="9"/>
  <c r="AD68" i="9"/>
  <c r="AE68" i="9"/>
  <c r="AF68" i="9"/>
  <c r="AG68" i="9"/>
  <c r="AB69" i="9"/>
  <c r="AC69" i="9"/>
  <c r="AD69" i="9"/>
  <c r="AE69" i="9"/>
  <c r="AF69" i="9"/>
  <c r="AG69" i="9"/>
  <c r="AB70" i="9"/>
  <c r="AC70" i="9"/>
  <c r="AD70" i="9"/>
  <c r="AE70" i="9"/>
  <c r="AF70" i="9"/>
  <c r="AG70" i="9"/>
  <c r="AB71" i="9"/>
  <c r="AC71" i="9"/>
  <c r="AD71" i="9"/>
  <c r="AE71" i="9"/>
  <c r="AF71" i="9"/>
  <c r="AG71" i="9"/>
  <c r="AB72" i="9"/>
  <c r="AC72" i="9"/>
  <c r="AD72" i="9"/>
  <c r="AE72" i="9"/>
  <c r="AF72" i="9"/>
  <c r="AG72" i="9"/>
  <c r="AB73" i="9"/>
  <c r="AC73" i="9"/>
  <c r="AD73" i="9"/>
  <c r="AE73" i="9"/>
  <c r="AF73" i="9"/>
  <c r="AG73" i="9"/>
  <c r="AB74" i="9"/>
  <c r="AC74" i="9"/>
  <c r="AD74" i="9"/>
  <c r="AE74" i="9"/>
  <c r="AF74" i="9"/>
  <c r="AG74" i="9"/>
  <c r="AB75" i="9"/>
  <c r="AC75" i="9"/>
  <c r="AD75" i="9"/>
  <c r="AE75" i="9"/>
  <c r="AF75" i="9"/>
  <c r="AG75" i="9"/>
  <c r="AB76" i="9"/>
  <c r="AC76" i="9"/>
  <c r="AD76" i="9"/>
  <c r="AE76" i="9"/>
  <c r="AF76" i="9"/>
  <c r="AG76" i="9"/>
  <c r="AB77" i="9"/>
  <c r="AC77" i="9"/>
  <c r="AD77" i="9"/>
  <c r="AE77" i="9"/>
  <c r="AF77" i="9"/>
  <c r="AG77" i="9"/>
  <c r="AB78" i="9"/>
  <c r="AC78" i="9"/>
  <c r="AD78" i="9"/>
  <c r="AE78" i="9"/>
  <c r="AF78" i="9"/>
  <c r="AG78" i="9"/>
  <c r="AB79" i="9"/>
  <c r="AC79" i="9"/>
  <c r="AD79" i="9"/>
  <c r="AE79" i="9"/>
  <c r="AF79" i="9"/>
  <c r="AG79" i="9"/>
  <c r="AB80" i="9"/>
  <c r="AC80" i="9"/>
  <c r="AD80" i="9"/>
  <c r="AE80" i="9"/>
  <c r="AF80" i="9"/>
  <c r="AG80" i="9"/>
  <c r="AB81" i="9"/>
  <c r="AC81" i="9"/>
  <c r="AD81" i="9"/>
  <c r="AE81" i="9"/>
  <c r="AF81" i="9"/>
  <c r="AG81" i="9"/>
  <c r="AB82" i="9"/>
  <c r="AC82" i="9"/>
  <c r="AD82" i="9"/>
  <c r="AE82" i="9"/>
  <c r="AF82" i="9"/>
  <c r="AG82" i="9"/>
  <c r="AB83" i="9"/>
  <c r="AC83" i="9"/>
  <c r="AD83" i="9"/>
  <c r="AE83" i="9"/>
  <c r="AF83" i="9"/>
  <c r="AG83" i="9"/>
  <c r="AB84" i="9"/>
  <c r="AC84" i="9"/>
  <c r="AD84" i="9"/>
  <c r="AE84" i="9"/>
  <c r="AF84" i="9"/>
  <c r="AG84" i="9"/>
  <c r="AB85" i="9"/>
  <c r="AC85" i="9"/>
  <c r="AD85" i="9"/>
  <c r="AE85" i="9"/>
  <c r="AF85" i="9"/>
  <c r="AG85" i="9"/>
  <c r="AB86" i="9"/>
  <c r="AC86" i="9"/>
  <c r="AD86" i="9"/>
  <c r="AE86" i="9"/>
  <c r="AF86" i="9"/>
  <c r="AG86" i="9"/>
  <c r="AB87" i="9"/>
  <c r="AC87" i="9"/>
  <c r="AD87" i="9"/>
  <c r="AE87" i="9"/>
  <c r="AF87" i="9"/>
  <c r="AG87" i="9"/>
  <c r="AB88" i="9"/>
  <c r="AC88" i="9"/>
  <c r="AD88" i="9"/>
  <c r="AE88" i="9"/>
  <c r="AF88" i="9"/>
  <c r="AG88" i="9"/>
  <c r="AB89" i="9"/>
  <c r="AC89" i="9"/>
  <c r="AD89" i="9"/>
  <c r="AE89" i="9"/>
  <c r="AF89" i="9"/>
  <c r="AG89" i="9"/>
  <c r="AB90" i="9"/>
  <c r="AC90" i="9"/>
  <c r="AD90" i="9"/>
  <c r="AE90" i="9"/>
  <c r="AF90" i="9"/>
  <c r="AG90" i="9"/>
  <c r="AB91" i="9"/>
  <c r="AC91" i="9"/>
  <c r="AD91" i="9"/>
  <c r="AE91" i="9"/>
  <c r="AF91" i="9"/>
  <c r="AG91" i="9"/>
  <c r="AB92" i="9"/>
  <c r="AC92" i="9"/>
  <c r="AD92" i="9"/>
  <c r="AE92" i="9"/>
  <c r="AF92" i="9"/>
  <c r="AG92" i="9"/>
  <c r="AB93" i="9"/>
  <c r="AC93" i="9"/>
  <c r="AD93" i="9"/>
  <c r="AE93" i="9"/>
  <c r="AF93" i="9"/>
  <c r="AG93" i="9"/>
  <c r="AB94" i="9"/>
  <c r="AC94" i="9"/>
  <c r="AD94" i="9"/>
  <c r="AE94" i="9"/>
  <c r="AF94" i="9"/>
  <c r="AG94" i="9"/>
  <c r="AB95" i="9"/>
  <c r="AC95" i="9"/>
  <c r="AD95" i="9"/>
  <c r="AE95" i="9"/>
  <c r="AF95" i="9"/>
  <c r="AG95" i="9"/>
  <c r="AB96" i="9"/>
  <c r="AC96" i="9"/>
  <c r="AD96" i="9"/>
  <c r="AE96" i="9"/>
  <c r="AF96" i="9"/>
  <c r="AG96" i="9"/>
  <c r="AB97" i="9"/>
  <c r="AC97" i="9"/>
  <c r="AD97" i="9"/>
  <c r="AE97" i="9"/>
  <c r="AF97" i="9"/>
  <c r="AG97" i="9"/>
  <c r="AB98" i="9"/>
  <c r="AC98" i="9"/>
  <c r="AD98" i="9"/>
  <c r="AE98" i="9"/>
  <c r="AF98" i="9"/>
  <c r="AG98" i="9"/>
  <c r="AB99" i="9"/>
  <c r="AC99" i="9"/>
  <c r="AD99" i="9"/>
  <c r="AE99" i="9"/>
  <c r="AF99" i="9"/>
  <c r="AG99" i="9"/>
  <c r="AB100" i="9"/>
  <c r="AC100" i="9"/>
  <c r="AD100" i="9"/>
  <c r="AE100" i="9"/>
  <c r="AF100" i="9"/>
  <c r="AG100" i="9"/>
  <c r="AB101" i="9"/>
  <c r="AC101" i="9"/>
  <c r="AD101" i="9"/>
  <c r="AE101" i="9"/>
  <c r="AF101" i="9"/>
  <c r="AG101" i="9"/>
  <c r="AB102" i="9"/>
  <c r="AC102" i="9"/>
  <c r="AD102" i="9"/>
  <c r="AE102" i="9"/>
  <c r="AF102" i="9"/>
  <c r="AG102" i="9"/>
  <c r="AB103" i="9"/>
  <c r="AC103" i="9"/>
  <c r="AD103" i="9"/>
  <c r="AE103" i="9"/>
  <c r="AF103" i="9"/>
  <c r="AG103" i="9"/>
  <c r="AB104" i="9"/>
  <c r="AC104" i="9"/>
  <c r="AD104" i="9"/>
  <c r="AE104" i="9"/>
  <c r="AF104" i="9"/>
  <c r="AG104" i="9"/>
  <c r="AB105" i="9"/>
  <c r="AC105" i="9"/>
  <c r="AD105" i="9"/>
  <c r="AE105" i="9"/>
  <c r="AF105" i="9"/>
  <c r="AG105" i="9"/>
  <c r="AB106" i="9"/>
  <c r="AC106" i="9"/>
  <c r="AD106" i="9"/>
  <c r="AE106" i="9"/>
  <c r="AF106" i="9"/>
  <c r="AG106" i="9"/>
  <c r="AB107" i="9"/>
  <c r="AC107" i="9"/>
  <c r="AD107" i="9"/>
  <c r="AE107" i="9"/>
  <c r="AF107" i="9"/>
  <c r="AG107" i="9"/>
  <c r="AB108" i="9"/>
  <c r="AC108" i="9"/>
  <c r="AD108" i="9"/>
  <c r="AE108" i="9"/>
  <c r="AF108" i="9"/>
  <c r="AG108" i="9"/>
  <c r="AB109" i="9"/>
  <c r="AC109" i="9"/>
  <c r="AD109" i="9"/>
  <c r="AE109" i="9"/>
  <c r="AF109" i="9"/>
  <c r="AG109" i="9"/>
  <c r="AB110" i="9"/>
  <c r="AC110" i="9"/>
  <c r="AD110" i="9"/>
  <c r="AE110" i="9"/>
  <c r="AF110" i="9"/>
  <c r="AG110" i="9"/>
  <c r="AB111" i="9"/>
  <c r="AC111" i="9"/>
  <c r="AD111" i="9"/>
  <c r="AE111" i="9"/>
  <c r="AF111" i="9"/>
  <c r="AG111" i="9"/>
  <c r="AB112" i="9"/>
  <c r="AC112" i="9"/>
  <c r="AD112" i="9"/>
  <c r="AE112" i="9"/>
  <c r="AF112" i="9"/>
  <c r="AG112" i="9"/>
  <c r="AB113" i="9"/>
  <c r="AC113" i="9"/>
  <c r="AD113" i="9"/>
  <c r="AE113" i="9"/>
  <c r="AF113" i="9"/>
  <c r="AG113" i="9"/>
  <c r="AB114" i="9"/>
  <c r="AC114" i="9"/>
  <c r="AD114" i="9"/>
  <c r="AE114" i="9"/>
  <c r="AF114" i="9"/>
  <c r="AG114" i="9"/>
  <c r="AB115" i="9"/>
  <c r="AC115" i="9"/>
  <c r="AD115" i="9"/>
  <c r="AE115" i="9"/>
  <c r="AF115" i="9"/>
  <c r="AG115" i="9"/>
  <c r="AB116" i="9"/>
  <c r="AC116" i="9"/>
  <c r="AD116" i="9"/>
  <c r="AE116" i="9"/>
  <c r="AF116" i="9"/>
  <c r="AG116" i="9"/>
  <c r="AB117" i="9"/>
  <c r="AC117" i="9"/>
  <c r="AD117" i="9"/>
  <c r="AE117" i="9"/>
  <c r="AF117" i="9"/>
  <c r="AG117" i="9"/>
  <c r="AB118" i="9"/>
  <c r="AC118" i="9"/>
  <c r="AD118" i="9"/>
  <c r="AE118" i="9"/>
  <c r="AF118" i="9"/>
  <c r="AG118" i="9"/>
  <c r="AB119" i="9"/>
  <c r="AC119" i="9"/>
  <c r="AD119" i="9"/>
  <c r="AE119" i="9"/>
  <c r="AF119" i="9"/>
  <c r="AG119" i="9"/>
  <c r="AB120" i="9"/>
  <c r="AC120" i="9"/>
  <c r="AD120" i="9"/>
  <c r="AE120" i="9"/>
  <c r="AF120" i="9"/>
  <c r="AG120" i="9"/>
  <c r="AB121" i="9"/>
  <c r="AC121" i="9"/>
  <c r="AD121" i="9"/>
  <c r="AE121" i="9"/>
  <c r="AF121" i="9"/>
  <c r="AG121" i="9"/>
  <c r="AB122" i="9"/>
  <c r="AC122" i="9"/>
  <c r="AD122" i="9"/>
  <c r="AE122" i="9"/>
  <c r="AF122" i="9"/>
  <c r="AG122" i="9"/>
  <c r="AB123" i="9"/>
  <c r="AC123" i="9"/>
  <c r="AD123" i="9"/>
  <c r="AE123" i="9"/>
  <c r="AF123" i="9"/>
  <c r="AG123" i="9"/>
  <c r="AB124" i="9"/>
  <c r="AC124" i="9"/>
  <c r="AD124" i="9"/>
  <c r="AE124" i="9"/>
  <c r="AF124" i="9"/>
  <c r="AG124" i="9"/>
  <c r="AB125" i="9"/>
  <c r="AC125" i="9"/>
  <c r="AD125" i="9"/>
  <c r="AE125" i="9"/>
  <c r="AF125" i="9"/>
  <c r="AG125" i="9"/>
  <c r="AB126" i="9"/>
  <c r="AC126" i="9"/>
  <c r="AD126" i="9"/>
  <c r="AE126" i="9"/>
  <c r="AF126" i="9"/>
  <c r="AG126" i="9"/>
  <c r="AB127" i="9"/>
  <c r="AC127" i="9"/>
  <c r="AD127" i="9"/>
  <c r="AE127" i="9"/>
  <c r="AF127" i="9"/>
  <c r="AG127" i="9"/>
  <c r="AB128" i="9"/>
  <c r="AC128" i="9"/>
  <c r="AD128" i="9"/>
  <c r="AE128" i="9"/>
  <c r="AF128" i="9"/>
  <c r="AG128" i="9"/>
  <c r="AB129" i="9"/>
  <c r="AC129" i="9"/>
  <c r="AD129" i="9"/>
  <c r="AE129" i="9"/>
  <c r="AF129" i="9"/>
  <c r="AG129" i="9"/>
  <c r="AB130" i="9"/>
  <c r="AC130" i="9"/>
  <c r="AD130" i="9"/>
  <c r="AE130" i="9"/>
  <c r="AF130" i="9"/>
  <c r="AG130" i="9"/>
  <c r="AB131" i="9"/>
  <c r="AC131" i="9"/>
  <c r="AD131" i="9"/>
  <c r="AE131" i="9"/>
  <c r="AF131" i="9"/>
  <c r="AG131" i="9"/>
  <c r="AB132" i="9"/>
  <c r="AC132" i="9"/>
  <c r="AD132" i="9"/>
  <c r="AE132" i="9"/>
  <c r="AF132" i="9"/>
  <c r="AG132" i="9"/>
  <c r="AB133" i="9"/>
  <c r="AC133" i="9"/>
  <c r="AD133" i="9"/>
  <c r="AE133" i="9"/>
  <c r="AF133" i="9"/>
  <c r="AG133" i="9"/>
  <c r="AB134" i="9"/>
  <c r="AC134" i="9"/>
  <c r="AD134" i="9"/>
  <c r="AE134" i="9"/>
  <c r="AF134" i="9"/>
  <c r="AG134" i="9"/>
  <c r="AB135" i="9"/>
  <c r="AC135" i="9"/>
  <c r="AD135" i="9"/>
  <c r="AE135" i="9"/>
  <c r="AF135" i="9"/>
  <c r="AG135" i="9"/>
  <c r="AB136" i="9"/>
  <c r="AC136" i="9"/>
  <c r="AD136" i="9"/>
  <c r="AE136" i="9"/>
  <c r="AF136" i="9"/>
  <c r="AG136" i="9"/>
  <c r="AB137" i="9"/>
  <c r="AC137" i="9"/>
  <c r="AD137" i="9"/>
  <c r="AE137" i="9"/>
  <c r="AF137" i="9"/>
  <c r="AG137" i="9"/>
  <c r="AB138" i="9"/>
  <c r="AC138" i="9"/>
  <c r="AD138" i="9"/>
  <c r="AE138" i="9"/>
  <c r="AF138" i="9"/>
  <c r="AG138" i="9"/>
  <c r="AB139" i="9"/>
  <c r="AC139" i="9"/>
  <c r="AD139" i="9"/>
  <c r="AE139" i="9"/>
  <c r="AF139" i="9"/>
  <c r="AG139" i="9"/>
  <c r="AB140" i="9"/>
  <c r="AC140" i="9"/>
  <c r="AD140" i="9"/>
  <c r="AE140" i="9"/>
  <c r="AF140" i="9"/>
  <c r="AG140" i="9"/>
  <c r="AB141" i="9"/>
  <c r="AC141" i="9"/>
  <c r="AD141" i="9"/>
  <c r="AE141" i="9"/>
  <c r="AF141" i="9"/>
  <c r="AG141" i="9"/>
  <c r="AB142" i="9"/>
  <c r="AC142" i="9"/>
  <c r="AD142" i="9"/>
  <c r="AE142" i="9"/>
  <c r="AF142" i="9"/>
  <c r="AG142" i="9"/>
  <c r="AB143" i="9"/>
  <c r="AC143" i="9"/>
  <c r="AD143" i="9"/>
  <c r="AE143" i="9"/>
  <c r="AF143" i="9"/>
  <c r="AG143" i="9"/>
  <c r="AB144" i="9"/>
  <c r="AC144" i="9"/>
  <c r="AD144" i="9"/>
  <c r="AE144" i="9"/>
  <c r="AF144" i="9"/>
  <c r="AG144" i="9"/>
  <c r="AB145" i="9"/>
  <c r="AC145" i="9"/>
  <c r="AD145" i="9"/>
  <c r="AE145" i="9"/>
  <c r="AF145" i="9"/>
  <c r="AG145" i="9"/>
  <c r="AB146" i="9"/>
  <c r="AC146" i="9"/>
  <c r="AD146" i="9"/>
  <c r="AE146" i="9"/>
  <c r="AF146" i="9"/>
  <c r="AG146" i="9"/>
  <c r="AB147" i="9"/>
  <c r="AC147" i="9"/>
  <c r="AD147" i="9"/>
  <c r="AE147" i="9"/>
  <c r="AF147" i="9"/>
  <c r="AG147" i="9"/>
  <c r="AB148" i="9"/>
  <c r="AC148" i="9"/>
  <c r="AD148" i="9"/>
  <c r="AE148" i="9"/>
  <c r="AF148" i="9"/>
  <c r="AG148" i="9"/>
  <c r="AB149" i="9"/>
  <c r="AC149" i="9"/>
  <c r="AD149" i="9"/>
  <c r="AE149" i="9"/>
  <c r="AF149" i="9"/>
  <c r="AG149" i="9"/>
  <c r="AB150" i="9"/>
  <c r="AC150" i="9"/>
  <c r="AD150" i="9"/>
  <c r="AE150" i="9"/>
  <c r="AF150" i="9"/>
  <c r="AG150" i="9"/>
  <c r="AB151" i="9"/>
  <c r="AC151" i="9"/>
  <c r="AD151" i="9"/>
  <c r="AE151" i="9"/>
  <c r="AF151" i="9"/>
  <c r="AG151" i="9"/>
  <c r="AB152" i="9"/>
  <c r="AC152" i="9"/>
  <c r="AD152" i="9"/>
  <c r="AE152" i="9"/>
  <c r="AF152" i="9"/>
  <c r="AG152" i="9"/>
  <c r="AB153" i="9"/>
  <c r="AC153" i="9"/>
  <c r="AD153" i="9"/>
  <c r="AE153" i="9"/>
  <c r="AF153" i="9"/>
  <c r="AG153" i="9"/>
  <c r="AB154" i="9"/>
  <c r="AC154" i="9"/>
  <c r="AD154" i="9"/>
  <c r="AE154" i="9"/>
  <c r="AF154" i="9"/>
  <c r="AG154" i="9"/>
  <c r="AB155" i="9"/>
  <c r="AC155" i="9"/>
  <c r="AD155" i="9"/>
  <c r="AE155" i="9"/>
  <c r="AF155" i="9"/>
  <c r="AG155" i="9"/>
  <c r="AB156" i="9"/>
  <c r="AC156" i="9"/>
  <c r="AD156" i="9"/>
  <c r="AE156" i="9"/>
  <c r="AF156" i="9"/>
  <c r="AG156" i="9"/>
  <c r="AB157" i="9"/>
  <c r="AC157" i="9"/>
  <c r="AD157" i="9"/>
  <c r="AE157" i="9"/>
  <c r="AF157" i="9"/>
  <c r="AG157" i="9"/>
  <c r="AB158" i="9"/>
  <c r="AC158" i="9"/>
  <c r="AD158" i="9"/>
  <c r="AE158" i="9"/>
  <c r="AF158" i="9"/>
  <c r="AG158" i="9"/>
  <c r="AB159" i="9"/>
  <c r="AC159" i="9"/>
  <c r="AD159" i="9"/>
  <c r="AE159" i="9"/>
  <c r="AF159" i="9"/>
  <c r="AG159" i="9"/>
  <c r="AB160" i="9"/>
  <c r="AC160" i="9"/>
  <c r="AD160" i="9"/>
  <c r="AE160" i="9"/>
  <c r="AF160" i="9"/>
  <c r="AG160" i="9"/>
  <c r="AB161" i="9"/>
  <c r="AC161" i="9"/>
  <c r="AD161" i="9"/>
  <c r="AE161" i="9"/>
  <c r="AF161" i="9"/>
  <c r="AG161" i="9"/>
  <c r="AB162" i="9"/>
  <c r="AC162" i="9"/>
  <c r="AD162" i="9"/>
  <c r="AE162" i="9"/>
  <c r="AF162" i="9"/>
  <c r="AG162" i="9"/>
  <c r="AB163" i="9"/>
  <c r="AC163" i="9"/>
  <c r="AD163" i="9"/>
  <c r="AE163" i="9"/>
  <c r="AF163" i="9"/>
  <c r="AG163" i="9"/>
  <c r="AB164" i="9"/>
  <c r="AC164" i="9"/>
  <c r="AD164" i="9"/>
  <c r="AE164" i="9"/>
  <c r="AF164" i="9"/>
  <c r="AG164" i="9"/>
  <c r="AB165" i="9"/>
  <c r="AC165" i="9"/>
  <c r="AD165" i="9"/>
  <c r="AE165" i="9"/>
  <c r="AF165" i="9"/>
  <c r="AG165" i="9"/>
  <c r="AB166" i="9"/>
  <c r="AC166" i="9"/>
  <c r="AD166" i="9"/>
  <c r="AE166" i="9"/>
  <c r="AF166" i="9"/>
  <c r="AG166" i="9"/>
  <c r="AB167" i="9"/>
  <c r="AC167" i="9"/>
  <c r="AD167" i="9"/>
  <c r="AE167" i="9"/>
  <c r="AF167" i="9"/>
  <c r="AG167" i="9"/>
  <c r="AB168" i="9"/>
  <c r="AC168" i="9"/>
  <c r="AD168" i="9"/>
  <c r="AE168" i="9"/>
  <c r="AF168" i="9"/>
  <c r="AG168" i="9"/>
  <c r="AB169" i="9"/>
  <c r="AC169" i="9"/>
  <c r="AD169" i="9"/>
  <c r="AE169" i="9"/>
  <c r="AF169" i="9"/>
  <c r="AG169" i="9"/>
  <c r="AB170" i="9"/>
  <c r="AC170" i="9"/>
  <c r="AD170" i="9"/>
  <c r="AE170" i="9"/>
  <c r="AF170" i="9"/>
  <c r="AG170" i="9"/>
  <c r="AB171" i="9"/>
  <c r="AC171" i="9"/>
  <c r="AD171" i="9"/>
  <c r="AE171" i="9"/>
  <c r="AF171" i="9"/>
  <c r="AG171" i="9"/>
  <c r="AB172" i="9"/>
  <c r="AC172" i="9"/>
  <c r="AD172" i="9"/>
  <c r="AE172" i="9"/>
  <c r="AF172" i="9"/>
  <c r="AG172" i="9"/>
  <c r="AB173" i="9"/>
  <c r="AC173" i="9"/>
  <c r="AD173" i="9"/>
  <c r="AE173" i="9"/>
  <c r="AF173" i="9"/>
  <c r="AG173" i="9"/>
  <c r="AB174" i="9"/>
  <c r="AC174" i="9"/>
  <c r="AD174" i="9"/>
  <c r="AE174" i="9"/>
  <c r="AF174" i="9"/>
  <c r="AG174" i="9"/>
  <c r="AB175" i="9"/>
  <c r="AC175" i="9"/>
  <c r="AD175" i="9"/>
  <c r="AE175" i="9"/>
  <c r="AF175" i="9"/>
  <c r="AG175" i="9"/>
  <c r="AB176" i="9"/>
  <c r="AC176" i="9"/>
  <c r="AD176" i="9"/>
  <c r="AE176" i="9"/>
  <c r="AF176" i="9"/>
  <c r="AG176" i="9"/>
  <c r="AB177" i="9"/>
  <c r="AC177" i="9"/>
  <c r="AD177" i="9"/>
  <c r="AE177" i="9"/>
  <c r="AF177" i="9"/>
  <c r="AG177" i="9"/>
  <c r="AB178" i="9"/>
  <c r="AC178" i="9"/>
  <c r="AD178" i="9"/>
  <c r="AE178" i="9"/>
  <c r="AF178" i="9"/>
  <c r="AG178" i="9"/>
  <c r="AB179" i="9"/>
  <c r="AC179" i="9"/>
  <c r="AD179" i="9"/>
  <c r="AE179" i="9"/>
  <c r="AF179" i="9"/>
  <c r="AG179" i="9"/>
  <c r="AB180" i="9"/>
  <c r="AC180" i="9"/>
  <c r="AD180" i="9"/>
  <c r="AE180" i="9"/>
  <c r="AF180" i="9"/>
  <c r="AG180" i="9"/>
  <c r="AB181" i="9"/>
  <c r="AC181" i="9"/>
  <c r="AD181" i="9"/>
  <c r="AE181" i="9"/>
  <c r="AF181" i="9"/>
  <c r="AG181" i="9"/>
  <c r="AB182" i="9"/>
  <c r="AC182" i="9"/>
  <c r="AD182" i="9"/>
  <c r="AE182" i="9"/>
  <c r="AF182" i="9"/>
  <c r="AG182" i="9"/>
  <c r="AB183" i="9"/>
  <c r="AC183" i="9"/>
  <c r="AD183" i="9"/>
  <c r="AE183" i="9"/>
  <c r="AF183" i="9"/>
  <c r="AG183" i="9"/>
  <c r="AB184" i="9"/>
  <c r="AC184" i="9"/>
  <c r="AD184" i="9"/>
  <c r="AE184" i="9"/>
  <c r="AF184" i="9"/>
  <c r="AG184" i="9"/>
  <c r="AB185" i="9"/>
  <c r="AC185" i="9"/>
  <c r="AD185" i="9"/>
  <c r="AE185" i="9"/>
  <c r="AF185" i="9"/>
  <c r="AG185" i="9"/>
  <c r="AB186" i="9"/>
  <c r="AC186" i="9"/>
  <c r="AD186" i="9"/>
  <c r="AE186" i="9"/>
  <c r="AF186" i="9"/>
  <c r="AG186" i="9"/>
  <c r="AB187" i="9"/>
  <c r="AC187" i="9"/>
  <c r="AD187" i="9"/>
  <c r="AE187" i="9"/>
  <c r="AF187" i="9"/>
  <c r="AG187" i="9"/>
  <c r="AB188" i="9"/>
  <c r="AC188" i="9"/>
  <c r="AD188" i="9"/>
  <c r="AE188" i="9"/>
  <c r="AF188" i="9"/>
  <c r="AG188" i="9"/>
  <c r="AB189" i="9"/>
  <c r="AC189" i="9"/>
  <c r="AD189" i="9"/>
  <c r="AE189" i="9"/>
  <c r="AF189" i="9"/>
  <c r="AG189" i="9"/>
  <c r="AB190" i="9"/>
  <c r="AC190" i="9"/>
  <c r="AD190" i="9"/>
  <c r="AE190" i="9"/>
  <c r="AF190" i="9"/>
  <c r="AG190" i="9"/>
  <c r="AB191" i="9"/>
  <c r="AC191" i="9"/>
  <c r="AD191" i="9"/>
  <c r="AE191" i="9"/>
  <c r="AF191" i="9"/>
  <c r="AG191" i="9"/>
  <c r="AB192" i="9"/>
  <c r="AC192" i="9"/>
  <c r="AD192" i="9"/>
  <c r="AE192" i="9"/>
  <c r="AF192" i="9"/>
  <c r="AG192" i="9"/>
  <c r="AB193" i="9"/>
  <c r="AC193" i="9"/>
  <c r="AD193" i="9"/>
  <c r="AE193" i="9"/>
  <c r="AF193" i="9"/>
  <c r="AG193" i="9"/>
  <c r="AB194" i="9"/>
  <c r="AC194" i="9"/>
  <c r="AD194" i="9"/>
  <c r="AE194" i="9"/>
  <c r="AF194" i="9"/>
  <c r="AG194" i="9"/>
  <c r="AB195" i="9"/>
  <c r="AC195" i="9"/>
  <c r="AD195" i="9"/>
  <c r="AE195" i="9"/>
  <c r="AF195" i="9"/>
  <c r="AG195" i="9"/>
  <c r="AB196" i="9"/>
  <c r="AC196" i="9"/>
  <c r="AD196" i="9"/>
  <c r="AE196" i="9"/>
  <c r="AF196" i="9"/>
  <c r="AG196" i="9"/>
  <c r="AB197" i="9"/>
  <c r="AC197" i="9"/>
  <c r="AD197" i="9"/>
  <c r="AE197" i="9"/>
  <c r="AF197" i="9"/>
  <c r="AG197" i="9"/>
  <c r="AB198" i="9"/>
  <c r="AC198" i="9"/>
  <c r="AD198" i="9"/>
  <c r="AE198" i="9"/>
  <c r="AF198" i="9"/>
  <c r="AG198" i="9"/>
  <c r="AB199" i="9"/>
  <c r="AC199" i="9"/>
  <c r="AD199" i="9"/>
  <c r="AE199" i="9"/>
  <c r="AF199" i="9"/>
  <c r="AG199" i="9"/>
  <c r="AB200" i="9"/>
  <c r="AC200" i="9"/>
  <c r="AD200" i="9"/>
  <c r="AE200" i="9"/>
  <c r="AF200" i="9"/>
  <c r="AG200" i="9"/>
  <c r="AB201" i="9"/>
  <c r="AC201" i="9"/>
  <c r="AD201" i="9"/>
  <c r="AE201" i="9"/>
  <c r="AF201" i="9"/>
  <c r="AG201" i="9"/>
  <c r="AB202" i="9"/>
  <c r="AC202" i="9"/>
  <c r="AD202" i="9"/>
  <c r="AE202" i="9"/>
  <c r="AF202" i="9"/>
  <c r="AG202" i="9"/>
  <c r="AB203" i="9"/>
  <c r="AC203" i="9"/>
  <c r="AD203" i="9"/>
  <c r="AE203" i="9"/>
  <c r="AF203" i="9"/>
  <c r="AG203" i="9"/>
  <c r="AB204" i="9"/>
  <c r="AC204" i="9"/>
  <c r="AD204" i="9"/>
  <c r="AE204" i="9"/>
  <c r="AF204" i="9"/>
  <c r="AG204" i="9"/>
  <c r="AB205" i="9"/>
  <c r="AC205" i="9"/>
  <c r="AD205" i="9"/>
  <c r="AE205" i="9"/>
  <c r="AF205" i="9"/>
  <c r="AG205" i="9"/>
  <c r="AB206" i="9"/>
  <c r="AC206" i="9"/>
  <c r="AD206" i="9"/>
  <c r="AE206" i="9"/>
  <c r="AF206" i="9"/>
  <c r="AG206" i="9"/>
  <c r="AB207" i="9"/>
  <c r="AC207" i="9"/>
  <c r="AD207" i="9"/>
  <c r="AE207" i="9"/>
  <c r="AF207" i="9"/>
  <c r="AG207" i="9"/>
  <c r="AB208" i="9"/>
  <c r="AC208" i="9"/>
  <c r="AD208" i="9"/>
  <c r="AE208" i="9"/>
  <c r="AF208" i="9"/>
  <c r="AG208" i="9"/>
  <c r="AB209" i="9"/>
  <c r="AC209" i="9"/>
  <c r="AD209" i="9"/>
  <c r="AE209" i="9"/>
  <c r="AF209" i="9"/>
  <c r="AG209" i="9"/>
  <c r="AB210" i="9"/>
  <c r="AC210" i="9"/>
  <c r="AD210" i="9"/>
  <c r="AE210" i="9"/>
  <c r="AF210" i="9"/>
  <c r="AG210" i="9"/>
  <c r="AB211" i="9"/>
  <c r="AC211" i="9"/>
  <c r="AD211" i="9"/>
  <c r="AE211" i="9"/>
  <c r="AF211" i="9"/>
  <c r="AG211" i="9"/>
  <c r="AB212" i="9"/>
  <c r="AC212" i="9"/>
  <c r="AD212" i="9"/>
  <c r="AE212" i="9"/>
  <c r="AF212" i="9"/>
  <c r="AG212" i="9"/>
  <c r="AB213" i="9"/>
  <c r="AC213" i="9"/>
  <c r="AD213" i="9"/>
  <c r="AE213" i="9"/>
  <c r="AF213" i="9"/>
  <c r="AG213" i="9"/>
  <c r="AB214" i="9"/>
  <c r="AC214" i="9"/>
  <c r="AD214" i="9"/>
  <c r="AE214" i="9"/>
  <c r="AF214" i="9"/>
  <c r="AG214" i="9"/>
  <c r="AB215" i="9"/>
  <c r="AC215" i="9"/>
  <c r="AD215" i="9"/>
  <c r="AE215" i="9"/>
  <c r="AF215" i="9"/>
  <c r="AG215" i="9"/>
  <c r="AB216" i="9"/>
  <c r="AC216" i="9"/>
  <c r="AD216" i="9"/>
  <c r="AE216" i="9"/>
  <c r="AF216" i="9"/>
  <c r="AG216" i="9"/>
  <c r="AB217" i="9"/>
  <c r="AC217" i="9"/>
  <c r="AD217" i="9"/>
  <c r="AE217" i="9"/>
  <c r="AF217" i="9"/>
  <c r="AG217" i="9"/>
  <c r="AB218" i="9"/>
  <c r="AC218" i="9"/>
  <c r="AD218" i="9"/>
  <c r="AE218" i="9"/>
  <c r="AF218" i="9"/>
  <c r="AG218" i="9"/>
  <c r="AB219" i="9"/>
  <c r="AC219" i="9"/>
  <c r="AD219" i="9"/>
  <c r="AE219" i="9"/>
  <c r="AF219" i="9"/>
  <c r="AG219" i="9"/>
  <c r="F39" i="2"/>
  <c r="F40" i="2"/>
  <c r="L25" i="9"/>
  <c r="M25" i="9"/>
  <c r="N25" i="9"/>
  <c r="P25" i="9"/>
  <c r="Q25" i="9"/>
  <c r="R25" i="9"/>
  <c r="L26" i="9"/>
  <c r="M26" i="9"/>
  <c r="N26" i="9"/>
  <c r="P26" i="9"/>
  <c r="Q26" i="9"/>
  <c r="R26" i="9"/>
  <c r="L27" i="9"/>
  <c r="M27" i="9"/>
  <c r="N27" i="9"/>
  <c r="P27" i="9"/>
  <c r="Q27" i="9"/>
  <c r="R27" i="9"/>
  <c r="L28" i="9"/>
  <c r="M28" i="9"/>
  <c r="N28" i="9"/>
  <c r="P28" i="9"/>
  <c r="Q28" i="9"/>
  <c r="R28" i="9"/>
  <c r="L29" i="9"/>
  <c r="M29" i="9"/>
  <c r="N29" i="9"/>
  <c r="P29" i="9"/>
  <c r="Q29" i="9"/>
  <c r="R29" i="9"/>
  <c r="L30" i="9"/>
  <c r="M30" i="9"/>
  <c r="N30" i="9"/>
  <c r="P30" i="9"/>
  <c r="Q30" i="9"/>
  <c r="R30" i="9"/>
  <c r="L31" i="9"/>
  <c r="M31" i="9"/>
  <c r="N31" i="9"/>
  <c r="P31" i="9"/>
  <c r="Q31" i="9"/>
  <c r="R31" i="9"/>
  <c r="L32" i="9"/>
  <c r="M32" i="9"/>
  <c r="N32" i="9"/>
  <c r="P32" i="9"/>
  <c r="Q32" i="9"/>
  <c r="R32" i="9"/>
  <c r="L33" i="9"/>
  <c r="M33" i="9"/>
  <c r="N33" i="9"/>
  <c r="P33" i="9"/>
  <c r="Q33" i="9"/>
  <c r="R33" i="9"/>
  <c r="L34" i="9"/>
  <c r="M34" i="9"/>
  <c r="N34" i="9"/>
  <c r="P34" i="9"/>
  <c r="Q34" i="9"/>
  <c r="R34" i="9"/>
  <c r="L35" i="9"/>
  <c r="M35" i="9"/>
  <c r="N35" i="9"/>
  <c r="P35" i="9"/>
  <c r="Q35" i="9"/>
  <c r="R35" i="9"/>
  <c r="L36" i="9"/>
  <c r="M36" i="9"/>
  <c r="N36" i="9"/>
  <c r="P36" i="9"/>
  <c r="Q36" i="9"/>
  <c r="R36" i="9"/>
  <c r="L37" i="9"/>
  <c r="M37" i="9"/>
  <c r="N37" i="9"/>
  <c r="P37" i="9"/>
  <c r="Q37" i="9"/>
  <c r="R37" i="9"/>
  <c r="L38" i="9"/>
  <c r="M38" i="9"/>
  <c r="N38" i="9"/>
  <c r="P38" i="9"/>
  <c r="Q38" i="9"/>
  <c r="R38" i="9"/>
  <c r="L39" i="9"/>
  <c r="M39" i="9"/>
  <c r="N39" i="9"/>
  <c r="P39" i="9"/>
  <c r="Q39" i="9"/>
  <c r="R39" i="9"/>
  <c r="L40" i="9"/>
  <c r="M40" i="9"/>
  <c r="N40" i="9"/>
  <c r="P40" i="9"/>
  <c r="Q40" i="9"/>
  <c r="R40" i="9"/>
  <c r="L41" i="9"/>
  <c r="M41" i="9"/>
  <c r="N41" i="9"/>
  <c r="P41" i="9"/>
  <c r="Q41" i="9"/>
  <c r="R41" i="9"/>
  <c r="L42" i="9"/>
  <c r="M42" i="9"/>
  <c r="N42" i="9"/>
  <c r="P42" i="9"/>
  <c r="Q42" i="9"/>
  <c r="R42" i="9"/>
  <c r="L43" i="9"/>
  <c r="M43" i="9"/>
  <c r="N43" i="9"/>
  <c r="P43" i="9"/>
  <c r="Q43" i="9"/>
  <c r="R43" i="9"/>
  <c r="L44" i="9"/>
  <c r="M44" i="9"/>
  <c r="N44" i="9"/>
  <c r="P44" i="9"/>
  <c r="Q44" i="9"/>
  <c r="R44" i="9"/>
  <c r="L45" i="9"/>
  <c r="M45" i="9"/>
  <c r="N45" i="9"/>
  <c r="P45" i="9"/>
  <c r="Q45" i="9"/>
  <c r="R45" i="9"/>
  <c r="L46" i="9"/>
  <c r="M46" i="9"/>
  <c r="N46" i="9"/>
  <c r="P46" i="9"/>
  <c r="Q46" i="9"/>
  <c r="R46" i="9"/>
  <c r="L47" i="9"/>
  <c r="M47" i="9"/>
  <c r="N47" i="9"/>
  <c r="P47" i="9"/>
  <c r="Q47" i="9"/>
  <c r="R47" i="9"/>
  <c r="L48" i="9"/>
  <c r="M48" i="9"/>
  <c r="N48" i="9"/>
  <c r="P48" i="9"/>
  <c r="Q48" i="9"/>
  <c r="R48" i="9"/>
  <c r="L49" i="9"/>
  <c r="M49" i="9"/>
  <c r="N49" i="9"/>
  <c r="P49" i="9"/>
  <c r="Q49" i="9"/>
  <c r="R49" i="9"/>
  <c r="L50" i="9"/>
  <c r="M50" i="9"/>
  <c r="N50" i="9"/>
  <c r="P50" i="9"/>
  <c r="Q50" i="9"/>
  <c r="R50" i="9"/>
  <c r="L51" i="9"/>
  <c r="M51" i="9"/>
  <c r="N51" i="9"/>
  <c r="P51" i="9"/>
  <c r="Q51" i="9"/>
  <c r="R51" i="9"/>
  <c r="L52" i="9"/>
  <c r="M52" i="9"/>
  <c r="N52" i="9"/>
  <c r="P52" i="9"/>
  <c r="Q52" i="9"/>
  <c r="R52" i="9"/>
  <c r="L53" i="9"/>
  <c r="M53" i="9"/>
  <c r="N53" i="9"/>
  <c r="P53" i="9"/>
  <c r="Q53" i="9"/>
  <c r="R53" i="9"/>
  <c r="L54" i="9"/>
  <c r="M54" i="9"/>
  <c r="N54" i="9"/>
  <c r="P54" i="9"/>
  <c r="Q54" i="9"/>
  <c r="R54" i="9"/>
  <c r="L55" i="9"/>
  <c r="M55" i="9"/>
  <c r="N55" i="9"/>
  <c r="P55" i="9"/>
  <c r="Q55" i="9"/>
  <c r="R55" i="9"/>
  <c r="L56" i="9"/>
  <c r="M56" i="9"/>
  <c r="N56" i="9"/>
  <c r="P56" i="9"/>
  <c r="Q56" i="9"/>
  <c r="R56" i="9"/>
  <c r="L57" i="9"/>
  <c r="M57" i="9"/>
  <c r="N57" i="9"/>
  <c r="P57" i="9"/>
  <c r="Q57" i="9"/>
  <c r="R57" i="9"/>
  <c r="L58" i="9"/>
  <c r="M58" i="9"/>
  <c r="N58" i="9"/>
  <c r="P58" i="9"/>
  <c r="Q58" i="9"/>
  <c r="R58" i="9"/>
  <c r="L59" i="9"/>
  <c r="M59" i="9"/>
  <c r="N59" i="9"/>
  <c r="P59" i="9"/>
  <c r="Q59" i="9"/>
  <c r="R59" i="9"/>
  <c r="L60" i="9"/>
  <c r="M60" i="9"/>
  <c r="N60" i="9"/>
  <c r="P60" i="9"/>
  <c r="Q60" i="9"/>
  <c r="R60" i="9"/>
  <c r="L61" i="9"/>
  <c r="M61" i="9"/>
  <c r="N61" i="9"/>
  <c r="P61" i="9"/>
  <c r="Q61" i="9"/>
  <c r="R61" i="9"/>
  <c r="L62" i="9"/>
  <c r="M62" i="9"/>
  <c r="N62" i="9"/>
  <c r="P62" i="9"/>
  <c r="Q62" i="9"/>
  <c r="R62" i="9"/>
  <c r="L63" i="9"/>
  <c r="M63" i="9"/>
  <c r="N63" i="9"/>
  <c r="P63" i="9"/>
  <c r="Q63" i="9"/>
  <c r="R63" i="9"/>
  <c r="L64" i="9"/>
  <c r="M64" i="9"/>
  <c r="N64" i="9"/>
  <c r="P64" i="9"/>
  <c r="Q64" i="9"/>
  <c r="R64" i="9"/>
  <c r="L65" i="9"/>
  <c r="M65" i="9"/>
  <c r="N65" i="9"/>
  <c r="P65" i="9"/>
  <c r="Q65" i="9"/>
  <c r="R65" i="9"/>
  <c r="L66" i="9"/>
  <c r="M66" i="9"/>
  <c r="N66" i="9"/>
  <c r="P66" i="9"/>
  <c r="Q66" i="9"/>
  <c r="R66" i="9"/>
  <c r="L67" i="9"/>
  <c r="M67" i="9"/>
  <c r="N67" i="9"/>
  <c r="P67" i="9"/>
  <c r="Q67" i="9"/>
  <c r="R67" i="9"/>
  <c r="L68" i="9"/>
  <c r="M68" i="9"/>
  <c r="N68" i="9"/>
  <c r="P68" i="9"/>
  <c r="Q68" i="9"/>
  <c r="R68" i="9"/>
  <c r="L69" i="9"/>
  <c r="M69" i="9"/>
  <c r="N69" i="9"/>
  <c r="P69" i="9"/>
  <c r="Q69" i="9"/>
  <c r="R69" i="9"/>
  <c r="L70" i="9"/>
  <c r="M70" i="9"/>
  <c r="N70" i="9"/>
  <c r="P70" i="9"/>
  <c r="Q70" i="9"/>
  <c r="R70" i="9"/>
  <c r="L71" i="9"/>
  <c r="M71" i="9"/>
  <c r="N71" i="9"/>
  <c r="P71" i="9"/>
  <c r="Q71" i="9"/>
  <c r="R71" i="9"/>
  <c r="L72" i="9"/>
  <c r="M72" i="9"/>
  <c r="N72" i="9"/>
  <c r="P72" i="9"/>
  <c r="Q72" i="9"/>
  <c r="R72" i="9"/>
  <c r="L73" i="9"/>
  <c r="M73" i="9"/>
  <c r="N73" i="9"/>
  <c r="P73" i="9"/>
  <c r="Q73" i="9"/>
  <c r="R73" i="9"/>
  <c r="L74" i="9"/>
  <c r="M74" i="9"/>
  <c r="N74" i="9"/>
  <c r="P74" i="9"/>
  <c r="Q74" i="9"/>
  <c r="R74" i="9"/>
  <c r="L75" i="9"/>
  <c r="M75" i="9"/>
  <c r="N75" i="9"/>
  <c r="P75" i="9"/>
  <c r="Q75" i="9"/>
  <c r="R75" i="9"/>
  <c r="L76" i="9"/>
  <c r="M76" i="9"/>
  <c r="N76" i="9"/>
  <c r="P76" i="9"/>
  <c r="Q76" i="9"/>
  <c r="R76" i="9"/>
  <c r="L77" i="9"/>
  <c r="M77" i="9"/>
  <c r="N77" i="9"/>
  <c r="P77" i="9"/>
  <c r="Q77" i="9"/>
  <c r="R77" i="9"/>
  <c r="L78" i="9"/>
  <c r="M78" i="9"/>
  <c r="N78" i="9"/>
  <c r="P78" i="9"/>
  <c r="Q78" i="9"/>
  <c r="R78" i="9"/>
  <c r="L79" i="9"/>
  <c r="M79" i="9"/>
  <c r="N79" i="9"/>
  <c r="P79" i="9"/>
  <c r="Q79" i="9"/>
  <c r="R79" i="9"/>
  <c r="L80" i="9"/>
  <c r="M80" i="9"/>
  <c r="N80" i="9"/>
  <c r="P80" i="9"/>
  <c r="Q80" i="9"/>
  <c r="R80" i="9"/>
  <c r="L81" i="9"/>
  <c r="M81" i="9"/>
  <c r="N81" i="9"/>
  <c r="P81" i="9"/>
  <c r="Q81" i="9"/>
  <c r="R81" i="9"/>
  <c r="L82" i="9"/>
  <c r="M82" i="9"/>
  <c r="N82" i="9"/>
  <c r="P82" i="9"/>
  <c r="Q82" i="9"/>
  <c r="R82" i="9"/>
  <c r="L83" i="9"/>
  <c r="M83" i="9"/>
  <c r="N83" i="9"/>
  <c r="P83" i="9"/>
  <c r="Q83" i="9"/>
  <c r="R83" i="9"/>
  <c r="L84" i="9"/>
  <c r="M84" i="9"/>
  <c r="N84" i="9"/>
  <c r="P84" i="9"/>
  <c r="Q84" i="9"/>
  <c r="R84" i="9"/>
  <c r="L85" i="9"/>
  <c r="M85" i="9"/>
  <c r="N85" i="9"/>
  <c r="P85" i="9"/>
  <c r="Q85" i="9"/>
  <c r="R85" i="9"/>
  <c r="L86" i="9"/>
  <c r="M86" i="9"/>
  <c r="N86" i="9"/>
  <c r="P86" i="9"/>
  <c r="Q86" i="9"/>
  <c r="R86" i="9"/>
  <c r="L87" i="9"/>
  <c r="M87" i="9"/>
  <c r="N87" i="9"/>
  <c r="P87" i="9"/>
  <c r="Q87" i="9"/>
  <c r="R87" i="9"/>
  <c r="L88" i="9"/>
  <c r="M88" i="9"/>
  <c r="N88" i="9"/>
  <c r="P88" i="9"/>
  <c r="Q88" i="9"/>
  <c r="R88" i="9"/>
  <c r="L89" i="9"/>
  <c r="M89" i="9"/>
  <c r="N89" i="9"/>
  <c r="P89" i="9"/>
  <c r="Q89" i="9"/>
  <c r="R89" i="9"/>
  <c r="L90" i="9"/>
  <c r="M90" i="9"/>
  <c r="N90" i="9"/>
  <c r="P90" i="9"/>
  <c r="Q90" i="9"/>
  <c r="R90" i="9"/>
  <c r="L91" i="9"/>
  <c r="M91" i="9"/>
  <c r="N91" i="9"/>
  <c r="P91" i="9"/>
  <c r="Q91" i="9"/>
  <c r="R91" i="9"/>
  <c r="L92" i="9"/>
  <c r="M92" i="9"/>
  <c r="N92" i="9"/>
  <c r="P92" i="9"/>
  <c r="Q92" i="9"/>
  <c r="R92" i="9"/>
  <c r="L93" i="9"/>
  <c r="M93" i="9"/>
  <c r="N93" i="9"/>
  <c r="P93" i="9"/>
  <c r="Q93" i="9"/>
  <c r="R93" i="9"/>
  <c r="L94" i="9"/>
  <c r="M94" i="9"/>
  <c r="N94" i="9"/>
  <c r="P94" i="9"/>
  <c r="Q94" i="9"/>
  <c r="R94" i="9"/>
  <c r="L95" i="9"/>
  <c r="M95" i="9"/>
  <c r="N95" i="9"/>
  <c r="P95" i="9"/>
  <c r="Q95" i="9"/>
  <c r="R95" i="9"/>
  <c r="L96" i="9"/>
  <c r="M96" i="9"/>
  <c r="N96" i="9"/>
  <c r="P96" i="9"/>
  <c r="Q96" i="9"/>
  <c r="R96" i="9"/>
  <c r="L97" i="9"/>
  <c r="M97" i="9"/>
  <c r="N97" i="9"/>
  <c r="P97" i="9"/>
  <c r="Q97" i="9"/>
  <c r="R97" i="9"/>
  <c r="L98" i="9"/>
  <c r="M98" i="9"/>
  <c r="N98" i="9"/>
  <c r="P98" i="9"/>
  <c r="Q98" i="9"/>
  <c r="R98" i="9"/>
  <c r="L99" i="9"/>
  <c r="M99" i="9"/>
  <c r="N99" i="9"/>
  <c r="P99" i="9"/>
  <c r="Q99" i="9"/>
  <c r="R99" i="9"/>
  <c r="L100" i="9"/>
  <c r="M100" i="9"/>
  <c r="N100" i="9"/>
  <c r="P100" i="9"/>
  <c r="Q100" i="9"/>
  <c r="R100" i="9"/>
  <c r="L101" i="9"/>
  <c r="M101" i="9"/>
  <c r="N101" i="9"/>
  <c r="P101" i="9"/>
  <c r="Q101" i="9"/>
  <c r="R101" i="9"/>
  <c r="L102" i="9"/>
  <c r="M102" i="9"/>
  <c r="N102" i="9"/>
  <c r="P102" i="9"/>
  <c r="Q102" i="9"/>
  <c r="R102" i="9"/>
  <c r="L103" i="9"/>
  <c r="M103" i="9"/>
  <c r="N103" i="9"/>
  <c r="P103" i="9"/>
  <c r="Q103" i="9"/>
  <c r="R103" i="9"/>
  <c r="L104" i="9"/>
  <c r="M104" i="9"/>
  <c r="N104" i="9"/>
  <c r="P104" i="9"/>
  <c r="Q104" i="9"/>
  <c r="R104" i="9"/>
  <c r="L105" i="9"/>
  <c r="M105" i="9"/>
  <c r="N105" i="9"/>
  <c r="P105" i="9"/>
  <c r="Q105" i="9"/>
  <c r="R105" i="9"/>
  <c r="L106" i="9"/>
  <c r="M106" i="9"/>
  <c r="N106" i="9"/>
  <c r="P106" i="9"/>
  <c r="Q106" i="9"/>
  <c r="R106" i="9"/>
  <c r="L107" i="9"/>
  <c r="M107" i="9"/>
  <c r="N107" i="9"/>
  <c r="P107" i="9"/>
  <c r="Q107" i="9"/>
  <c r="R107" i="9"/>
  <c r="L108" i="9"/>
  <c r="M108" i="9"/>
  <c r="N108" i="9"/>
  <c r="P108" i="9"/>
  <c r="Q108" i="9"/>
  <c r="R108" i="9"/>
  <c r="L109" i="9"/>
  <c r="M109" i="9"/>
  <c r="N109" i="9"/>
  <c r="P109" i="9"/>
  <c r="Q109" i="9"/>
  <c r="R109" i="9"/>
  <c r="L110" i="9"/>
  <c r="M110" i="9"/>
  <c r="N110" i="9"/>
  <c r="P110" i="9"/>
  <c r="Q110" i="9"/>
  <c r="R110" i="9"/>
  <c r="L111" i="9"/>
  <c r="M111" i="9"/>
  <c r="N111" i="9"/>
  <c r="P111" i="9"/>
  <c r="Q111" i="9"/>
  <c r="R111" i="9"/>
  <c r="L112" i="9"/>
  <c r="M112" i="9"/>
  <c r="N112" i="9"/>
  <c r="P112" i="9"/>
  <c r="Q112" i="9"/>
  <c r="R112" i="9"/>
  <c r="L113" i="9"/>
  <c r="M113" i="9"/>
  <c r="N113" i="9"/>
  <c r="P113" i="9"/>
  <c r="Q113" i="9"/>
  <c r="R113" i="9"/>
  <c r="L114" i="9"/>
  <c r="M114" i="9"/>
  <c r="N114" i="9"/>
  <c r="P114" i="9"/>
  <c r="Q114" i="9"/>
  <c r="R114" i="9"/>
  <c r="L115" i="9"/>
  <c r="M115" i="9"/>
  <c r="N115" i="9"/>
  <c r="P115" i="9"/>
  <c r="Q115" i="9"/>
  <c r="R115" i="9"/>
  <c r="L116" i="9"/>
  <c r="M116" i="9"/>
  <c r="N116" i="9"/>
  <c r="P116" i="9"/>
  <c r="Q116" i="9"/>
  <c r="R116" i="9"/>
  <c r="L117" i="9"/>
  <c r="M117" i="9"/>
  <c r="N117" i="9"/>
  <c r="P117" i="9"/>
  <c r="Q117" i="9"/>
  <c r="R117" i="9"/>
  <c r="L118" i="9"/>
  <c r="M118" i="9"/>
  <c r="N118" i="9"/>
  <c r="P118" i="9"/>
  <c r="Q118" i="9"/>
  <c r="R118" i="9"/>
  <c r="L119" i="9"/>
  <c r="M119" i="9"/>
  <c r="N119" i="9"/>
  <c r="P119" i="9"/>
  <c r="Q119" i="9"/>
  <c r="R119" i="9"/>
  <c r="L120" i="9"/>
  <c r="M120" i="9"/>
  <c r="N120" i="9"/>
  <c r="P120" i="9"/>
  <c r="Q120" i="9"/>
  <c r="R120" i="9"/>
  <c r="L121" i="9"/>
  <c r="M121" i="9"/>
  <c r="N121" i="9"/>
  <c r="P121" i="9"/>
  <c r="Q121" i="9"/>
  <c r="R121" i="9"/>
  <c r="L122" i="9"/>
  <c r="M122" i="9"/>
  <c r="N122" i="9"/>
  <c r="P122" i="9"/>
  <c r="Q122" i="9"/>
  <c r="R122" i="9"/>
  <c r="L123" i="9"/>
  <c r="M123" i="9"/>
  <c r="N123" i="9"/>
  <c r="P123" i="9"/>
  <c r="Q123" i="9"/>
  <c r="R123" i="9"/>
  <c r="L124" i="9"/>
  <c r="M124" i="9"/>
  <c r="N124" i="9"/>
  <c r="P124" i="9"/>
  <c r="Q124" i="9"/>
  <c r="R124" i="9"/>
  <c r="L125" i="9"/>
  <c r="M125" i="9"/>
  <c r="N125" i="9"/>
  <c r="P125" i="9"/>
  <c r="Q125" i="9"/>
  <c r="R125" i="9"/>
  <c r="L126" i="9"/>
  <c r="M126" i="9"/>
  <c r="N126" i="9"/>
  <c r="P126" i="9"/>
  <c r="Q126" i="9"/>
  <c r="R126" i="9"/>
  <c r="L127" i="9"/>
  <c r="M127" i="9"/>
  <c r="N127" i="9"/>
  <c r="P127" i="9"/>
  <c r="Q127" i="9"/>
  <c r="R127" i="9"/>
  <c r="L128" i="9"/>
  <c r="M128" i="9"/>
  <c r="N128" i="9"/>
  <c r="P128" i="9"/>
  <c r="Q128" i="9"/>
  <c r="R128" i="9"/>
  <c r="L129" i="9"/>
  <c r="M129" i="9"/>
  <c r="N129" i="9"/>
  <c r="P129" i="9"/>
  <c r="Q129" i="9"/>
  <c r="R129" i="9"/>
  <c r="L130" i="9"/>
  <c r="M130" i="9"/>
  <c r="N130" i="9"/>
  <c r="P130" i="9"/>
  <c r="Q130" i="9"/>
  <c r="R130" i="9"/>
  <c r="L131" i="9"/>
  <c r="M131" i="9"/>
  <c r="N131" i="9"/>
  <c r="P131" i="9"/>
  <c r="Q131" i="9"/>
  <c r="R131" i="9"/>
  <c r="L132" i="9"/>
  <c r="M132" i="9"/>
  <c r="N132" i="9"/>
  <c r="P132" i="9"/>
  <c r="Q132" i="9"/>
  <c r="R132" i="9"/>
  <c r="L133" i="9"/>
  <c r="M133" i="9"/>
  <c r="N133" i="9"/>
  <c r="P133" i="9"/>
  <c r="Q133" i="9"/>
  <c r="R133" i="9"/>
  <c r="L134" i="9"/>
  <c r="M134" i="9"/>
  <c r="N134" i="9"/>
  <c r="P134" i="9"/>
  <c r="Q134" i="9"/>
  <c r="R134" i="9"/>
  <c r="L135" i="9"/>
  <c r="M135" i="9"/>
  <c r="N135" i="9"/>
  <c r="P135" i="9"/>
  <c r="Q135" i="9"/>
  <c r="R135" i="9"/>
  <c r="L136" i="9"/>
  <c r="M136" i="9"/>
  <c r="N136" i="9"/>
  <c r="P136" i="9"/>
  <c r="Q136" i="9"/>
  <c r="R136" i="9"/>
  <c r="L137" i="9"/>
  <c r="M137" i="9"/>
  <c r="N137" i="9"/>
  <c r="P137" i="9"/>
  <c r="Q137" i="9"/>
  <c r="R137" i="9"/>
  <c r="L138" i="9"/>
  <c r="M138" i="9"/>
  <c r="N138" i="9"/>
  <c r="P138" i="9"/>
  <c r="Q138" i="9"/>
  <c r="R138" i="9"/>
  <c r="L139" i="9"/>
  <c r="M139" i="9"/>
  <c r="N139" i="9"/>
  <c r="P139" i="9"/>
  <c r="Q139" i="9"/>
  <c r="R139" i="9"/>
  <c r="L140" i="9"/>
  <c r="M140" i="9"/>
  <c r="N140" i="9"/>
  <c r="P140" i="9"/>
  <c r="Q140" i="9"/>
  <c r="R140" i="9"/>
  <c r="L141" i="9"/>
  <c r="M141" i="9"/>
  <c r="N141" i="9"/>
  <c r="P141" i="9"/>
  <c r="Q141" i="9"/>
  <c r="R141" i="9"/>
  <c r="L142" i="9"/>
  <c r="M142" i="9"/>
  <c r="N142" i="9"/>
  <c r="P142" i="9"/>
  <c r="Q142" i="9"/>
  <c r="R142" i="9"/>
  <c r="L143" i="9"/>
  <c r="M143" i="9"/>
  <c r="N143" i="9"/>
  <c r="P143" i="9"/>
  <c r="Q143" i="9"/>
  <c r="R143" i="9"/>
  <c r="L144" i="9"/>
  <c r="M144" i="9"/>
  <c r="N144" i="9"/>
  <c r="P144" i="9"/>
  <c r="Q144" i="9"/>
  <c r="R144" i="9"/>
  <c r="L145" i="9"/>
  <c r="M145" i="9"/>
  <c r="N145" i="9"/>
  <c r="P145" i="9"/>
  <c r="Q145" i="9"/>
  <c r="R145" i="9"/>
  <c r="L146" i="9"/>
  <c r="M146" i="9"/>
  <c r="N146" i="9"/>
  <c r="P146" i="9"/>
  <c r="Q146" i="9"/>
  <c r="R146" i="9"/>
  <c r="L147" i="9"/>
  <c r="M147" i="9"/>
  <c r="N147" i="9"/>
  <c r="P147" i="9"/>
  <c r="Q147" i="9"/>
  <c r="R147" i="9"/>
  <c r="L148" i="9"/>
  <c r="M148" i="9"/>
  <c r="N148" i="9"/>
  <c r="P148" i="9"/>
  <c r="Q148" i="9"/>
  <c r="R148" i="9"/>
  <c r="L149" i="9"/>
  <c r="M149" i="9"/>
  <c r="N149" i="9"/>
  <c r="P149" i="9"/>
  <c r="Q149" i="9"/>
  <c r="R149" i="9"/>
  <c r="L150" i="9"/>
  <c r="M150" i="9"/>
  <c r="N150" i="9"/>
  <c r="P150" i="9"/>
  <c r="Q150" i="9"/>
  <c r="R150" i="9"/>
  <c r="L151" i="9"/>
  <c r="M151" i="9"/>
  <c r="N151" i="9"/>
  <c r="P151" i="9"/>
  <c r="Q151" i="9"/>
  <c r="R151" i="9"/>
  <c r="L152" i="9"/>
  <c r="M152" i="9"/>
  <c r="N152" i="9"/>
  <c r="P152" i="9"/>
  <c r="Q152" i="9"/>
  <c r="R152" i="9"/>
  <c r="L153" i="9"/>
  <c r="M153" i="9"/>
  <c r="N153" i="9"/>
  <c r="P153" i="9"/>
  <c r="Q153" i="9"/>
  <c r="R153" i="9"/>
  <c r="L154" i="9"/>
  <c r="M154" i="9"/>
  <c r="N154" i="9"/>
  <c r="P154" i="9"/>
  <c r="Q154" i="9"/>
  <c r="R154" i="9"/>
  <c r="L155" i="9"/>
  <c r="M155" i="9"/>
  <c r="N155" i="9"/>
  <c r="P155" i="9"/>
  <c r="Q155" i="9"/>
  <c r="R155" i="9"/>
  <c r="L156" i="9"/>
  <c r="M156" i="9"/>
  <c r="N156" i="9"/>
  <c r="P156" i="9"/>
  <c r="Q156" i="9"/>
  <c r="R156" i="9"/>
  <c r="L157" i="9"/>
  <c r="M157" i="9"/>
  <c r="N157" i="9"/>
  <c r="P157" i="9"/>
  <c r="Q157" i="9"/>
  <c r="R157" i="9"/>
  <c r="L158" i="9"/>
  <c r="M158" i="9"/>
  <c r="N158" i="9"/>
  <c r="P158" i="9"/>
  <c r="Q158" i="9"/>
  <c r="R158" i="9"/>
  <c r="L159" i="9"/>
  <c r="M159" i="9"/>
  <c r="N159" i="9"/>
  <c r="P159" i="9"/>
  <c r="Q159" i="9"/>
  <c r="R159" i="9"/>
  <c r="L160" i="9"/>
  <c r="M160" i="9"/>
  <c r="N160" i="9"/>
  <c r="P160" i="9"/>
  <c r="Q160" i="9"/>
  <c r="R160" i="9"/>
  <c r="L161" i="9"/>
  <c r="M161" i="9"/>
  <c r="N161" i="9"/>
  <c r="P161" i="9"/>
  <c r="Q161" i="9"/>
  <c r="R161" i="9"/>
  <c r="L162" i="9"/>
  <c r="M162" i="9"/>
  <c r="N162" i="9"/>
  <c r="P162" i="9"/>
  <c r="Q162" i="9"/>
  <c r="R162" i="9"/>
  <c r="L163" i="9"/>
  <c r="M163" i="9"/>
  <c r="N163" i="9"/>
  <c r="P163" i="9"/>
  <c r="Q163" i="9"/>
  <c r="R163" i="9"/>
  <c r="L164" i="9"/>
  <c r="M164" i="9"/>
  <c r="N164" i="9"/>
  <c r="P164" i="9"/>
  <c r="Q164" i="9"/>
  <c r="R164" i="9"/>
  <c r="L165" i="9"/>
  <c r="M165" i="9"/>
  <c r="N165" i="9"/>
  <c r="P165" i="9"/>
  <c r="Q165" i="9"/>
  <c r="R165" i="9"/>
  <c r="L166" i="9"/>
  <c r="M166" i="9"/>
  <c r="N166" i="9"/>
  <c r="P166" i="9"/>
  <c r="Q166" i="9"/>
  <c r="R166" i="9"/>
  <c r="L167" i="9"/>
  <c r="M167" i="9"/>
  <c r="N167" i="9"/>
  <c r="P167" i="9"/>
  <c r="Q167" i="9"/>
  <c r="R167" i="9"/>
  <c r="L168" i="9"/>
  <c r="M168" i="9"/>
  <c r="N168" i="9"/>
  <c r="P168" i="9"/>
  <c r="Q168" i="9"/>
  <c r="R168" i="9"/>
  <c r="L169" i="9"/>
  <c r="M169" i="9"/>
  <c r="N169" i="9"/>
  <c r="P169" i="9"/>
  <c r="Q169" i="9"/>
  <c r="R169" i="9"/>
  <c r="L170" i="9"/>
  <c r="M170" i="9"/>
  <c r="N170" i="9"/>
  <c r="P170" i="9"/>
  <c r="Q170" i="9"/>
  <c r="R170" i="9"/>
  <c r="L171" i="9"/>
  <c r="M171" i="9"/>
  <c r="N171" i="9"/>
  <c r="P171" i="9"/>
  <c r="Q171" i="9"/>
  <c r="R171" i="9"/>
  <c r="L172" i="9"/>
  <c r="M172" i="9"/>
  <c r="N172" i="9"/>
  <c r="P172" i="9"/>
  <c r="Q172" i="9"/>
  <c r="R172" i="9"/>
  <c r="L173" i="9"/>
  <c r="M173" i="9"/>
  <c r="N173" i="9"/>
  <c r="P173" i="9"/>
  <c r="Q173" i="9"/>
  <c r="R173" i="9"/>
  <c r="L174" i="9"/>
  <c r="M174" i="9"/>
  <c r="N174" i="9"/>
  <c r="P174" i="9"/>
  <c r="Q174" i="9"/>
  <c r="R174" i="9"/>
  <c r="L175" i="9"/>
  <c r="M175" i="9"/>
  <c r="N175" i="9"/>
  <c r="P175" i="9"/>
  <c r="Q175" i="9"/>
  <c r="R175" i="9"/>
  <c r="L176" i="9"/>
  <c r="M176" i="9"/>
  <c r="N176" i="9"/>
  <c r="P176" i="9"/>
  <c r="Q176" i="9"/>
  <c r="R176" i="9"/>
  <c r="L177" i="9"/>
  <c r="M177" i="9"/>
  <c r="N177" i="9"/>
  <c r="P177" i="9"/>
  <c r="Q177" i="9"/>
  <c r="R177" i="9"/>
  <c r="L178" i="9"/>
  <c r="M178" i="9"/>
  <c r="N178" i="9"/>
  <c r="P178" i="9"/>
  <c r="Q178" i="9"/>
  <c r="R178" i="9"/>
  <c r="L179" i="9"/>
  <c r="M179" i="9"/>
  <c r="N179" i="9"/>
  <c r="P179" i="9"/>
  <c r="Q179" i="9"/>
  <c r="R179" i="9"/>
  <c r="L180" i="9"/>
  <c r="M180" i="9"/>
  <c r="N180" i="9"/>
  <c r="P180" i="9"/>
  <c r="Q180" i="9"/>
  <c r="R180" i="9"/>
  <c r="L181" i="9"/>
  <c r="M181" i="9"/>
  <c r="N181" i="9"/>
  <c r="P181" i="9"/>
  <c r="Q181" i="9"/>
  <c r="R181" i="9"/>
  <c r="L182" i="9"/>
  <c r="M182" i="9"/>
  <c r="N182" i="9"/>
  <c r="P182" i="9"/>
  <c r="Q182" i="9"/>
  <c r="R182" i="9"/>
  <c r="L183" i="9"/>
  <c r="M183" i="9"/>
  <c r="N183" i="9"/>
  <c r="P183" i="9"/>
  <c r="Q183" i="9"/>
  <c r="R183" i="9"/>
  <c r="L184" i="9"/>
  <c r="M184" i="9"/>
  <c r="N184" i="9"/>
  <c r="P184" i="9"/>
  <c r="Q184" i="9"/>
  <c r="R184" i="9"/>
  <c r="L185" i="9"/>
  <c r="M185" i="9"/>
  <c r="N185" i="9"/>
  <c r="P185" i="9"/>
  <c r="Q185" i="9"/>
  <c r="R185" i="9"/>
  <c r="L186" i="9"/>
  <c r="M186" i="9"/>
  <c r="N186" i="9"/>
  <c r="P186" i="9"/>
  <c r="Q186" i="9"/>
  <c r="R186" i="9"/>
  <c r="L187" i="9"/>
  <c r="M187" i="9"/>
  <c r="N187" i="9"/>
  <c r="P187" i="9"/>
  <c r="Q187" i="9"/>
  <c r="R187" i="9"/>
  <c r="L188" i="9"/>
  <c r="M188" i="9"/>
  <c r="N188" i="9"/>
  <c r="P188" i="9"/>
  <c r="Q188" i="9"/>
  <c r="R188" i="9"/>
  <c r="L189" i="9"/>
  <c r="M189" i="9"/>
  <c r="N189" i="9"/>
  <c r="P189" i="9"/>
  <c r="Q189" i="9"/>
  <c r="R189" i="9"/>
  <c r="L190" i="9"/>
  <c r="M190" i="9"/>
  <c r="N190" i="9"/>
  <c r="P190" i="9"/>
  <c r="Q190" i="9"/>
  <c r="R190" i="9"/>
  <c r="L191" i="9"/>
  <c r="M191" i="9"/>
  <c r="N191" i="9"/>
  <c r="P191" i="9"/>
  <c r="Q191" i="9"/>
  <c r="R191" i="9"/>
  <c r="L192" i="9"/>
  <c r="M192" i="9"/>
  <c r="N192" i="9"/>
  <c r="P192" i="9"/>
  <c r="Q192" i="9"/>
  <c r="R192" i="9"/>
  <c r="L193" i="9"/>
  <c r="M193" i="9"/>
  <c r="N193" i="9"/>
  <c r="P193" i="9"/>
  <c r="Q193" i="9"/>
  <c r="R193" i="9"/>
  <c r="L194" i="9"/>
  <c r="M194" i="9"/>
  <c r="N194" i="9"/>
  <c r="P194" i="9"/>
  <c r="Q194" i="9"/>
  <c r="R194" i="9"/>
  <c r="L195" i="9"/>
  <c r="M195" i="9"/>
  <c r="N195" i="9"/>
  <c r="P195" i="9"/>
  <c r="Q195" i="9"/>
  <c r="R195" i="9"/>
  <c r="L196" i="9"/>
  <c r="M196" i="9"/>
  <c r="N196" i="9"/>
  <c r="P196" i="9"/>
  <c r="Q196" i="9"/>
  <c r="R196" i="9"/>
  <c r="L197" i="9"/>
  <c r="M197" i="9"/>
  <c r="N197" i="9"/>
  <c r="P197" i="9"/>
  <c r="Q197" i="9"/>
  <c r="R197" i="9"/>
  <c r="L198" i="9"/>
  <c r="M198" i="9"/>
  <c r="N198" i="9"/>
  <c r="P198" i="9"/>
  <c r="Q198" i="9"/>
  <c r="R198" i="9"/>
  <c r="L199" i="9"/>
  <c r="M199" i="9"/>
  <c r="N199" i="9"/>
  <c r="P199" i="9"/>
  <c r="Q199" i="9"/>
  <c r="R199" i="9"/>
  <c r="L200" i="9"/>
  <c r="M200" i="9"/>
  <c r="N200" i="9"/>
  <c r="P200" i="9"/>
  <c r="Q200" i="9"/>
  <c r="R200" i="9"/>
  <c r="L201" i="9"/>
  <c r="M201" i="9"/>
  <c r="N201" i="9"/>
  <c r="P201" i="9"/>
  <c r="Q201" i="9"/>
  <c r="R201" i="9"/>
  <c r="L202" i="9"/>
  <c r="M202" i="9"/>
  <c r="N202" i="9"/>
  <c r="P202" i="9"/>
  <c r="Q202" i="9"/>
  <c r="R202" i="9"/>
  <c r="L203" i="9"/>
  <c r="M203" i="9"/>
  <c r="N203" i="9"/>
  <c r="P203" i="9"/>
  <c r="Q203" i="9"/>
  <c r="R203" i="9"/>
  <c r="L204" i="9"/>
  <c r="M204" i="9"/>
  <c r="N204" i="9"/>
  <c r="P204" i="9"/>
  <c r="Q204" i="9"/>
  <c r="R204" i="9"/>
  <c r="L205" i="9"/>
  <c r="M205" i="9"/>
  <c r="N205" i="9"/>
  <c r="P205" i="9"/>
  <c r="Q205" i="9"/>
  <c r="R205" i="9"/>
  <c r="L206" i="9"/>
  <c r="M206" i="9"/>
  <c r="N206" i="9"/>
  <c r="P206" i="9"/>
  <c r="Q206" i="9"/>
  <c r="R206" i="9"/>
  <c r="L207" i="9"/>
  <c r="M207" i="9"/>
  <c r="N207" i="9"/>
  <c r="P207" i="9"/>
  <c r="Q207" i="9"/>
  <c r="R207" i="9"/>
  <c r="L208" i="9"/>
  <c r="M208" i="9"/>
  <c r="N208" i="9"/>
  <c r="P208" i="9"/>
  <c r="Q208" i="9"/>
  <c r="R208" i="9"/>
  <c r="L209" i="9"/>
  <c r="M209" i="9"/>
  <c r="N209" i="9"/>
  <c r="P209" i="9"/>
  <c r="Q209" i="9"/>
  <c r="R209" i="9"/>
  <c r="L210" i="9"/>
  <c r="M210" i="9"/>
  <c r="N210" i="9"/>
  <c r="P210" i="9"/>
  <c r="Q210" i="9"/>
  <c r="R210" i="9"/>
  <c r="L211" i="9"/>
  <c r="M211" i="9"/>
  <c r="N211" i="9"/>
  <c r="P211" i="9"/>
  <c r="Q211" i="9"/>
  <c r="R211" i="9"/>
  <c r="L212" i="9"/>
  <c r="M212" i="9"/>
  <c r="N212" i="9"/>
  <c r="P212" i="9"/>
  <c r="Q212" i="9"/>
  <c r="R212" i="9"/>
  <c r="L213" i="9"/>
  <c r="M213" i="9"/>
  <c r="N213" i="9"/>
  <c r="P213" i="9"/>
  <c r="Q213" i="9"/>
  <c r="R213" i="9"/>
  <c r="L214" i="9"/>
  <c r="M214" i="9"/>
  <c r="N214" i="9"/>
  <c r="P214" i="9"/>
  <c r="Q214" i="9"/>
  <c r="R214" i="9"/>
  <c r="L215" i="9"/>
  <c r="M215" i="9"/>
  <c r="N215" i="9"/>
  <c r="P215" i="9"/>
  <c r="Q215" i="9"/>
  <c r="R215" i="9"/>
  <c r="L216" i="9"/>
  <c r="M216" i="9"/>
  <c r="N216" i="9"/>
  <c r="P216" i="9"/>
  <c r="Q216" i="9"/>
  <c r="R216" i="9"/>
  <c r="L217" i="9"/>
  <c r="M217" i="9"/>
  <c r="N217" i="9"/>
  <c r="P217" i="9"/>
  <c r="Q217" i="9"/>
  <c r="R217" i="9"/>
  <c r="L218" i="9"/>
  <c r="M218" i="9"/>
  <c r="N218" i="9"/>
  <c r="P218" i="9"/>
  <c r="Q218" i="9"/>
  <c r="R218" i="9"/>
  <c r="L219" i="9"/>
  <c r="M219" i="9"/>
  <c r="N219" i="9"/>
  <c r="P219" i="9"/>
  <c r="Q219" i="9"/>
  <c r="R219" i="9"/>
  <c r="F35" i="2"/>
  <c r="D25" i="9"/>
  <c r="E25" i="9"/>
  <c r="F25" i="9"/>
  <c r="H25" i="9"/>
  <c r="I25" i="9"/>
  <c r="J25" i="9"/>
  <c r="D26" i="9"/>
  <c r="E26" i="9"/>
  <c r="F26" i="9"/>
  <c r="H26" i="9"/>
  <c r="I26" i="9"/>
  <c r="J26" i="9"/>
  <c r="D27" i="9"/>
  <c r="E27" i="9"/>
  <c r="F27" i="9"/>
  <c r="H27" i="9"/>
  <c r="I27" i="9"/>
  <c r="J27" i="9"/>
  <c r="D28" i="9"/>
  <c r="E28" i="9"/>
  <c r="F28" i="9"/>
  <c r="H28" i="9"/>
  <c r="I28" i="9"/>
  <c r="J28" i="9"/>
  <c r="D29" i="9"/>
  <c r="E29" i="9"/>
  <c r="F29" i="9"/>
  <c r="H29" i="9"/>
  <c r="I29" i="9"/>
  <c r="J29" i="9"/>
  <c r="D30" i="9"/>
  <c r="E30" i="9"/>
  <c r="F30" i="9"/>
  <c r="H30" i="9"/>
  <c r="I30" i="9"/>
  <c r="J30" i="9"/>
  <c r="D31" i="9"/>
  <c r="E31" i="9"/>
  <c r="F31" i="9"/>
  <c r="H31" i="9"/>
  <c r="I31" i="9"/>
  <c r="J31" i="9"/>
  <c r="D32" i="9"/>
  <c r="E32" i="9"/>
  <c r="F32" i="9"/>
  <c r="H32" i="9"/>
  <c r="I32" i="9"/>
  <c r="J32" i="9"/>
  <c r="D33" i="9"/>
  <c r="E33" i="9"/>
  <c r="F33" i="9"/>
  <c r="H33" i="9"/>
  <c r="I33" i="9"/>
  <c r="J33" i="9"/>
  <c r="D34" i="9"/>
  <c r="E34" i="9"/>
  <c r="F34" i="9"/>
  <c r="H34" i="9"/>
  <c r="I34" i="9"/>
  <c r="J34" i="9"/>
  <c r="D35" i="9"/>
  <c r="E35" i="9"/>
  <c r="F35" i="9"/>
  <c r="H35" i="9"/>
  <c r="I35" i="9"/>
  <c r="J35" i="9"/>
  <c r="D36" i="9"/>
  <c r="E36" i="9"/>
  <c r="F36" i="9"/>
  <c r="H36" i="9"/>
  <c r="I36" i="9"/>
  <c r="J36" i="9"/>
  <c r="D37" i="9"/>
  <c r="E37" i="9"/>
  <c r="F37" i="9"/>
  <c r="H37" i="9"/>
  <c r="I37" i="9"/>
  <c r="J37" i="9"/>
  <c r="D38" i="9"/>
  <c r="E38" i="9"/>
  <c r="F38" i="9"/>
  <c r="H38" i="9"/>
  <c r="I38" i="9"/>
  <c r="J38" i="9"/>
  <c r="D39" i="9"/>
  <c r="E39" i="9"/>
  <c r="F39" i="9"/>
  <c r="H39" i="9"/>
  <c r="I39" i="9"/>
  <c r="J39" i="9"/>
  <c r="D40" i="9"/>
  <c r="E40" i="9"/>
  <c r="F40" i="9"/>
  <c r="H40" i="9"/>
  <c r="I40" i="9"/>
  <c r="J40" i="9"/>
  <c r="D41" i="9"/>
  <c r="E41" i="9"/>
  <c r="F41" i="9"/>
  <c r="H41" i="9"/>
  <c r="I41" i="9"/>
  <c r="J41" i="9"/>
  <c r="D42" i="9"/>
  <c r="E42" i="9"/>
  <c r="F42" i="9"/>
  <c r="H42" i="9"/>
  <c r="I42" i="9"/>
  <c r="J42" i="9"/>
  <c r="D43" i="9"/>
  <c r="E43" i="9"/>
  <c r="F43" i="9"/>
  <c r="H43" i="9"/>
  <c r="I43" i="9"/>
  <c r="J43" i="9"/>
  <c r="D44" i="9"/>
  <c r="E44" i="9"/>
  <c r="F44" i="9"/>
  <c r="H44" i="9"/>
  <c r="I44" i="9"/>
  <c r="J44" i="9"/>
  <c r="D45" i="9"/>
  <c r="E45" i="9"/>
  <c r="F45" i="9"/>
  <c r="H45" i="9"/>
  <c r="I45" i="9"/>
  <c r="J45" i="9"/>
  <c r="D46" i="9"/>
  <c r="E46" i="9"/>
  <c r="F46" i="9"/>
  <c r="H46" i="9"/>
  <c r="I46" i="9"/>
  <c r="J46" i="9"/>
  <c r="D47" i="9"/>
  <c r="E47" i="9"/>
  <c r="F47" i="9"/>
  <c r="H47" i="9"/>
  <c r="I47" i="9"/>
  <c r="J47" i="9"/>
  <c r="D48" i="9"/>
  <c r="E48" i="9"/>
  <c r="F48" i="9"/>
  <c r="H48" i="9"/>
  <c r="I48" i="9"/>
  <c r="J48" i="9"/>
  <c r="D49" i="9"/>
  <c r="E49" i="9"/>
  <c r="F49" i="9"/>
  <c r="H49" i="9"/>
  <c r="I49" i="9"/>
  <c r="J49" i="9"/>
  <c r="D50" i="9"/>
  <c r="E50" i="9"/>
  <c r="F50" i="9"/>
  <c r="H50" i="9"/>
  <c r="I50" i="9"/>
  <c r="J50" i="9"/>
  <c r="D51" i="9"/>
  <c r="E51" i="9"/>
  <c r="F51" i="9"/>
  <c r="H51" i="9"/>
  <c r="I51" i="9"/>
  <c r="J51" i="9"/>
  <c r="D52" i="9"/>
  <c r="E52" i="9"/>
  <c r="F52" i="9"/>
  <c r="H52" i="9"/>
  <c r="I52" i="9"/>
  <c r="J52" i="9"/>
  <c r="D53" i="9"/>
  <c r="E53" i="9"/>
  <c r="F53" i="9"/>
  <c r="H53" i="9"/>
  <c r="I53" i="9"/>
  <c r="J53" i="9"/>
  <c r="D54" i="9"/>
  <c r="E54" i="9"/>
  <c r="F54" i="9"/>
  <c r="H54" i="9"/>
  <c r="I54" i="9"/>
  <c r="J54" i="9"/>
  <c r="D55" i="9"/>
  <c r="E55" i="9"/>
  <c r="F55" i="9"/>
  <c r="H55" i="9"/>
  <c r="I55" i="9"/>
  <c r="J55" i="9"/>
  <c r="D56" i="9"/>
  <c r="E56" i="9"/>
  <c r="F56" i="9"/>
  <c r="H56" i="9"/>
  <c r="I56" i="9"/>
  <c r="J56" i="9"/>
  <c r="D57" i="9"/>
  <c r="E57" i="9"/>
  <c r="F57" i="9"/>
  <c r="H57" i="9"/>
  <c r="I57" i="9"/>
  <c r="J57" i="9"/>
  <c r="D58" i="9"/>
  <c r="E58" i="9"/>
  <c r="F58" i="9"/>
  <c r="H58" i="9"/>
  <c r="I58" i="9"/>
  <c r="J58" i="9"/>
  <c r="D59" i="9"/>
  <c r="E59" i="9"/>
  <c r="F59" i="9"/>
  <c r="H59" i="9"/>
  <c r="I59" i="9"/>
  <c r="J59" i="9"/>
  <c r="D60" i="9"/>
  <c r="E60" i="9"/>
  <c r="F60" i="9"/>
  <c r="H60" i="9"/>
  <c r="I60" i="9"/>
  <c r="J60" i="9"/>
  <c r="D61" i="9"/>
  <c r="E61" i="9"/>
  <c r="F61" i="9"/>
  <c r="H61" i="9"/>
  <c r="I61" i="9"/>
  <c r="J61" i="9"/>
  <c r="D62" i="9"/>
  <c r="E62" i="9"/>
  <c r="F62" i="9"/>
  <c r="H62" i="9"/>
  <c r="I62" i="9"/>
  <c r="J62" i="9"/>
  <c r="D63" i="9"/>
  <c r="E63" i="9"/>
  <c r="F63" i="9"/>
  <c r="H63" i="9"/>
  <c r="I63" i="9"/>
  <c r="J63" i="9"/>
  <c r="D64" i="9"/>
  <c r="E64" i="9"/>
  <c r="F64" i="9"/>
  <c r="H64" i="9"/>
  <c r="I64" i="9"/>
  <c r="J64" i="9"/>
  <c r="D65" i="9"/>
  <c r="E65" i="9"/>
  <c r="F65" i="9"/>
  <c r="H65" i="9"/>
  <c r="I65" i="9"/>
  <c r="J65" i="9"/>
  <c r="D66" i="9"/>
  <c r="E66" i="9"/>
  <c r="F66" i="9"/>
  <c r="H66" i="9"/>
  <c r="I66" i="9"/>
  <c r="J66" i="9"/>
  <c r="D67" i="9"/>
  <c r="E67" i="9"/>
  <c r="F67" i="9"/>
  <c r="H67" i="9"/>
  <c r="I67" i="9"/>
  <c r="J67" i="9"/>
  <c r="D68" i="9"/>
  <c r="E68" i="9"/>
  <c r="F68" i="9"/>
  <c r="H68" i="9"/>
  <c r="I68" i="9"/>
  <c r="J68" i="9"/>
  <c r="D69" i="9"/>
  <c r="E69" i="9"/>
  <c r="F69" i="9"/>
  <c r="H69" i="9"/>
  <c r="I69" i="9"/>
  <c r="J69" i="9"/>
  <c r="D70" i="9"/>
  <c r="E70" i="9"/>
  <c r="F70" i="9"/>
  <c r="H70" i="9"/>
  <c r="I70" i="9"/>
  <c r="J70" i="9"/>
  <c r="D71" i="9"/>
  <c r="E71" i="9"/>
  <c r="F71" i="9"/>
  <c r="H71" i="9"/>
  <c r="I71" i="9"/>
  <c r="J71" i="9"/>
  <c r="D72" i="9"/>
  <c r="E72" i="9"/>
  <c r="F72" i="9"/>
  <c r="H72" i="9"/>
  <c r="I72" i="9"/>
  <c r="J72" i="9"/>
  <c r="D73" i="9"/>
  <c r="E73" i="9"/>
  <c r="F73" i="9"/>
  <c r="H73" i="9"/>
  <c r="I73" i="9"/>
  <c r="J73" i="9"/>
  <c r="D74" i="9"/>
  <c r="E74" i="9"/>
  <c r="F74" i="9"/>
  <c r="H74" i="9"/>
  <c r="I74" i="9"/>
  <c r="J74" i="9"/>
  <c r="D75" i="9"/>
  <c r="E75" i="9"/>
  <c r="F75" i="9"/>
  <c r="H75" i="9"/>
  <c r="I75" i="9"/>
  <c r="J75" i="9"/>
  <c r="D76" i="9"/>
  <c r="E76" i="9"/>
  <c r="F76" i="9"/>
  <c r="H76" i="9"/>
  <c r="I76" i="9"/>
  <c r="J76" i="9"/>
  <c r="D77" i="9"/>
  <c r="E77" i="9"/>
  <c r="F77" i="9"/>
  <c r="H77" i="9"/>
  <c r="I77" i="9"/>
  <c r="J77" i="9"/>
  <c r="D78" i="9"/>
  <c r="E78" i="9"/>
  <c r="F78" i="9"/>
  <c r="H78" i="9"/>
  <c r="I78" i="9"/>
  <c r="J78" i="9"/>
  <c r="D79" i="9"/>
  <c r="E79" i="9"/>
  <c r="F79" i="9"/>
  <c r="H79" i="9"/>
  <c r="I79" i="9"/>
  <c r="J79" i="9"/>
  <c r="D80" i="9"/>
  <c r="E80" i="9"/>
  <c r="F80" i="9"/>
  <c r="H80" i="9"/>
  <c r="I80" i="9"/>
  <c r="J80" i="9"/>
  <c r="D81" i="9"/>
  <c r="E81" i="9"/>
  <c r="F81" i="9"/>
  <c r="H81" i="9"/>
  <c r="I81" i="9"/>
  <c r="J81" i="9"/>
  <c r="D82" i="9"/>
  <c r="E82" i="9"/>
  <c r="F82" i="9"/>
  <c r="H82" i="9"/>
  <c r="I82" i="9"/>
  <c r="J82" i="9"/>
  <c r="D83" i="9"/>
  <c r="E83" i="9"/>
  <c r="F83" i="9"/>
  <c r="H83" i="9"/>
  <c r="I83" i="9"/>
  <c r="J83" i="9"/>
  <c r="D84" i="9"/>
  <c r="E84" i="9"/>
  <c r="F84" i="9"/>
  <c r="H84" i="9"/>
  <c r="I84" i="9"/>
  <c r="J84" i="9"/>
  <c r="D85" i="9"/>
  <c r="E85" i="9"/>
  <c r="F85" i="9"/>
  <c r="H85" i="9"/>
  <c r="I85" i="9"/>
  <c r="J85" i="9"/>
  <c r="D86" i="9"/>
  <c r="E86" i="9"/>
  <c r="F86" i="9"/>
  <c r="H86" i="9"/>
  <c r="I86" i="9"/>
  <c r="J86" i="9"/>
  <c r="D87" i="9"/>
  <c r="E87" i="9"/>
  <c r="F87" i="9"/>
  <c r="H87" i="9"/>
  <c r="I87" i="9"/>
  <c r="J87" i="9"/>
  <c r="D88" i="9"/>
  <c r="E88" i="9"/>
  <c r="F88" i="9"/>
  <c r="H88" i="9"/>
  <c r="I88" i="9"/>
  <c r="J88" i="9"/>
  <c r="D89" i="9"/>
  <c r="E89" i="9"/>
  <c r="F89" i="9"/>
  <c r="H89" i="9"/>
  <c r="I89" i="9"/>
  <c r="J89" i="9"/>
  <c r="D90" i="9"/>
  <c r="E90" i="9"/>
  <c r="F90" i="9"/>
  <c r="H90" i="9"/>
  <c r="I90" i="9"/>
  <c r="J90" i="9"/>
  <c r="D91" i="9"/>
  <c r="E91" i="9"/>
  <c r="F91" i="9"/>
  <c r="H91" i="9"/>
  <c r="I91" i="9"/>
  <c r="J91" i="9"/>
  <c r="D92" i="9"/>
  <c r="E92" i="9"/>
  <c r="F92" i="9"/>
  <c r="H92" i="9"/>
  <c r="I92" i="9"/>
  <c r="J92" i="9"/>
  <c r="D93" i="9"/>
  <c r="E93" i="9"/>
  <c r="F93" i="9"/>
  <c r="H93" i="9"/>
  <c r="I93" i="9"/>
  <c r="J93" i="9"/>
  <c r="D94" i="9"/>
  <c r="E94" i="9"/>
  <c r="F94" i="9"/>
  <c r="H94" i="9"/>
  <c r="I94" i="9"/>
  <c r="J94" i="9"/>
  <c r="D95" i="9"/>
  <c r="E95" i="9"/>
  <c r="F95" i="9"/>
  <c r="H95" i="9"/>
  <c r="I95" i="9"/>
  <c r="J95" i="9"/>
  <c r="D96" i="9"/>
  <c r="E96" i="9"/>
  <c r="F96" i="9"/>
  <c r="H96" i="9"/>
  <c r="I96" i="9"/>
  <c r="J96" i="9"/>
  <c r="D97" i="9"/>
  <c r="E97" i="9"/>
  <c r="F97" i="9"/>
  <c r="H97" i="9"/>
  <c r="I97" i="9"/>
  <c r="J97" i="9"/>
  <c r="D98" i="9"/>
  <c r="E98" i="9"/>
  <c r="F98" i="9"/>
  <c r="H98" i="9"/>
  <c r="I98" i="9"/>
  <c r="J98" i="9"/>
  <c r="D99" i="9"/>
  <c r="E99" i="9"/>
  <c r="F99" i="9"/>
  <c r="H99" i="9"/>
  <c r="I99" i="9"/>
  <c r="J99" i="9"/>
  <c r="D100" i="9"/>
  <c r="E100" i="9"/>
  <c r="F100" i="9"/>
  <c r="H100" i="9"/>
  <c r="I100" i="9"/>
  <c r="J100" i="9"/>
  <c r="D101" i="9"/>
  <c r="E101" i="9"/>
  <c r="F101" i="9"/>
  <c r="H101" i="9"/>
  <c r="I101" i="9"/>
  <c r="J101" i="9"/>
  <c r="D102" i="9"/>
  <c r="E102" i="9"/>
  <c r="F102" i="9"/>
  <c r="H102" i="9"/>
  <c r="I102" i="9"/>
  <c r="J102" i="9"/>
  <c r="D103" i="9"/>
  <c r="E103" i="9"/>
  <c r="F103" i="9"/>
  <c r="H103" i="9"/>
  <c r="I103" i="9"/>
  <c r="J103" i="9"/>
  <c r="D104" i="9"/>
  <c r="E104" i="9"/>
  <c r="F104" i="9"/>
  <c r="H104" i="9"/>
  <c r="I104" i="9"/>
  <c r="J104" i="9"/>
  <c r="D105" i="9"/>
  <c r="E105" i="9"/>
  <c r="F105" i="9"/>
  <c r="H105" i="9"/>
  <c r="I105" i="9"/>
  <c r="J105" i="9"/>
  <c r="D106" i="9"/>
  <c r="E106" i="9"/>
  <c r="F106" i="9"/>
  <c r="H106" i="9"/>
  <c r="I106" i="9"/>
  <c r="J106" i="9"/>
  <c r="D107" i="9"/>
  <c r="E107" i="9"/>
  <c r="F107" i="9"/>
  <c r="H107" i="9"/>
  <c r="I107" i="9"/>
  <c r="J107" i="9"/>
  <c r="D108" i="9"/>
  <c r="E108" i="9"/>
  <c r="F108" i="9"/>
  <c r="H108" i="9"/>
  <c r="I108" i="9"/>
  <c r="J108" i="9"/>
  <c r="D109" i="9"/>
  <c r="E109" i="9"/>
  <c r="F109" i="9"/>
  <c r="H109" i="9"/>
  <c r="I109" i="9"/>
  <c r="J109" i="9"/>
  <c r="D110" i="9"/>
  <c r="E110" i="9"/>
  <c r="F110" i="9"/>
  <c r="H110" i="9"/>
  <c r="I110" i="9"/>
  <c r="J110" i="9"/>
  <c r="D111" i="9"/>
  <c r="E111" i="9"/>
  <c r="F111" i="9"/>
  <c r="H111" i="9"/>
  <c r="I111" i="9"/>
  <c r="J111" i="9"/>
  <c r="D112" i="9"/>
  <c r="E112" i="9"/>
  <c r="F112" i="9"/>
  <c r="H112" i="9"/>
  <c r="I112" i="9"/>
  <c r="J112" i="9"/>
  <c r="D113" i="9"/>
  <c r="E113" i="9"/>
  <c r="F113" i="9"/>
  <c r="H113" i="9"/>
  <c r="I113" i="9"/>
  <c r="J113" i="9"/>
  <c r="D114" i="9"/>
  <c r="E114" i="9"/>
  <c r="F114" i="9"/>
  <c r="H114" i="9"/>
  <c r="I114" i="9"/>
  <c r="J114" i="9"/>
  <c r="D115" i="9"/>
  <c r="E115" i="9"/>
  <c r="F115" i="9"/>
  <c r="H115" i="9"/>
  <c r="I115" i="9"/>
  <c r="J115" i="9"/>
  <c r="D116" i="9"/>
  <c r="E116" i="9"/>
  <c r="F116" i="9"/>
  <c r="H116" i="9"/>
  <c r="I116" i="9"/>
  <c r="J116" i="9"/>
  <c r="D117" i="9"/>
  <c r="E117" i="9"/>
  <c r="F117" i="9"/>
  <c r="H117" i="9"/>
  <c r="I117" i="9"/>
  <c r="J117" i="9"/>
  <c r="D118" i="9"/>
  <c r="E118" i="9"/>
  <c r="F118" i="9"/>
  <c r="H118" i="9"/>
  <c r="I118" i="9"/>
  <c r="J118" i="9"/>
  <c r="D119" i="9"/>
  <c r="E119" i="9"/>
  <c r="F119" i="9"/>
  <c r="H119" i="9"/>
  <c r="I119" i="9"/>
  <c r="J119" i="9"/>
  <c r="D120" i="9"/>
  <c r="E120" i="9"/>
  <c r="F120" i="9"/>
  <c r="H120" i="9"/>
  <c r="I120" i="9"/>
  <c r="J120" i="9"/>
  <c r="D121" i="9"/>
  <c r="E121" i="9"/>
  <c r="F121" i="9"/>
  <c r="H121" i="9"/>
  <c r="I121" i="9"/>
  <c r="J121" i="9"/>
  <c r="D122" i="9"/>
  <c r="E122" i="9"/>
  <c r="F122" i="9"/>
  <c r="H122" i="9"/>
  <c r="I122" i="9"/>
  <c r="J122" i="9"/>
  <c r="D123" i="9"/>
  <c r="E123" i="9"/>
  <c r="F123" i="9"/>
  <c r="H123" i="9"/>
  <c r="I123" i="9"/>
  <c r="J123" i="9"/>
  <c r="D124" i="9"/>
  <c r="E124" i="9"/>
  <c r="F124" i="9"/>
  <c r="H124" i="9"/>
  <c r="I124" i="9"/>
  <c r="J124" i="9"/>
  <c r="D125" i="9"/>
  <c r="E125" i="9"/>
  <c r="F125" i="9"/>
  <c r="H125" i="9"/>
  <c r="I125" i="9"/>
  <c r="J125" i="9"/>
  <c r="D126" i="9"/>
  <c r="E126" i="9"/>
  <c r="F126" i="9"/>
  <c r="H126" i="9"/>
  <c r="I126" i="9"/>
  <c r="J126" i="9"/>
  <c r="D127" i="9"/>
  <c r="E127" i="9"/>
  <c r="F127" i="9"/>
  <c r="H127" i="9"/>
  <c r="I127" i="9"/>
  <c r="J127" i="9"/>
  <c r="D128" i="9"/>
  <c r="E128" i="9"/>
  <c r="F128" i="9"/>
  <c r="H128" i="9"/>
  <c r="I128" i="9"/>
  <c r="J128" i="9"/>
  <c r="D129" i="9"/>
  <c r="E129" i="9"/>
  <c r="F129" i="9"/>
  <c r="H129" i="9"/>
  <c r="I129" i="9"/>
  <c r="J129" i="9"/>
  <c r="D130" i="9"/>
  <c r="E130" i="9"/>
  <c r="F130" i="9"/>
  <c r="H130" i="9"/>
  <c r="I130" i="9"/>
  <c r="J130" i="9"/>
  <c r="D131" i="9"/>
  <c r="E131" i="9"/>
  <c r="F131" i="9"/>
  <c r="H131" i="9"/>
  <c r="I131" i="9"/>
  <c r="J131" i="9"/>
  <c r="D132" i="9"/>
  <c r="E132" i="9"/>
  <c r="F132" i="9"/>
  <c r="H132" i="9"/>
  <c r="I132" i="9"/>
  <c r="J132" i="9"/>
  <c r="D133" i="9"/>
  <c r="E133" i="9"/>
  <c r="F133" i="9"/>
  <c r="H133" i="9"/>
  <c r="I133" i="9"/>
  <c r="J133" i="9"/>
  <c r="D134" i="9"/>
  <c r="E134" i="9"/>
  <c r="F134" i="9"/>
  <c r="H134" i="9"/>
  <c r="I134" i="9"/>
  <c r="J134" i="9"/>
  <c r="D135" i="9"/>
  <c r="E135" i="9"/>
  <c r="F135" i="9"/>
  <c r="H135" i="9"/>
  <c r="I135" i="9"/>
  <c r="J135" i="9"/>
  <c r="D136" i="9"/>
  <c r="E136" i="9"/>
  <c r="F136" i="9"/>
  <c r="H136" i="9"/>
  <c r="I136" i="9"/>
  <c r="J136" i="9"/>
  <c r="D137" i="9"/>
  <c r="E137" i="9"/>
  <c r="F137" i="9"/>
  <c r="H137" i="9"/>
  <c r="I137" i="9"/>
  <c r="J137" i="9"/>
  <c r="D138" i="9"/>
  <c r="E138" i="9"/>
  <c r="F138" i="9"/>
  <c r="H138" i="9"/>
  <c r="I138" i="9"/>
  <c r="J138" i="9"/>
  <c r="D139" i="9"/>
  <c r="E139" i="9"/>
  <c r="F139" i="9"/>
  <c r="H139" i="9"/>
  <c r="I139" i="9"/>
  <c r="J139" i="9"/>
  <c r="D140" i="9"/>
  <c r="E140" i="9"/>
  <c r="F140" i="9"/>
  <c r="H140" i="9"/>
  <c r="I140" i="9"/>
  <c r="J140" i="9"/>
  <c r="D141" i="9"/>
  <c r="E141" i="9"/>
  <c r="F141" i="9"/>
  <c r="H141" i="9"/>
  <c r="I141" i="9"/>
  <c r="J141" i="9"/>
  <c r="D142" i="9"/>
  <c r="E142" i="9"/>
  <c r="F142" i="9"/>
  <c r="H142" i="9"/>
  <c r="I142" i="9"/>
  <c r="J142" i="9"/>
  <c r="D143" i="9"/>
  <c r="E143" i="9"/>
  <c r="F143" i="9"/>
  <c r="H143" i="9"/>
  <c r="I143" i="9"/>
  <c r="J143" i="9"/>
  <c r="D144" i="9"/>
  <c r="E144" i="9"/>
  <c r="F144" i="9"/>
  <c r="H144" i="9"/>
  <c r="I144" i="9"/>
  <c r="J144" i="9"/>
  <c r="D145" i="9"/>
  <c r="E145" i="9"/>
  <c r="F145" i="9"/>
  <c r="H145" i="9"/>
  <c r="I145" i="9"/>
  <c r="J145" i="9"/>
  <c r="D146" i="9"/>
  <c r="E146" i="9"/>
  <c r="F146" i="9"/>
  <c r="H146" i="9"/>
  <c r="I146" i="9"/>
  <c r="J146" i="9"/>
  <c r="D147" i="9"/>
  <c r="E147" i="9"/>
  <c r="F147" i="9"/>
  <c r="H147" i="9"/>
  <c r="I147" i="9"/>
  <c r="J147" i="9"/>
  <c r="D148" i="9"/>
  <c r="E148" i="9"/>
  <c r="F148" i="9"/>
  <c r="H148" i="9"/>
  <c r="I148" i="9"/>
  <c r="J148" i="9"/>
  <c r="D149" i="9"/>
  <c r="E149" i="9"/>
  <c r="F149" i="9"/>
  <c r="H149" i="9"/>
  <c r="I149" i="9"/>
  <c r="J149" i="9"/>
  <c r="D150" i="9"/>
  <c r="E150" i="9"/>
  <c r="F150" i="9"/>
  <c r="H150" i="9"/>
  <c r="I150" i="9"/>
  <c r="J150" i="9"/>
  <c r="D151" i="9"/>
  <c r="E151" i="9"/>
  <c r="F151" i="9"/>
  <c r="H151" i="9"/>
  <c r="I151" i="9"/>
  <c r="J151" i="9"/>
  <c r="D152" i="9"/>
  <c r="E152" i="9"/>
  <c r="F152" i="9"/>
  <c r="H152" i="9"/>
  <c r="I152" i="9"/>
  <c r="J152" i="9"/>
  <c r="D153" i="9"/>
  <c r="E153" i="9"/>
  <c r="F153" i="9"/>
  <c r="H153" i="9"/>
  <c r="I153" i="9"/>
  <c r="J153" i="9"/>
  <c r="D154" i="9"/>
  <c r="E154" i="9"/>
  <c r="F154" i="9"/>
  <c r="H154" i="9"/>
  <c r="I154" i="9"/>
  <c r="J154" i="9"/>
  <c r="D155" i="9"/>
  <c r="E155" i="9"/>
  <c r="F155" i="9"/>
  <c r="H155" i="9"/>
  <c r="I155" i="9"/>
  <c r="J155" i="9"/>
  <c r="D156" i="9"/>
  <c r="E156" i="9"/>
  <c r="F156" i="9"/>
  <c r="H156" i="9"/>
  <c r="I156" i="9"/>
  <c r="J156" i="9"/>
  <c r="D157" i="9"/>
  <c r="E157" i="9"/>
  <c r="F157" i="9"/>
  <c r="H157" i="9"/>
  <c r="I157" i="9"/>
  <c r="J157" i="9"/>
  <c r="D158" i="9"/>
  <c r="E158" i="9"/>
  <c r="F158" i="9"/>
  <c r="H158" i="9"/>
  <c r="I158" i="9"/>
  <c r="J158" i="9"/>
  <c r="D159" i="9"/>
  <c r="E159" i="9"/>
  <c r="F159" i="9"/>
  <c r="H159" i="9"/>
  <c r="I159" i="9"/>
  <c r="J159" i="9"/>
  <c r="D160" i="9"/>
  <c r="E160" i="9"/>
  <c r="F160" i="9"/>
  <c r="H160" i="9"/>
  <c r="I160" i="9"/>
  <c r="J160" i="9"/>
  <c r="D161" i="9"/>
  <c r="E161" i="9"/>
  <c r="F161" i="9"/>
  <c r="H161" i="9"/>
  <c r="I161" i="9"/>
  <c r="J161" i="9"/>
  <c r="D162" i="9"/>
  <c r="E162" i="9"/>
  <c r="F162" i="9"/>
  <c r="H162" i="9"/>
  <c r="I162" i="9"/>
  <c r="J162" i="9"/>
  <c r="D163" i="9"/>
  <c r="E163" i="9"/>
  <c r="F163" i="9"/>
  <c r="H163" i="9"/>
  <c r="I163" i="9"/>
  <c r="J163" i="9"/>
  <c r="D164" i="9"/>
  <c r="E164" i="9"/>
  <c r="F164" i="9"/>
  <c r="H164" i="9"/>
  <c r="I164" i="9"/>
  <c r="J164" i="9"/>
  <c r="D165" i="9"/>
  <c r="E165" i="9"/>
  <c r="F165" i="9"/>
  <c r="H165" i="9"/>
  <c r="I165" i="9"/>
  <c r="J165" i="9"/>
  <c r="D166" i="9"/>
  <c r="E166" i="9"/>
  <c r="F166" i="9"/>
  <c r="H166" i="9"/>
  <c r="I166" i="9"/>
  <c r="J166" i="9"/>
  <c r="D167" i="9"/>
  <c r="E167" i="9"/>
  <c r="F167" i="9"/>
  <c r="H167" i="9"/>
  <c r="I167" i="9"/>
  <c r="J167" i="9"/>
  <c r="D168" i="9"/>
  <c r="E168" i="9"/>
  <c r="F168" i="9"/>
  <c r="H168" i="9"/>
  <c r="I168" i="9"/>
  <c r="J168" i="9"/>
  <c r="D169" i="9"/>
  <c r="E169" i="9"/>
  <c r="F169" i="9"/>
  <c r="H169" i="9"/>
  <c r="I169" i="9"/>
  <c r="J169" i="9"/>
  <c r="D170" i="9"/>
  <c r="E170" i="9"/>
  <c r="F170" i="9"/>
  <c r="H170" i="9"/>
  <c r="I170" i="9"/>
  <c r="J170" i="9"/>
  <c r="D171" i="9"/>
  <c r="E171" i="9"/>
  <c r="F171" i="9"/>
  <c r="H171" i="9"/>
  <c r="I171" i="9"/>
  <c r="J171" i="9"/>
  <c r="D172" i="9"/>
  <c r="E172" i="9"/>
  <c r="F172" i="9"/>
  <c r="H172" i="9"/>
  <c r="I172" i="9"/>
  <c r="J172" i="9"/>
  <c r="D173" i="9"/>
  <c r="E173" i="9"/>
  <c r="F173" i="9"/>
  <c r="H173" i="9"/>
  <c r="I173" i="9"/>
  <c r="J173" i="9"/>
  <c r="D174" i="9"/>
  <c r="E174" i="9"/>
  <c r="F174" i="9"/>
  <c r="H174" i="9"/>
  <c r="I174" i="9"/>
  <c r="J174" i="9"/>
  <c r="D175" i="9"/>
  <c r="E175" i="9"/>
  <c r="F175" i="9"/>
  <c r="H175" i="9"/>
  <c r="I175" i="9"/>
  <c r="J175" i="9"/>
  <c r="D176" i="9"/>
  <c r="E176" i="9"/>
  <c r="F176" i="9"/>
  <c r="H176" i="9"/>
  <c r="I176" i="9"/>
  <c r="J176" i="9"/>
  <c r="D177" i="9"/>
  <c r="E177" i="9"/>
  <c r="F177" i="9"/>
  <c r="H177" i="9"/>
  <c r="I177" i="9"/>
  <c r="J177" i="9"/>
  <c r="D178" i="9"/>
  <c r="E178" i="9"/>
  <c r="F178" i="9"/>
  <c r="H178" i="9"/>
  <c r="I178" i="9"/>
  <c r="J178" i="9"/>
  <c r="D179" i="9"/>
  <c r="E179" i="9"/>
  <c r="F179" i="9"/>
  <c r="H179" i="9"/>
  <c r="I179" i="9"/>
  <c r="J179" i="9"/>
  <c r="D180" i="9"/>
  <c r="E180" i="9"/>
  <c r="F180" i="9"/>
  <c r="H180" i="9"/>
  <c r="I180" i="9"/>
  <c r="J180" i="9"/>
  <c r="D181" i="9"/>
  <c r="E181" i="9"/>
  <c r="F181" i="9"/>
  <c r="H181" i="9"/>
  <c r="I181" i="9"/>
  <c r="J181" i="9"/>
  <c r="D182" i="9"/>
  <c r="E182" i="9"/>
  <c r="F182" i="9"/>
  <c r="H182" i="9"/>
  <c r="I182" i="9"/>
  <c r="J182" i="9"/>
  <c r="D183" i="9"/>
  <c r="E183" i="9"/>
  <c r="F183" i="9"/>
  <c r="H183" i="9"/>
  <c r="I183" i="9"/>
  <c r="J183" i="9"/>
  <c r="D184" i="9"/>
  <c r="E184" i="9"/>
  <c r="F184" i="9"/>
  <c r="H184" i="9"/>
  <c r="I184" i="9"/>
  <c r="J184" i="9"/>
  <c r="D185" i="9"/>
  <c r="E185" i="9"/>
  <c r="F185" i="9"/>
  <c r="H185" i="9"/>
  <c r="I185" i="9"/>
  <c r="J185" i="9"/>
  <c r="D186" i="9"/>
  <c r="E186" i="9"/>
  <c r="F186" i="9"/>
  <c r="H186" i="9"/>
  <c r="I186" i="9"/>
  <c r="J186" i="9"/>
  <c r="D187" i="9"/>
  <c r="E187" i="9"/>
  <c r="F187" i="9"/>
  <c r="H187" i="9"/>
  <c r="I187" i="9"/>
  <c r="J187" i="9"/>
  <c r="D188" i="9"/>
  <c r="E188" i="9"/>
  <c r="F188" i="9"/>
  <c r="H188" i="9"/>
  <c r="I188" i="9"/>
  <c r="J188" i="9"/>
  <c r="D189" i="9"/>
  <c r="E189" i="9"/>
  <c r="F189" i="9"/>
  <c r="H189" i="9"/>
  <c r="I189" i="9"/>
  <c r="J189" i="9"/>
  <c r="D190" i="9"/>
  <c r="E190" i="9"/>
  <c r="F190" i="9"/>
  <c r="H190" i="9"/>
  <c r="I190" i="9"/>
  <c r="J190" i="9"/>
  <c r="D191" i="9"/>
  <c r="E191" i="9"/>
  <c r="F191" i="9"/>
  <c r="H191" i="9"/>
  <c r="I191" i="9"/>
  <c r="J191" i="9"/>
  <c r="D192" i="9"/>
  <c r="E192" i="9"/>
  <c r="F192" i="9"/>
  <c r="H192" i="9"/>
  <c r="I192" i="9"/>
  <c r="J192" i="9"/>
  <c r="D193" i="9"/>
  <c r="E193" i="9"/>
  <c r="F193" i="9"/>
  <c r="H193" i="9"/>
  <c r="I193" i="9"/>
  <c r="J193" i="9"/>
  <c r="D194" i="9"/>
  <c r="E194" i="9"/>
  <c r="F194" i="9"/>
  <c r="H194" i="9"/>
  <c r="I194" i="9"/>
  <c r="J194" i="9"/>
  <c r="D195" i="9"/>
  <c r="E195" i="9"/>
  <c r="F195" i="9"/>
  <c r="H195" i="9"/>
  <c r="I195" i="9"/>
  <c r="J195" i="9"/>
  <c r="D196" i="9"/>
  <c r="E196" i="9"/>
  <c r="F196" i="9"/>
  <c r="H196" i="9"/>
  <c r="I196" i="9"/>
  <c r="J196" i="9"/>
  <c r="D197" i="9"/>
  <c r="E197" i="9"/>
  <c r="F197" i="9"/>
  <c r="H197" i="9"/>
  <c r="I197" i="9"/>
  <c r="J197" i="9"/>
  <c r="D198" i="9"/>
  <c r="E198" i="9"/>
  <c r="F198" i="9"/>
  <c r="H198" i="9"/>
  <c r="I198" i="9"/>
  <c r="J198" i="9"/>
  <c r="D199" i="9"/>
  <c r="E199" i="9"/>
  <c r="F199" i="9"/>
  <c r="H199" i="9"/>
  <c r="I199" i="9"/>
  <c r="J199" i="9"/>
  <c r="D200" i="9"/>
  <c r="E200" i="9"/>
  <c r="F200" i="9"/>
  <c r="H200" i="9"/>
  <c r="I200" i="9"/>
  <c r="J200" i="9"/>
  <c r="D201" i="9"/>
  <c r="E201" i="9"/>
  <c r="F201" i="9"/>
  <c r="H201" i="9"/>
  <c r="I201" i="9"/>
  <c r="J201" i="9"/>
  <c r="D202" i="9"/>
  <c r="E202" i="9"/>
  <c r="F202" i="9"/>
  <c r="H202" i="9"/>
  <c r="I202" i="9"/>
  <c r="J202" i="9"/>
  <c r="D203" i="9"/>
  <c r="E203" i="9"/>
  <c r="F203" i="9"/>
  <c r="H203" i="9"/>
  <c r="I203" i="9"/>
  <c r="J203" i="9"/>
  <c r="D204" i="9"/>
  <c r="E204" i="9"/>
  <c r="F204" i="9"/>
  <c r="H204" i="9"/>
  <c r="I204" i="9"/>
  <c r="J204" i="9"/>
  <c r="D205" i="9"/>
  <c r="E205" i="9"/>
  <c r="F205" i="9"/>
  <c r="H205" i="9"/>
  <c r="I205" i="9"/>
  <c r="J205" i="9"/>
  <c r="D206" i="9"/>
  <c r="E206" i="9"/>
  <c r="F206" i="9"/>
  <c r="H206" i="9"/>
  <c r="I206" i="9"/>
  <c r="J206" i="9"/>
  <c r="D207" i="9"/>
  <c r="E207" i="9"/>
  <c r="F207" i="9"/>
  <c r="H207" i="9"/>
  <c r="I207" i="9"/>
  <c r="J207" i="9"/>
  <c r="D208" i="9"/>
  <c r="E208" i="9"/>
  <c r="F208" i="9"/>
  <c r="H208" i="9"/>
  <c r="I208" i="9"/>
  <c r="J208" i="9"/>
  <c r="D209" i="9"/>
  <c r="E209" i="9"/>
  <c r="F209" i="9"/>
  <c r="H209" i="9"/>
  <c r="I209" i="9"/>
  <c r="J209" i="9"/>
  <c r="D210" i="9"/>
  <c r="E210" i="9"/>
  <c r="F210" i="9"/>
  <c r="H210" i="9"/>
  <c r="I210" i="9"/>
  <c r="J210" i="9"/>
  <c r="D211" i="9"/>
  <c r="E211" i="9"/>
  <c r="F211" i="9"/>
  <c r="H211" i="9"/>
  <c r="I211" i="9"/>
  <c r="J211" i="9"/>
  <c r="D212" i="9"/>
  <c r="E212" i="9"/>
  <c r="F212" i="9"/>
  <c r="H212" i="9"/>
  <c r="I212" i="9"/>
  <c r="J212" i="9"/>
  <c r="D213" i="9"/>
  <c r="E213" i="9"/>
  <c r="F213" i="9"/>
  <c r="H213" i="9"/>
  <c r="I213" i="9"/>
  <c r="J213" i="9"/>
  <c r="D214" i="9"/>
  <c r="E214" i="9"/>
  <c r="F214" i="9"/>
  <c r="H214" i="9"/>
  <c r="I214" i="9"/>
  <c r="J214" i="9"/>
  <c r="D215" i="9"/>
  <c r="E215" i="9"/>
  <c r="F215" i="9"/>
  <c r="H215" i="9"/>
  <c r="I215" i="9"/>
  <c r="J215" i="9"/>
  <c r="D216" i="9"/>
  <c r="E216" i="9"/>
  <c r="F216" i="9"/>
  <c r="H216" i="9"/>
  <c r="I216" i="9"/>
  <c r="J216" i="9"/>
  <c r="D217" i="9"/>
  <c r="E217" i="9"/>
  <c r="F217" i="9"/>
  <c r="H217" i="9"/>
  <c r="I217" i="9"/>
  <c r="J217" i="9"/>
  <c r="D218" i="9"/>
  <c r="E218" i="9"/>
  <c r="F218" i="9"/>
  <c r="H218" i="9"/>
  <c r="I218" i="9"/>
  <c r="J218" i="9"/>
  <c r="D219" i="9"/>
  <c r="E219" i="9"/>
  <c r="F219" i="9"/>
  <c r="H219" i="9"/>
  <c r="I219" i="9"/>
  <c r="J219" i="9"/>
  <c r="S4" i="32"/>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BE3" i="22"/>
  <c r="BH3" i="22"/>
  <c r="BJ3" i="22"/>
  <c r="AW3" i="22"/>
  <c r="AY3" i="22"/>
  <c r="AV3" i="22"/>
  <c r="AO3" i="22"/>
  <c r="AI3" i="22"/>
  <c r="W3" i="22"/>
  <c r="X3" i="22"/>
  <c r="K3" i="22"/>
  <c r="F98" i="10" l="1"/>
  <c r="I98" i="10" s="1"/>
  <c r="G98" i="10"/>
  <c r="F86" i="10"/>
  <c r="I86" i="10" s="1"/>
  <c r="G86" i="10"/>
  <c r="F74" i="10"/>
  <c r="I74" i="10" s="1"/>
  <c r="G74" i="10"/>
  <c r="F62" i="10"/>
  <c r="I62" i="10" s="1"/>
  <c r="G62" i="10"/>
  <c r="F50" i="10"/>
  <c r="I50" i="10" s="1"/>
  <c r="G50" i="10"/>
  <c r="F38" i="10"/>
  <c r="D38" i="10" s="1"/>
  <c r="G38" i="10"/>
  <c r="F26" i="10"/>
  <c r="I26" i="10" s="1"/>
  <c r="G26" i="10"/>
  <c r="F14" i="10"/>
  <c r="G14" i="10"/>
  <c r="F13" i="10"/>
  <c r="D13" i="10" s="1"/>
  <c r="G109" i="10"/>
  <c r="F109" i="10"/>
  <c r="I109" i="10" s="1"/>
  <c r="G97" i="10"/>
  <c r="F97" i="10"/>
  <c r="I97" i="10" s="1"/>
  <c r="G85" i="10"/>
  <c r="F85" i="10"/>
  <c r="I85" i="10" s="1"/>
  <c r="G73" i="10"/>
  <c r="F73" i="10"/>
  <c r="I73" i="10" s="1"/>
  <c r="G61" i="10"/>
  <c r="F61" i="10"/>
  <c r="I61" i="10" s="1"/>
  <c r="G49" i="10"/>
  <c r="F49" i="10"/>
  <c r="I49" i="10" s="1"/>
  <c r="F37" i="10"/>
  <c r="I37" i="10" s="1"/>
  <c r="G37" i="10"/>
  <c r="G25" i="10"/>
  <c r="F25" i="10"/>
  <c r="I25" i="10" s="1"/>
  <c r="G108" i="10"/>
  <c r="F108" i="10"/>
  <c r="I108" i="10" s="1"/>
  <c r="G96" i="10"/>
  <c r="F96" i="10"/>
  <c r="I96" i="10" s="1"/>
  <c r="G84" i="10"/>
  <c r="F84" i="10"/>
  <c r="I84" i="10" s="1"/>
  <c r="G72" i="10"/>
  <c r="F72" i="10"/>
  <c r="I72" i="10" s="1"/>
  <c r="G60" i="10"/>
  <c r="F60" i="10"/>
  <c r="I60" i="10" s="1"/>
  <c r="G48" i="10"/>
  <c r="F48" i="10"/>
  <c r="I48" i="10" s="1"/>
  <c r="G36" i="10"/>
  <c r="F36" i="10"/>
  <c r="I36" i="10" s="1"/>
  <c r="G24" i="10"/>
  <c r="F24" i="10"/>
  <c r="I24" i="10" s="1"/>
  <c r="F107" i="10"/>
  <c r="I107" i="10" s="1"/>
  <c r="G107" i="10"/>
  <c r="G95" i="10"/>
  <c r="F95" i="10"/>
  <c r="I95" i="10" s="1"/>
  <c r="F83" i="10"/>
  <c r="I83" i="10" s="1"/>
  <c r="G83" i="10"/>
  <c r="G71" i="10"/>
  <c r="F71" i="10"/>
  <c r="I71" i="10" s="1"/>
  <c r="G59" i="10"/>
  <c r="F59" i="10"/>
  <c r="I59" i="10" s="1"/>
  <c r="G47" i="10"/>
  <c r="F47" i="10"/>
  <c r="I47" i="10" s="1"/>
  <c r="G35" i="10"/>
  <c r="F35" i="10"/>
  <c r="I35" i="10" s="1"/>
  <c r="G23" i="10"/>
  <c r="F23" i="10"/>
  <c r="I23" i="10" s="1"/>
  <c r="G106" i="10"/>
  <c r="F106" i="10"/>
  <c r="I106" i="10" s="1"/>
  <c r="G94" i="10"/>
  <c r="F94" i="10"/>
  <c r="I94" i="10" s="1"/>
  <c r="F82" i="10"/>
  <c r="G82" i="10"/>
  <c r="G70" i="10"/>
  <c r="F70" i="10"/>
  <c r="I70" i="10" s="1"/>
  <c r="G58" i="10"/>
  <c r="F58" i="10"/>
  <c r="I58" i="10" s="1"/>
  <c r="G46" i="10"/>
  <c r="F46" i="10"/>
  <c r="I46" i="10" s="1"/>
  <c r="G34" i="10"/>
  <c r="F34" i="10"/>
  <c r="I34" i="10" s="1"/>
  <c r="G22" i="10"/>
  <c r="F22" i="10"/>
  <c r="I22" i="10" s="1"/>
  <c r="F105" i="10"/>
  <c r="I105" i="10" s="1"/>
  <c r="G105" i="10"/>
  <c r="G93" i="10"/>
  <c r="F93" i="10"/>
  <c r="I93" i="10" s="1"/>
  <c r="F81" i="10"/>
  <c r="I81" i="10" s="1"/>
  <c r="G81" i="10"/>
  <c r="F69" i="10"/>
  <c r="I69" i="10" s="1"/>
  <c r="G69" i="10"/>
  <c r="G57" i="10"/>
  <c r="F57" i="10"/>
  <c r="I57" i="10" s="1"/>
  <c r="G45" i="10"/>
  <c r="F45" i="10"/>
  <c r="I45" i="10" s="1"/>
  <c r="G33" i="10"/>
  <c r="F33" i="10"/>
  <c r="I33" i="10" s="1"/>
  <c r="G21" i="10"/>
  <c r="F21" i="10"/>
  <c r="I21" i="10" s="1"/>
  <c r="G104" i="10"/>
  <c r="F104" i="10"/>
  <c r="I104" i="10" s="1"/>
  <c r="G92" i="10"/>
  <c r="F92" i="10"/>
  <c r="I92" i="10" s="1"/>
  <c r="G80" i="10"/>
  <c r="F80" i="10"/>
  <c r="I80" i="10" s="1"/>
  <c r="G68" i="10"/>
  <c r="F68" i="10"/>
  <c r="I68" i="10" s="1"/>
  <c r="F56" i="10"/>
  <c r="I56" i="10" s="1"/>
  <c r="G56" i="10"/>
  <c r="G44" i="10"/>
  <c r="F44" i="10"/>
  <c r="I44" i="10" s="1"/>
  <c r="F32" i="10"/>
  <c r="I32" i="10" s="1"/>
  <c r="G32" i="10"/>
  <c r="G20" i="10"/>
  <c r="F20" i="10"/>
  <c r="I20" i="10" s="1"/>
  <c r="F103" i="10"/>
  <c r="I103" i="10" s="1"/>
  <c r="G103" i="10"/>
  <c r="G91" i="10"/>
  <c r="F91" i="10"/>
  <c r="I91" i="10" s="1"/>
  <c r="F79" i="10"/>
  <c r="I79" i="10" s="1"/>
  <c r="G79" i="10"/>
  <c r="G67" i="10"/>
  <c r="F67" i="10"/>
  <c r="I67" i="10" s="1"/>
  <c r="G55" i="10"/>
  <c r="F55" i="10"/>
  <c r="I55" i="10" s="1"/>
  <c r="F43" i="10"/>
  <c r="I43" i="10" s="1"/>
  <c r="G43" i="10"/>
  <c r="G31" i="10"/>
  <c r="F31" i="10"/>
  <c r="I31" i="10" s="1"/>
  <c r="G19" i="10"/>
  <c r="F19" i="10"/>
  <c r="I19" i="10" s="1"/>
  <c r="F102" i="10"/>
  <c r="I102" i="10" s="1"/>
  <c r="G102" i="10"/>
  <c r="F90" i="10"/>
  <c r="I90" i="10" s="1"/>
  <c r="G90" i="10"/>
  <c r="G78" i="10"/>
  <c r="F78" i="10"/>
  <c r="I78" i="10" s="1"/>
  <c r="G66" i="10"/>
  <c r="F66" i="10"/>
  <c r="I66" i="10" s="1"/>
  <c r="F54" i="10"/>
  <c r="I54" i="10" s="1"/>
  <c r="G54" i="10"/>
  <c r="F42" i="10"/>
  <c r="I42" i="10" s="1"/>
  <c r="G42" i="10"/>
  <c r="F30" i="10"/>
  <c r="I30" i="10" s="1"/>
  <c r="G30" i="10"/>
  <c r="F18" i="10"/>
  <c r="I18" i="10" s="1"/>
  <c r="G18" i="10"/>
  <c r="F101" i="10"/>
  <c r="I101" i="10" s="1"/>
  <c r="G101" i="10"/>
  <c r="F89" i="10"/>
  <c r="I89" i="10" s="1"/>
  <c r="G89" i="10"/>
  <c r="F77" i="10"/>
  <c r="I77" i="10" s="1"/>
  <c r="G77" i="10"/>
  <c r="F65" i="10"/>
  <c r="I65" i="10" s="1"/>
  <c r="G65" i="10"/>
  <c r="F53" i="10"/>
  <c r="G53" i="10"/>
  <c r="F41" i="10"/>
  <c r="G41" i="10"/>
  <c r="F29" i="10"/>
  <c r="I29" i="10" s="1"/>
  <c r="G29" i="10"/>
  <c r="F17" i="10"/>
  <c r="I17" i="10" s="1"/>
  <c r="G17" i="10"/>
  <c r="F100" i="10"/>
  <c r="I100" i="10" s="1"/>
  <c r="G100" i="10"/>
  <c r="F88" i="10"/>
  <c r="I88" i="10" s="1"/>
  <c r="G88" i="10"/>
  <c r="F76" i="10"/>
  <c r="I76" i="10" s="1"/>
  <c r="G76" i="10"/>
  <c r="F64" i="10"/>
  <c r="I64" i="10" s="1"/>
  <c r="G64" i="10"/>
  <c r="F52" i="10"/>
  <c r="I52" i="10" s="1"/>
  <c r="G52" i="10"/>
  <c r="F40" i="10"/>
  <c r="I40" i="10" s="1"/>
  <c r="G40" i="10"/>
  <c r="F28" i="10"/>
  <c r="I28" i="10" s="1"/>
  <c r="G28" i="10"/>
  <c r="F16" i="10"/>
  <c r="I16" i="10" s="1"/>
  <c r="G16" i="10"/>
  <c r="F99" i="10"/>
  <c r="I99" i="10" s="1"/>
  <c r="G99" i="10"/>
  <c r="F87" i="10"/>
  <c r="I87" i="10" s="1"/>
  <c r="G87" i="10"/>
  <c r="F75" i="10"/>
  <c r="I75" i="10" s="1"/>
  <c r="G75" i="10"/>
  <c r="F63" i="10"/>
  <c r="I63" i="10" s="1"/>
  <c r="G63" i="10"/>
  <c r="F51" i="10"/>
  <c r="I51" i="10" s="1"/>
  <c r="G51" i="10"/>
  <c r="F39" i="10"/>
  <c r="I39" i="10" s="1"/>
  <c r="G39" i="10"/>
  <c r="F27" i="10"/>
  <c r="I27" i="10" s="1"/>
  <c r="G27" i="10"/>
  <c r="F15" i="10"/>
  <c r="G15" i="10"/>
  <c r="E98" i="10"/>
  <c r="H98" i="10" s="1"/>
  <c r="D98" i="10"/>
  <c r="E14" i="10"/>
  <c r="H14" i="10" s="1"/>
  <c r="D14" i="10"/>
  <c r="E86" i="10"/>
  <c r="H86" i="10" s="1"/>
  <c r="D86" i="10"/>
  <c r="E101" i="10"/>
  <c r="H101" i="10" s="1"/>
  <c r="D101" i="10"/>
  <c r="E74" i="10"/>
  <c r="H74" i="10" s="1"/>
  <c r="D74" i="10"/>
  <c r="E50" i="10"/>
  <c r="H50" i="10" s="1"/>
  <c r="D50" i="10"/>
  <c r="D24" i="10"/>
  <c r="E24" i="10"/>
  <c r="H24" i="10" s="1"/>
  <c r="E89" i="10"/>
  <c r="H89" i="10" s="1"/>
  <c r="D89" i="10"/>
  <c r="E62" i="10"/>
  <c r="H62" i="10" s="1"/>
  <c r="D62" i="10"/>
  <c r="E26" i="10"/>
  <c r="H26" i="10" s="1"/>
  <c r="D26" i="10"/>
  <c r="E58" i="10"/>
  <c r="H58" i="10" s="1"/>
  <c r="D58" i="10"/>
  <c r="E70" i="10"/>
  <c r="H70" i="10" s="1"/>
  <c r="D70" i="10"/>
  <c r="D46" i="10"/>
  <c r="E46" i="10"/>
  <c r="H46" i="10" s="1"/>
  <c r="E77" i="10"/>
  <c r="H77" i="10" s="1"/>
  <c r="D77" i="10"/>
  <c r="D20" i="10"/>
  <c r="E20" i="10"/>
  <c r="H20" i="10" s="1"/>
  <c r="E106" i="10"/>
  <c r="H106" i="10" s="1"/>
  <c r="D106" i="10"/>
  <c r="E34" i="10"/>
  <c r="H34" i="10" s="1"/>
  <c r="D34" i="10"/>
  <c r="E65" i="10"/>
  <c r="H65" i="10" s="1"/>
  <c r="D65" i="10"/>
  <c r="E17" i="10"/>
  <c r="H17" i="10" s="1"/>
  <c r="D17" i="10"/>
  <c r="F33" i="2"/>
  <c r="F34" i="2"/>
  <c r="F36" i="2"/>
  <c r="F43" i="2"/>
  <c r="BK3" i="22"/>
  <c r="BF3" i="22"/>
  <c r="AX3" i="22"/>
  <c r="D10" i="19"/>
  <c r="D9" i="19"/>
  <c r="E13" i="10" l="1"/>
  <c r="D94" i="10"/>
  <c r="E22" i="10"/>
  <c r="H22" i="10" s="1"/>
  <c r="E94" i="10"/>
  <c r="H94" i="10" s="1"/>
  <c r="D22" i="10"/>
  <c r="I13" i="10"/>
  <c r="E14" i="1"/>
  <c r="I14" i="10"/>
  <c r="E18" i="1"/>
  <c r="H13" i="10"/>
  <c r="E13" i="1"/>
  <c r="D14" i="23" s="1"/>
  <c r="E19" i="10"/>
  <c r="H19" i="10" s="1"/>
  <c r="D19" i="10"/>
  <c r="E38" i="10"/>
  <c r="H38" i="10" s="1"/>
  <c r="I38" i="10"/>
  <c r="E41" i="10"/>
  <c r="H41" i="10" s="1"/>
  <c r="I41" i="10"/>
  <c r="D53" i="10"/>
  <c r="I53" i="10"/>
  <c r="D82" i="10"/>
  <c r="I82" i="10"/>
  <c r="E15" i="10"/>
  <c r="H15" i="10" s="1"/>
  <c r="I15" i="10"/>
  <c r="E109" i="10"/>
  <c r="H109" i="10" s="1"/>
  <c r="D109" i="10"/>
  <c r="D15" i="10"/>
  <c r="E53" i="10"/>
  <c r="H53" i="10" s="1"/>
  <c r="D41" i="10"/>
  <c r="E82" i="10"/>
  <c r="H82" i="10" s="1"/>
  <c r="E16" i="10"/>
  <c r="H16" i="10" s="1"/>
  <c r="D16" i="10"/>
  <c r="E47" i="10"/>
  <c r="H47" i="10" s="1"/>
  <c r="D47" i="10"/>
  <c r="E108" i="10"/>
  <c r="H108" i="10" s="1"/>
  <c r="D108" i="10"/>
  <c r="E61" i="10"/>
  <c r="H61" i="10" s="1"/>
  <c r="D61" i="10"/>
  <c r="E28" i="10"/>
  <c r="H28" i="10" s="1"/>
  <c r="D28" i="10"/>
  <c r="E100" i="10"/>
  <c r="H100" i="10" s="1"/>
  <c r="D100" i="10"/>
  <c r="E44" i="10"/>
  <c r="H44" i="10" s="1"/>
  <c r="D44" i="10"/>
  <c r="D59" i="10"/>
  <c r="E59" i="10"/>
  <c r="H59" i="10" s="1"/>
  <c r="E97" i="10"/>
  <c r="H97" i="10" s="1"/>
  <c r="D97" i="10"/>
  <c r="E73" i="10"/>
  <c r="H73" i="10" s="1"/>
  <c r="D73" i="10"/>
  <c r="D103" i="10"/>
  <c r="E103" i="10"/>
  <c r="H103" i="10" s="1"/>
  <c r="E76" i="10"/>
  <c r="H76" i="10" s="1"/>
  <c r="D76" i="10"/>
  <c r="D56" i="10"/>
  <c r="E56" i="10"/>
  <c r="H56" i="10" s="1"/>
  <c r="E71" i="10"/>
  <c r="H71" i="10" s="1"/>
  <c r="D71" i="10"/>
  <c r="E40" i="10"/>
  <c r="H40" i="10" s="1"/>
  <c r="D40" i="10"/>
  <c r="E18" i="10"/>
  <c r="H18" i="10" s="1"/>
  <c r="D18" i="10"/>
  <c r="E99" i="10"/>
  <c r="H99" i="10" s="1"/>
  <c r="D99" i="10"/>
  <c r="E88" i="10"/>
  <c r="H88" i="10" s="1"/>
  <c r="D88" i="10"/>
  <c r="E68" i="10"/>
  <c r="H68" i="10" s="1"/>
  <c r="D68" i="10"/>
  <c r="E83" i="10"/>
  <c r="H83" i="10" s="1"/>
  <c r="D83" i="10"/>
  <c r="E52" i="10"/>
  <c r="H52" i="10" s="1"/>
  <c r="D52" i="10"/>
  <c r="E23" i="10"/>
  <c r="H23" i="10" s="1"/>
  <c r="D23" i="10"/>
  <c r="D30" i="10"/>
  <c r="E30" i="10"/>
  <c r="H30" i="10" s="1"/>
  <c r="E80" i="10"/>
  <c r="H80" i="10" s="1"/>
  <c r="D80" i="10"/>
  <c r="D95" i="10"/>
  <c r="E95" i="10"/>
  <c r="H95" i="10" s="1"/>
  <c r="E29" i="10"/>
  <c r="H29" i="10" s="1"/>
  <c r="D29" i="10"/>
  <c r="E31" i="10"/>
  <c r="H31" i="10" s="1"/>
  <c r="D31" i="10"/>
  <c r="E32" i="10"/>
  <c r="H32" i="10" s="1"/>
  <c r="D32" i="10"/>
  <c r="E42" i="10"/>
  <c r="H42" i="10" s="1"/>
  <c r="D42" i="10"/>
  <c r="D92" i="10"/>
  <c r="E92" i="10"/>
  <c r="H92" i="10" s="1"/>
  <c r="E107" i="10"/>
  <c r="H107" i="10" s="1"/>
  <c r="D107" i="10"/>
  <c r="E85" i="10"/>
  <c r="H85" i="10" s="1"/>
  <c r="D85" i="10"/>
  <c r="D43" i="10"/>
  <c r="E43" i="10"/>
  <c r="H43" i="10" s="1"/>
  <c r="E27" i="10"/>
  <c r="H27" i="10" s="1"/>
  <c r="D27" i="10"/>
  <c r="E54" i="10"/>
  <c r="H54" i="10" s="1"/>
  <c r="D54" i="10"/>
  <c r="D104" i="10"/>
  <c r="E104" i="10"/>
  <c r="H104" i="10" s="1"/>
  <c r="D96" i="10"/>
  <c r="E96" i="10"/>
  <c r="H96" i="10" s="1"/>
  <c r="E37" i="10"/>
  <c r="H37" i="10" s="1"/>
  <c r="D37" i="10"/>
  <c r="D55" i="10"/>
  <c r="E55" i="10"/>
  <c r="H55" i="10" s="1"/>
  <c r="E39" i="10"/>
  <c r="H39" i="10" s="1"/>
  <c r="D39" i="10"/>
  <c r="E66" i="10"/>
  <c r="H66" i="10" s="1"/>
  <c r="D66" i="10"/>
  <c r="E69" i="10"/>
  <c r="H69" i="10" s="1"/>
  <c r="D69" i="10"/>
  <c r="D36" i="10"/>
  <c r="E36" i="10"/>
  <c r="H36" i="10" s="1"/>
  <c r="E49" i="10"/>
  <c r="H49" i="10" s="1"/>
  <c r="D49" i="10"/>
  <c r="D79" i="10"/>
  <c r="E79" i="10"/>
  <c r="H79" i="10" s="1"/>
  <c r="E51" i="10"/>
  <c r="H51" i="10" s="1"/>
  <c r="D51" i="10"/>
  <c r="D78" i="10"/>
  <c r="E78" i="10"/>
  <c r="H78" i="10" s="1"/>
  <c r="E81" i="10"/>
  <c r="H81" i="10" s="1"/>
  <c r="D81" i="10"/>
  <c r="D48" i="10"/>
  <c r="E48" i="10"/>
  <c r="H48" i="10" s="1"/>
  <c r="E25" i="10"/>
  <c r="H25" i="10" s="1"/>
  <c r="D25" i="10"/>
  <c r="E91" i="10"/>
  <c r="H91" i="10" s="1"/>
  <c r="D91" i="10"/>
  <c r="E63" i="10"/>
  <c r="H63" i="10" s="1"/>
  <c r="D63" i="10"/>
  <c r="E90" i="10"/>
  <c r="H90" i="10" s="1"/>
  <c r="D90" i="10"/>
  <c r="E105" i="10"/>
  <c r="H105" i="10" s="1"/>
  <c r="D105" i="10"/>
  <c r="D60" i="10"/>
  <c r="E60" i="10"/>
  <c r="H60" i="10" s="1"/>
  <c r="E64" i="10"/>
  <c r="H64" i="10" s="1"/>
  <c r="D64" i="10"/>
  <c r="D67" i="10"/>
  <c r="E67" i="10"/>
  <c r="H67" i="10" s="1"/>
  <c r="E102" i="10"/>
  <c r="H102" i="10" s="1"/>
  <c r="D102" i="10"/>
  <c r="D93" i="10"/>
  <c r="E93" i="10"/>
  <c r="H93" i="10" s="1"/>
  <c r="D72" i="10"/>
  <c r="E72" i="10"/>
  <c r="H72" i="10" s="1"/>
  <c r="D45" i="10"/>
  <c r="E45" i="10"/>
  <c r="H45" i="10" s="1"/>
  <c r="D21" i="10"/>
  <c r="E21" i="10"/>
  <c r="H21" i="10" s="1"/>
  <c r="E75" i="10"/>
  <c r="H75" i="10" s="1"/>
  <c r="D75" i="10"/>
  <c r="E87" i="10"/>
  <c r="H87" i="10" s="1"/>
  <c r="D87" i="10"/>
  <c r="E35" i="10"/>
  <c r="H35" i="10" s="1"/>
  <c r="D35" i="10"/>
  <c r="D84" i="10"/>
  <c r="E84" i="10"/>
  <c r="H84" i="10" s="1"/>
  <c r="E57" i="10"/>
  <c r="H57" i="10" s="1"/>
  <c r="D57" i="10"/>
  <c r="E33" i="10"/>
  <c r="H33" i="10" s="1"/>
  <c r="D33" i="10"/>
  <c r="D13" i="23"/>
  <c r="AE3" i="22"/>
  <c r="D12" i="23"/>
  <c r="C4" i="32"/>
  <c r="G8" i="21"/>
  <c r="Y10" i="30" s="1"/>
  <c r="G6" i="21"/>
  <c r="G15" i="21"/>
  <c r="Y17" i="30" s="1"/>
  <c r="G5" i="21"/>
  <c r="H13" i="21"/>
  <c r="H3" i="21"/>
  <c r="H2" i="21"/>
  <c r="I2" i="7" l="1"/>
  <c r="B5" i="34"/>
  <c r="H15" i="21"/>
  <c r="H5" i="21"/>
  <c r="Y7" i="30"/>
  <c r="H6" i="21"/>
  <c r="Y8" i="30"/>
  <c r="H12" i="21"/>
  <c r="Y14" i="30"/>
  <c r="H9" i="21"/>
  <c r="Y11" i="30"/>
  <c r="H11" i="21"/>
  <c r="Y13" i="30"/>
  <c r="H8" i="21"/>
  <c r="H10" i="21"/>
  <c r="Y12" i="30"/>
  <c r="Q4" i="32"/>
  <c r="D11" i="23"/>
  <c r="C3" i="22"/>
  <c r="D18" i="23"/>
  <c r="A4" i="25"/>
  <c r="B3" i="22"/>
  <c r="B9" i="3"/>
  <c r="D11" i="2"/>
  <c r="B12" i="11"/>
  <c r="F11" i="2"/>
  <c r="A3" i="22"/>
  <c r="E19" i="8"/>
  <c r="D15" i="2"/>
  <c r="D18" i="2"/>
  <c r="BL3" i="22"/>
  <c r="I25" i="7" l="1"/>
  <c r="I52" i="7"/>
  <c r="K4" i="34"/>
  <c r="B6" i="34"/>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E17" i="8"/>
  <c r="J19" i="8" s="1"/>
  <c r="E14" i="21" l="1"/>
  <c r="D16" i="30" s="1"/>
  <c r="I50" i="7"/>
  <c r="D26" i="34"/>
  <c r="D13" i="34"/>
  <c r="D7" i="34"/>
  <c r="D11" i="34"/>
  <c r="D28" i="34"/>
  <c r="D12" i="34"/>
  <c r="D10" i="34"/>
  <c r="D18" i="34"/>
  <c r="D9" i="34"/>
  <c r="D27" i="34"/>
  <c r="D17" i="34"/>
  <c r="D25" i="34"/>
  <c r="D22" i="34"/>
  <c r="D6" i="34"/>
  <c r="D14" i="34"/>
  <c r="D16" i="34"/>
  <c r="D5" i="34"/>
  <c r="D23" i="34"/>
  <c r="D19" i="34"/>
  <c r="D20" i="34"/>
  <c r="D8" i="34"/>
  <c r="D24" i="34"/>
  <c r="D21" i="34"/>
  <c r="D15" i="34"/>
  <c r="F28" i="7"/>
  <c r="I28" i="7" s="1"/>
  <c r="H21" i="4" l="1"/>
  <c r="C9" i="3"/>
  <c r="BI3" i="22"/>
  <c r="BB3" i="22" l="1"/>
  <c r="H29" i="4"/>
  <c r="BC3" i="22" l="1"/>
  <c r="AL3" i="22" l="1"/>
  <c r="H12" i="11"/>
  <c r="H12" i="5"/>
  <c r="AB3" i="22"/>
  <c r="I2" i="21"/>
  <c r="B11" i="20"/>
  <c r="I16" i="9"/>
  <c r="I36" i="4"/>
  <c r="K36" i="4" s="1"/>
  <c r="D36" i="2" l="1"/>
  <c r="N3" i="22"/>
  <c r="D34" i="2"/>
  <c r="H3" i="22"/>
  <c r="BQ3" i="22"/>
  <c r="J12" i="5"/>
  <c r="AH3" i="22"/>
  <c r="I3" i="21"/>
  <c r="J2" i="21"/>
  <c r="C4" i="30" s="1"/>
  <c r="B16" i="9"/>
  <c r="F12" i="5"/>
  <c r="G12" i="5" s="1"/>
  <c r="AE12" i="5" s="1"/>
  <c r="AF12" i="5" s="1"/>
  <c r="B12" i="5"/>
  <c r="C12" i="11"/>
  <c r="D12" i="11" s="1"/>
  <c r="G12" i="11" s="1"/>
  <c r="I37" i="4"/>
  <c r="J37" i="4" s="1"/>
  <c r="F23" i="34" l="1"/>
  <c r="E24" i="34" s="1"/>
  <c r="D25" i="2"/>
  <c r="I5" i="21"/>
  <c r="I6" i="21" s="1"/>
  <c r="I4" i="21"/>
  <c r="L12" i="5"/>
  <c r="K12" i="5"/>
  <c r="BT3" i="22"/>
  <c r="AJ3" i="22"/>
  <c r="AN3" i="22"/>
  <c r="AF3" i="22"/>
  <c r="A2" i="21"/>
  <c r="J3" i="21"/>
  <c r="K37" i="4"/>
  <c r="F30" i="7"/>
  <c r="F31" i="7"/>
  <c r="F33" i="7"/>
  <c r="F38" i="7"/>
  <c r="F37" i="7"/>
  <c r="I37" i="7" s="1"/>
  <c r="F36" i="7"/>
  <c r="F16" i="7"/>
  <c r="E13" i="34" l="1"/>
  <c r="F16" i="34" s="1"/>
  <c r="D24" i="2"/>
  <c r="H25" i="2"/>
  <c r="J25" i="2"/>
  <c r="H20" i="4"/>
  <c r="AU3" i="22"/>
  <c r="I15" i="21"/>
  <c r="I8" i="21" s="1"/>
  <c r="I9" i="21" s="1"/>
  <c r="I10" i="21" s="1"/>
  <c r="I11" i="21" s="1"/>
  <c r="I12" i="21" s="1"/>
  <c r="I13" i="21" s="1"/>
  <c r="I14" i="21" s="1"/>
  <c r="I7" i="21"/>
  <c r="I16" i="21" s="1"/>
  <c r="C5" i="30"/>
  <c r="J4" i="21"/>
  <c r="I36" i="7"/>
  <c r="E6" i="29"/>
  <c r="AG3" i="22"/>
  <c r="A3" i="21"/>
  <c r="J5" i="21"/>
  <c r="C7" i="30" s="1"/>
  <c r="I38" i="4"/>
  <c r="J38" i="4" s="1"/>
  <c r="Z4" i="32" l="1"/>
  <c r="I35" i="7"/>
  <c r="A4" i="21"/>
  <c r="C6" i="30"/>
  <c r="AP3" i="22"/>
  <c r="D44" i="2"/>
  <c r="H19" i="4"/>
  <c r="AZ3" i="22"/>
  <c r="A5" i="21"/>
  <c r="J6" i="21"/>
  <c r="K38" i="4"/>
  <c r="I39" i="4" s="1"/>
  <c r="J39" i="4" s="1"/>
  <c r="U4" i="32"/>
  <c r="E11" i="21" l="1"/>
  <c r="D13" i="30" s="1"/>
  <c r="C8" i="30"/>
  <c r="J7" i="21"/>
  <c r="J16" i="21" s="1"/>
  <c r="BA3" i="22"/>
  <c r="D46" i="2"/>
  <c r="BP3" i="22"/>
  <c r="J15" i="21"/>
  <c r="C17" i="30" s="1"/>
  <c r="A6" i="21"/>
  <c r="K39" i="4"/>
  <c r="I40" i="4" s="1"/>
  <c r="J40" i="4" s="1"/>
  <c r="A16" i="21" l="1"/>
  <c r="C18" i="30"/>
  <c r="C9" i="30"/>
  <c r="A7" i="21"/>
  <c r="A15" i="21"/>
  <c r="J8" i="21"/>
  <c r="C10" i="30" s="1"/>
  <c r="K40" i="4"/>
  <c r="F49" i="7"/>
  <c r="I49" i="7" s="1"/>
  <c r="F48" i="7"/>
  <c r="I48" i="7" s="1"/>
  <c r="I47" i="7" s="1"/>
  <c r="E13" i="21" s="1"/>
  <c r="D15" i="30" s="1"/>
  <c r="F40" i="7"/>
  <c r="F27" i="7"/>
  <c r="I27" i="7" s="1"/>
  <c r="F25" i="7"/>
  <c r="F24" i="7"/>
  <c r="F12" i="7"/>
  <c r="I12" i="7" s="1"/>
  <c r="I11" i="7" s="1"/>
  <c r="J46" i="2"/>
  <c r="J44" i="2"/>
  <c r="J36" i="2"/>
  <c r="J34" i="2"/>
  <c r="J30" i="2"/>
  <c r="J29" i="2"/>
  <c r="J18" i="2"/>
  <c r="J15" i="2"/>
  <c r="I24" i="7" l="1"/>
  <c r="I40" i="7"/>
  <c r="D14" i="30"/>
  <c r="AB4" i="32"/>
  <c r="X4" i="32"/>
  <c r="AE16" i="9"/>
  <c r="AF16" i="9" s="1"/>
  <c r="V3" i="22"/>
  <c r="J9" i="21"/>
  <c r="C11" i="30" s="1"/>
  <c r="A8" i="21"/>
  <c r="I41" i="4"/>
  <c r="J41" i="4" s="1"/>
  <c r="F14" i="7"/>
  <c r="J21" i="2"/>
  <c r="H21" i="2"/>
  <c r="H46" i="2"/>
  <c r="H30" i="2"/>
  <c r="H36" i="2"/>
  <c r="H18" i="2"/>
  <c r="H15" i="2"/>
  <c r="H29" i="2"/>
  <c r="H34" i="2"/>
  <c r="H44" i="2"/>
  <c r="AA4" i="32" l="1"/>
  <c r="I39" i="7"/>
  <c r="W4" i="32"/>
  <c r="I23" i="7"/>
  <c r="V4" i="32"/>
  <c r="D40" i="2"/>
  <c r="J40" i="2" s="1"/>
  <c r="AC3" i="22"/>
  <c r="D39" i="2"/>
  <c r="J39" i="2" s="1"/>
  <c r="H40" i="2"/>
  <c r="AG16" i="9"/>
  <c r="Z3" i="22"/>
  <c r="J12" i="8"/>
  <c r="Y3" i="22"/>
  <c r="BO3" i="22"/>
  <c r="K12" i="11"/>
  <c r="I12" i="11"/>
  <c r="J10" i="21"/>
  <c r="C12" i="30" s="1"/>
  <c r="A9" i="21"/>
  <c r="F29" i="7"/>
  <c r="K41" i="4"/>
  <c r="E10" i="21" l="1"/>
  <c r="D12" i="30" s="1"/>
  <c r="H16" i="4"/>
  <c r="E8" i="21"/>
  <c r="D10" i="30" s="1"/>
  <c r="I29" i="7"/>
  <c r="H39" i="2"/>
  <c r="Y4" i="32"/>
  <c r="AA3" i="22"/>
  <c r="BS3" i="22"/>
  <c r="BR3" i="22"/>
  <c r="N12" i="11"/>
  <c r="A10" i="21"/>
  <c r="J11" i="21"/>
  <c r="C13" i="30" s="1"/>
  <c r="I42" i="4"/>
  <c r="J42" i="4" s="1"/>
  <c r="I26" i="7" l="1"/>
  <c r="BV3" i="22"/>
  <c r="P12" i="11"/>
  <c r="H17" i="4" s="1"/>
  <c r="Q12" i="11"/>
  <c r="F7" i="34" s="1"/>
  <c r="E8" i="34" s="1"/>
  <c r="J12" i="21"/>
  <c r="C14" i="30" s="1"/>
  <c r="A11" i="21"/>
  <c r="K42" i="4"/>
  <c r="I43" i="4" s="1"/>
  <c r="J43" i="4" s="1"/>
  <c r="E9" i="21" l="1"/>
  <c r="D11" i="30" s="1"/>
  <c r="I56" i="7"/>
  <c r="D52" i="2"/>
  <c r="J52" i="2" s="1"/>
  <c r="O13" i="4"/>
  <c r="H15" i="4"/>
  <c r="BX3" i="22"/>
  <c r="BW3" i="22"/>
  <c r="A12" i="21"/>
  <c r="J13" i="21"/>
  <c r="K43" i="4"/>
  <c r="C15" i="30" l="1"/>
  <c r="J14" i="21"/>
  <c r="E5" i="29"/>
  <c r="E9" i="34"/>
  <c r="F10" i="34" s="1"/>
  <c r="BY3" i="22"/>
  <c r="H13" i="4"/>
  <c r="H7" i="29"/>
  <c r="H15" i="29" s="1"/>
  <c r="BD3" i="22"/>
  <c r="H52" i="2"/>
  <c r="A13" i="21"/>
  <c r="I44" i="4"/>
  <c r="J44" i="4" s="1"/>
  <c r="A14" i="21" l="1"/>
  <c r="C16" i="30"/>
  <c r="BN3" i="22"/>
  <c r="D49" i="2"/>
  <c r="J49" i="2" s="1"/>
  <c r="K44" i="4"/>
  <c r="I13" i="4" l="1"/>
  <c r="K13" i="4" s="1"/>
  <c r="H49" i="2"/>
  <c r="I45" i="4"/>
  <c r="J45" i="4" s="1"/>
  <c r="I14" i="4" l="1"/>
  <c r="J14" i="4" s="1"/>
  <c r="O15" i="4"/>
  <c r="K14" i="4"/>
  <c r="I15" i="4" s="1"/>
  <c r="J15" i="4" s="1"/>
  <c r="K45" i="4"/>
  <c r="K15" i="4" l="1"/>
  <c r="I16" i="4" s="1"/>
  <c r="J16" i="4" s="1"/>
  <c r="I46" i="4"/>
  <c r="J46" i="4" s="1"/>
  <c r="K16" i="4" l="1"/>
  <c r="I17" i="4" s="1"/>
  <c r="K46" i="4"/>
  <c r="I47" i="4" s="1"/>
  <c r="J17" i="4" l="1"/>
  <c r="E15" i="21"/>
  <c r="D17" i="30" s="1"/>
  <c r="K17" i="4"/>
  <c r="I48" i="4"/>
  <c r="J48" i="4" s="1"/>
  <c r="K48" i="4" l="1"/>
  <c r="I49" i="4" s="1"/>
  <c r="J49" i="4" s="1"/>
  <c r="K49" i="4" l="1"/>
  <c r="K50" i="4" s="1"/>
  <c r="BZ3" i="22" l="1"/>
  <c r="D11" i="19"/>
  <c r="D14" i="2" l="1"/>
  <c r="E10" i="8"/>
  <c r="E15" i="8" s="1"/>
  <c r="E23" i="8" l="1"/>
  <c r="J14" i="2"/>
  <c r="H14" i="2"/>
  <c r="D43" i="2"/>
  <c r="J43" i="2" l="1"/>
  <c r="H43" i="2"/>
  <c r="E7" i="29"/>
  <c r="AK3" i="22"/>
  <c r="H18" i="4"/>
  <c r="I18" i="4" l="1"/>
  <c r="J18" i="4" s="1"/>
  <c r="H24" i="2"/>
  <c r="J24" i="2"/>
  <c r="K18" i="4" l="1"/>
  <c r="E5" i="21"/>
  <c r="D7" i="30" s="1"/>
  <c r="I19" i="4" l="1"/>
  <c r="K19" i="4" l="1"/>
  <c r="I20" i="4" s="1"/>
  <c r="E6" i="21"/>
  <c r="D8" i="30" s="1"/>
  <c r="J19" i="4"/>
  <c r="J20" i="4" l="1"/>
  <c r="E7" i="21"/>
  <c r="D9" i="30" s="1"/>
  <c r="I21" i="4"/>
  <c r="J21" i="4" s="1"/>
  <c r="K20" i="4"/>
  <c r="K21" i="4" l="1"/>
  <c r="F16" i="9" s="1"/>
  <c r="G16" i="9" l="1"/>
  <c r="E11" i="34"/>
  <c r="F12" i="34" s="1"/>
  <c r="V16" i="9"/>
  <c r="R3" i="22" s="1"/>
  <c r="E2" i="21"/>
  <c r="D4" i="30" s="1"/>
  <c r="F3" i="22"/>
  <c r="H16" i="9"/>
  <c r="N16" i="9" s="1"/>
  <c r="O16" i="9" s="1"/>
  <c r="E8" i="29"/>
  <c r="E15" i="29" s="1"/>
  <c r="J15" i="29" s="1"/>
  <c r="H22" i="4"/>
  <c r="I22" i="4" s="1"/>
  <c r="J22" i="4" s="1"/>
  <c r="H24" i="4"/>
  <c r="X16" i="9"/>
  <c r="W16" i="9"/>
  <c r="S3" i="22" l="1"/>
  <c r="D37" i="2"/>
  <c r="D33" i="2"/>
  <c r="J33" i="2" s="1"/>
  <c r="E4" i="21"/>
  <c r="D6" i="30" s="1"/>
  <c r="J16" i="9"/>
  <c r="I3" i="22" s="1"/>
  <c r="D26" i="23"/>
  <c r="G3" i="22"/>
  <c r="J10" i="8"/>
  <c r="P16" i="9"/>
  <c r="K22" i="4"/>
  <c r="L3" i="22"/>
  <c r="H23" i="4"/>
  <c r="E3" i="21"/>
  <c r="H33" i="2" l="1"/>
  <c r="J37" i="2"/>
  <c r="H37" i="2"/>
  <c r="D28" i="23"/>
  <c r="D27" i="23"/>
  <c r="I23" i="4"/>
  <c r="K23" i="4" s="1"/>
  <c r="D35" i="2"/>
  <c r="J11" i="8"/>
  <c r="J15" i="8" s="1"/>
  <c r="Z16" i="9"/>
  <c r="U3" i="22" s="1"/>
  <c r="M3" i="22"/>
  <c r="R16" i="9"/>
  <c r="D5" i="30"/>
  <c r="O3" i="22" l="1"/>
  <c r="I24" i="4"/>
  <c r="J24" i="4" s="1"/>
  <c r="J21" i="8"/>
  <c r="J23" i="8" s="1"/>
  <c r="D36" i="23" s="1"/>
  <c r="D41" i="23" s="1"/>
  <c r="J35" i="2"/>
  <c r="H35" i="2"/>
  <c r="J23" i="4"/>
  <c r="K24" i="4" l="1"/>
  <c r="I25" i="4" l="1"/>
  <c r="J25" i="4" s="1"/>
  <c r="K25" i="4" l="1"/>
  <c r="I26" i="4" l="1"/>
  <c r="J26" i="4" s="1"/>
  <c r="K26" i="4" l="1"/>
  <c r="I27" i="4" s="1"/>
  <c r="J27" i="4" s="1"/>
  <c r="K27" i="4" l="1"/>
  <c r="I28" i="4" s="1"/>
  <c r="K28" i="4" s="1"/>
  <c r="I29" i="4" l="1"/>
  <c r="J29" i="4" s="1"/>
  <c r="J28" i="4"/>
  <c r="K29" i="4" l="1"/>
  <c r="K30" i="4" s="1"/>
  <c r="CZ3" i="22" s="1"/>
  <c r="J17"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Dimitri Bellaiche</author>
  </authors>
  <commentList>
    <comment ref="L3" authorId="0" shapeId="0" xr:uid="{FF413A00-723C-4CD9-9E5E-9073409396D7}">
      <text>
        <r>
          <rPr>
            <b/>
            <sz val="9"/>
            <color indexed="81"/>
            <rFont val="Tahoma"/>
            <family val="2"/>
          </rPr>
          <t>Dimitri Bellaiche:</t>
        </r>
        <r>
          <rPr>
            <sz val="9"/>
            <color indexed="81"/>
            <rFont val="Tahoma"/>
            <family val="2"/>
          </rPr>
          <t xml:space="preserve">
Onglet Portfolio Information investor Report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M11" authorId="0" shapeId="0" xr:uid="{E9FB32A9-6EF7-490C-844F-59558E037468}">
      <text>
        <r>
          <rPr>
            <b/>
            <sz val="9"/>
            <color indexed="81"/>
            <rFont val="Tahoma"/>
            <family val="2"/>
          </rPr>
          <t>Stephane Lamotte:</t>
        </r>
        <r>
          <rPr>
            <sz val="9"/>
            <color indexed="81"/>
            <rFont val="Tahoma"/>
            <family val="2"/>
          </rPr>
          <t xml:space="preserve">
"Swap Fixed Interest Rate" means 1.8270% per annum</t>
        </r>
      </text>
    </comment>
  </commentList>
</comments>
</file>

<file path=xl/sharedStrings.xml><?xml version="1.0" encoding="utf-8"?>
<sst xmlns="http://schemas.openxmlformats.org/spreadsheetml/2006/main" count="2447" uniqueCount="646">
  <si>
    <t>credit</t>
  </si>
  <si>
    <t>debit</t>
  </si>
  <si>
    <t>XX-  Priority of Payments</t>
  </si>
  <si>
    <t>Movements</t>
  </si>
  <si>
    <t>Balance</t>
  </si>
  <si>
    <t>Amount due</t>
  </si>
  <si>
    <t>Amount paid</t>
  </si>
  <si>
    <t>Arrears</t>
  </si>
  <si>
    <t xml:space="preserve">Settlement Date </t>
  </si>
  <si>
    <t xml:space="preserve">Previous Settlement Date </t>
  </si>
  <si>
    <t>Variation</t>
  </si>
  <si>
    <t>Rate</t>
  </si>
  <si>
    <t>Starting date</t>
  </si>
  <si>
    <t xml:space="preserve"> Ending date</t>
  </si>
  <si>
    <t>Days elapsed</t>
  </si>
  <si>
    <t>Assets</t>
  </si>
  <si>
    <t xml:space="preserve">Liabilities </t>
  </si>
  <si>
    <t>Residual Units</t>
  </si>
  <si>
    <t>Total</t>
  </si>
  <si>
    <t>XX - Soft balance sheet</t>
  </si>
  <si>
    <t>Designation</t>
  </si>
  <si>
    <t>Beneficiaries</t>
  </si>
  <si>
    <t>Nominal basis</t>
  </si>
  <si>
    <t>Annual VAT amount</t>
  </si>
  <si>
    <t>VAT rate</t>
  </si>
  <si>
    <t>Frequencies</t>
  </si>
  <si>
    <t>To be paid</t>
  </si>
  <si>
    <t xml:space="preserve">Management Company </t>
  </si>
  <si>
    <t>IQ EQ Management</t>
  </si>
  <si>
    <t>Management Company (per events )</t>
  </si>
  <si>
    <t xml:space="preserve">The Management Company shall be reimbursed </t>
  </si>
  <si>
    <t>Custodian - (Annual fee)</t>
  </si>
  <si>
    <t>BNP Paribas</t>
  </si>
  <si>
    <t>Issuer Statutory Auditor’s fee</t>
  </si>
  <si>
    <t>Date</t>
  </si>
  <si>
    <t>Name</t>
  </si>
  <si>
    <t>Nominal amount</t>
  </si>
  <si>
    <t>Redemption</t>
  </si>
  <si>
    <t>Outstanding amount - Beginning period</t>
  </si>
  <si>
    <t>Issue amount</t>
  </si>
  <si>
    <t>Unit outstanding amount - Ending Period</t>
  </si>
  <si>
    <t>Number of Residual Units</t>
  </si>
  <si>
    <t>Outstanding amount per Unit - Ending Period</t>
  </si>
  <si>
    <t>Management number</t>
  </si>
  <si>
    <t>Cut-Off Date</t>
  </si>
  <si>
    <t>Reporting Date</t>
  </si>
  <si>
    <t>Investor Reporting Date</t>
  </si>
  <si>
    <t>Payment Date</t>
  </si>
  <si>
    <t>xx- Calendar</t>
  </si>
  <si>
    <r>
      <t>"</t>
    </r>
    <r>
      <rPr>
        <b/>
        <sz val="11"/>
        <color theme="1"/>
        <rFont val="Calibri"/>
        <family val="2"/>
        <scheme val="minor"/>
      </rPr>
      <t>Reporting Date</t>
    </r>
    <r>
      <rPr>
        <sz val="11"/>
        <color theme="1"/>
        <rFont val="Calibri"/>
        <family val="2"/>
        <scheme val="minor"/>
      </rPr>
      <t>" means the seventh (7th) Business Day prior to the respective Payment
Date.</t>
    </r>
  </si>
  <si>
    <r>
      <t>"</t>
    </r>
    <r>
      <rPr>
        <b/>
        <sz val="11"/>
        <color theme="1"/>
        <rFont val="Calibri"/>
        <family val="2"/>
        <scheme val="minor"/>
      </rPr>
      <t>Investor Reporting Date</t>
    </r>
    <r>
      <rPr>
        <sz val="11"/>
        <color theme="1"/>
        <rFont val="Calibri"/>
        <family val="2"/>
        <scheme val="minor"/>
      </rPr>
      <t>" means the second Business Day prior to the respective
Payment Date.</t>
    </r>
  </si>
  <si>
    <t>XX-Swaps</t>
  </si>
  <si>
    <t>A</t>
  </si>
  <si>
    <t>B</t>
  </si>
  <si>
    <t>C = B - A</t>
  </si>
  <si>
    <t>C</t>
  </si>
  <si>
    <t>D = A*B*C</t>
  </si>
  <si>
    <t>E</t>
  </si>
  <si>
    <t>F</t>
  </si>
  <si>
    <t>G</t>
  </si>
  <si>
    <t>I = E*F*G</t>
  </si>
  <si>
    <t>J =max ( I - D ) ; 0)</t>
  </si>
  <si>
    <t xml:space="preserve"> K =max (D- I ); 0)</t>
  </si>
  <si>
    <t xml:space="preserve"> Payment Date </t>
  </si>
  <si>
    <t>Notional Amount</t>
  </si>
  <si>
    <t xml:space="preserve">Basis of swap calculation (Act / 360) </t>
  </si>
  <si>
    <t xml:space="preserve">Swap Floating Amount to be received by the FCT </t>
  </si>
  <si>
    <t>EUR Notional</t>
  </si>
  <si>
    <t xml:space="preserve">Fixed Rate Day Count Fraction(Act / 360) </t>
  </si>
  <si>
    <t>Fixed rate</t>
  </si>
  <si>
    <t xml:space="preserve">Swap Fixed Amount paid by the FCT </t>
  </si>
  <si>
    <t xml:space="preserve">Netting of swap in favor of Swap Counterparty </t>
  </si>
  <si>
    <t>Netting of swap in favor of the FCT</t>
  </si>
  <si>
    <t xml:space="preserve">Reference rate </t>
  </si>
  <si>
    <t>Yes</t>
  </si>
  <si>
    <t>No</t>
  </si>
  <si>
    <t>Enforcement Event</t>
  </si>
  <si>
    <t>(i) there is an Interest Shortfall on any Payment Date (and such Interest Shortfall is not paid within five (5) Business Days of its occurrence) or the payment of principal on the Legal Final Maturity Date (and such shortfall is not paid within five (5) Business Days of its occurrence), in each case, in respect of the most senior Class of Notes (but not in respect of the Subordinated Loan Agreement); or</t>
  </si>
  <si>
    <t>(ii) it is or will become unlawful for the Issuer to perform or comply with any of its obligations under or in respect of the Class A Notes, the Class B Notes, or any Transaction Document (other than the Subordinated Loan Agreement).</t>
  </si>
  <si>
    <t>Issuer Liquidation Event</t>
  </si>
  <si>
    <t>a) the liquidation of the Issuer is in the interests of the Noteholders and the Unitholders;</t>
  </si>
  <si>
    <t>b) the Seller exercises the Clean-Up Call Option;</t>
  </si>
  <si>
    <t>c) the Notes and the Units issued by the Issuer are held by a single holder and such holder requests the liquidation of the Issuer;</t>
  </si>
  <si>
    <t>d) the Notes and the Units issued by the Issuer are held solely by the Seller and the Seller requests the liquidation of the Issuer.</t>
  </si>
  <si>
    <t>Servicer Termination Event</t>
  </si>
  <si>
    <t>XX - Event</t>
  </si>
  <si>
    <t>(a) the long-term unsecured, unguaranteed and unsubordinated debt obligations of BMW AG are rated lower than BBB (or its replacement) by S&amp;P;</t>
  </si>
  <si>
    <t>(b) BMW AG ceases to own, directly or indirectly, at least 90% of the share capital of the Seller,</t>
  </si>
  <si>
    <t>Events of Default</t>
  </si>
  <si>
    <t>(a) the Issuer fails to pay, from the Available Distribution Amount, any principal of the Subordinated Loan or any interest thereon when the same becomes due and payable in accordance with the terms hereof and the applicable Priority of Payments; or</t>
  </si>
  <si>
    <t>(b) any representation or warranty by the Management Company or the Custodian herein shall prove to have been incorrect in any material respect when made or deemed made; or</t>
  </si>
  <si>
    <t>(c) the Management Company shall fail to perform or observe (i) any term, covenant or agreement contained in clause 4.1 (Representations and warranties of the Management Company) or (ii) any other term, covenant or agreement contained in this Agreement on its part to be performed or observed if the failure to perform or observe such other term, covenant or agreement shall remain unremedied for thirty (30) days after written notice thereof shall have been given to the Management Company by the Subordinated Lender</t>
  </si>
  <si>
    <t>(d) then, and in any such event, the Subordinated Lender may, by notice to the Issuer, declare that the Subordinated Loan, interest in respect thereof or other amount then outstanding is due and payable, whereupon the Issuer shall pay such interests or principal or such other amount to the Subordinated Lender, provided, however, that such payments by the Issuer to the Subordinated Lender shall be deferred until such time when all Noteholders have received full and final payment in respect of the Notes.</t>
  </si>
  <si>
    <t>Insolvency Event</t>
  </si>
  <si>
    <t>(i) the making of an assignment, conveyance, composition or marshalling of assets for the benefit of its creditors generally or any substantial portion of its creditors;</t>
  </si>
  <si>
    <t>(ii) the application for, seeking of, consent to, or acquiescence in, the official appointment of an insolvency receiver, custodian, trustee, moratorium monitor, liquidator or similar official for it or a substantial portion of its property;</t>
  </si>
  <si>
    <t>(iii) the initiation of any case, action or proceedings before any court or Governmental Authority against any Transaction Party under any applicable liquidation, insolvency, composition, bankruptcy, receivership, dissolution, reorganisation, winding-up, relief of debtors or other similar laws and such proceedings are not being disputed in good faith with a reasonable prospect of discontinuing or discharging the same;</t>
  </si>
  <si>
    <t>(iv) the levy or enforcement of a distress or execution or other process upon or sued out against the whole or any substantial portion of the undertaking or assets of the Issuer or any Transaction Party and such possession or process (as the case may be) will not be discharged or otherwise will not cease to apply within 60 days;</t>
  </si>
  <si>
    <t>(v) initiation or consent to any case, action or proceedings in any court or Governmental Authority relating to any Transaction Party under any applicable liquidation, insolvency, composition, bankruptcy, receivership, dissolution, reorganisation, winding-up, relief of debtors or other similar laws;</t>
  </si>
  <si>
    <t>(vi) an order is made against any Transaction Party or an effective resolution is passed for its winding-up;</t>
  </si>
  <si>
    <t>(vii) any Transaction Party is deemed unable to pay its debts generally within the meaning of any liquidation, insolvency, composition, reorganisation or other similar laws in the jurisdiction of its incorporation or establishment;</t>
  </si>
  <si>
    <t>(viii) any Transaction Party becomes subject to Insolvency Proceedings.</t>
  </si>
  <si>
    <t>Performance Reserve Trigger Event</t>
  </si>
  <si>
    <t>(a) an Insolvency Event has occurred with respect to the Seller or the Servicer; or</t>
  </si>
  <si>
    <t>(b) the Seller or the Servicer fails to make any payment or deposit required by the terms of the relevant Transaction Document within five (5) Business Days of the date such payment or deposit is required to be made;</t>
  </si>
  <si>
    <t>(c) the Seller or the Servicer fails to perform any of its material obligations under the Lease Receivables Purchase Agreement and/or the Servicing Agreement (other than a payment or deposit required), and such breach, if capable of remedy, is not
remedied within sixty (60) Business Days of written notice from the Management Company; or</t>
  </si>
  <si>
    <t>(d) any representation or warranty in the Lease Receivables Purchase Agreement or in the Servicing Agreement or in any report provided by the Seller or the Servicer is materially false or incorrect, and such inaccuracy, if capable of remedy, is not remedied within sixty (60) Business Days of written notice from the Management Company and has a Material Adverse Effect in relation to the Issuer.</t>
  </si>
  <si>
    <t>Annual fee</t>
  </si>
  <si>
    <t>Setup fee</t>
  </si>
  <si>
    <t>Purchase of the LEI</t>
  </si>
  <si>
    <t>AMF - annual fee</t>
  </si>
  <si>
    <t>Any movement on the liabilities side - per transfer</t>
  </si>
  <si>
    <t>Any consultation of the investors</t>
  </si>
  <si>
    <t>Other event (change legal documentation, refinancing of the operation, change stakeholder etc.)</t>
  </si>
  <si>
    <t>Any specific accounting financial statement</t>
  </si>
  <si>
    <t>Per event</t>
  </si>
  <si>
    <t>Paying Agent and Registrar</t>
  </si>
  <si>
    <t>Each year</t>
  </si>
  <si>
    <t>Data Custody Agent</t>
  </si>
  <si>
    <t>Any test</t>
  </si>
  <si>
    <t>Issuer Account Bank</t>
  </si>
  <si>
    <t>Liquidation fee</t>
  </si>
  <si>
    <t>Record-keeping and custody of securities</t>
  </si>
  <si>
    <t>Euribor 1M</t>
  </si>
  <si>
    <t>Contacts</t>
  </si>
  <si>
    <t>Email Address</t>
  </si>
  <si>
    <t>:</t>
  </si>
  <si>
    <t>Preceding Payment Date</t>
  </si>
  <si>
    <t>Next Payment Date</t>
  </si>
  <si>
    <t>Available Distribution Amount</t>
  </si>
  <si>
    <t>(c) third,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</si>
  <si>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(d) fourth,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</si>
  <si>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Pre-Enforcement Priority of Payments</t>
  </si>
  <si>
    <t>Post-Enforcement Priority of Payments</t>
  </si>
  <si>
    <t>(a) first, amounts payable by the Issuer in respect of taxes (if any);</t>
  </si>
  <si>
    <t>(b) second, on a pari passu basis, all fees (including legal fees), costs, expenses, other remuneration, indemnity payments and other amounts payable by the Issuer to the Management Company and the Custodian under the Transaction Documents;</t>
  </si>
  <si>
    <t>(e) fifth, on a pari passu basis, accrued and unpaid interest (including any Interest Shortfall) payable by the Issuer to the Class A Noteholders;</t>
  </si>
  <si>
    <t>(f) sixth, on a pari passu basis, any amount payable to the Class A Noteholders in respect of principal until the Class A Notes are redeemed in full and rounding the result to the nearest €0.01 rounded down (with €0.005 being rounded upwards);</t>
  </si>
  <si>
    <t>(g) seventh, on a pari passu basis, accrued and unpaid interest (including any Interest Shortfall) payable by the Issuer to the Class B Noteholders;</t>
  </si>
  <si>
    <t>(h) eighth, on a pari passu basis, amounts payable by the Issuer to the Class B Noteholders in respect of principal until the Class B Notes are redeemed in full and rounding the result to the nearest €0.01 rounded down (with €0.005 being rounded
upwards);</t>
  </si>
  <si>
    <t>(i) ninth, 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t>
  </si>
  <si>
    <t>(j) tenth, accrued and unpaid interest payable to the Subordinated Lender under the Subordinated Loan Agreement;</t>
  </si>
  <si>
    <t>(k) eleventh, as from the date on which all Notes have been redeemed in full, any amount payable to the Subordinated Lender in respect of principal under the Subordinated Loan Agreement;</t>
  </si>
  <si>
    <t>(l) twelfth, all remaining excess to the Seller with the exception of the principal amount of the Units;</t>
  </si>
  <si>
    <t>(m) thirteenth, on the final Payment Date, to the Unitholders, in respect of principal until the Units are redeemed in full,</t>
  </si>
  <si>
    <t>Class A Notes</t>
  </si>
  <si>
    <t>Class B Notes</t>
  </si>
  <si>
    <t>Subordinated units</t>
  </si>
  <si>
    <t>(d) any tax payment made by the Seller and/or Servicer to the Issuer in accordance with the Lease Receivables Purchase Agreement and/or the Servicing Agreement during such Monthly Period;</t>
  </si>
  <si>
    <t>(e) any interest earned on the amount credited to the Issuer Account (other than the amount allocated to the Commingling Reserve Ledger and the Performance Reserve Ledger) during such Monthly Period;</t>
  </si>
  <si>
    <t>(f) the amount standing to the credit of the Performance Reserve Ledger upon (i) the occurrence and continuation of a Performance Reserve Trigger Event and (ii) the</t>
  </si>
  <si>
    <t>(g) without duplication, (i) any applicable Seller Performance Indemnity Payment and/or (ii) any applicable Residual Value Indemnification Amount received by the Issuer from the Seller during the Monthly Period of such Cut-Off Date;</t>
  </si>
  <si>
    <t>(h) the amount standing to the credit of the Commingling Reserve Ledger upon the occurrence and continuance of a Servicer Termination Event as of such Cut-Off Date, to the extent necessary to cover any Servicer Shortfall caused on the part of BMW Finance S.N.C. as Servicer;</t>
  </si>
  <si>
    <t>(i) upon the termination of the Swap Agreement and in respect of the relevant Interest Determination Date (to the extent not used by the Issuer for the entry into a replacement swap agreement), any swap termination payment received by the Issuer from the outgoing Swap Counterparty or upon the entry by the Issuer into a replacement swap agreement;</t>
  </si>
  <si>
    <t>(j) any other amounts (other than covered by item (a) through (i) above (if any)) paid to the Issuer by any other party to any Transaction Document up to (and including) the Reporting Date immediately following such Cut-Off Date, unless otherwise specified, which according to such Transaction Document is to be allocated to the Available Distribution Amount.</t>
  </si>
  <si>
    <r>
      <rPr>
        <b/>
        <sz val="9"/>
        <rFont val="Arial"/>
        <family val="2"/>
      </rPr>
      <t>(b)</t>
    </r>
    <r>
      <rPr>
        <sz val="9"/>
        <rFont val="Arial"/>
        <family val="2"/>
      </rPr>
      <t xml:space="preserve"> any Collections received by the Servicer during the Monthly Period ending on such Cut-Off Date;</t>
    </r>
  </si>
  <si>
    <r>
      <rPr>
        <b/>
        <sz val="9"/>
        <rFont val="Arial"/>
        <family val="2"/>
      </rPr>
      <t>(c)</t>
    </r>
    <r>
      <rPr>
        <sz val="9"/>
        <rFont val="Arial"/>
        <family val="2"/>
      </rPr>
      <t xml:space="preserve"> any Swap Net Cashflow payable by the Swap Counterparty to the Issuer on the Payment Date immediately following the relevant Cut-Off Date;</t>
    </r>
  </si>
  <si>
    <t>Number of Class A Notes</t>
  </si>
  <si>
    <t>Number of Class B Notes</t>
  </si>
  <si>
    <t>Class B Notes Issue Amount</t>
  </si>
  <si>
    <t>Class B Notes Principal Amount Outstanding - BoP</t>
  </si>
  <si>
    <t>Class B Notes Principal Amount Outstanding - EoP</t>
  </si>
  <si>
    <t>Class A Notes Principal Amount Outstanding - BoP</t>
  </si>
  <si>
    <t>Class A Notes Issue Amount</t>
  </si>
  <si>
    <t>Class A Notes Principal Amount Outstanding - EoP</t>
  </si>
  <si>
    <t>Class A Notes Principal Amount Outstanding per Note- EoP</t>
  </si>
  <si>
    <t>Unit</t>
  </si>
  <si>
    <t>Interest Determination Date</t>
  </si>
  <si>
    <t>EURIBOR</t>
  </si>
  <si>
    <t>Margin</t>
  </si>
  <si>
    <t>Interest Rate</t>
  </si>
  <si>
    <t>Interest Period</t>
  </si>
  <si>
    <t>Class A Notes Principal Amount Outstanding</t>
  </si>
  <si>
    <t>Class B Notes Principal Amount Outstanding</t>
  </si>
  <si>
    <t xml:space="preserve"> Principal Amount Outstanding by Class A Note</t>
  </si>
  <si>
    <t xml:space="preserve"> Principal Amount Outstanding by Class B Note</t>
  </si>
  <si>
    <t xml:space="preserve">Interest earned on the amount credited </t>
  </si>
  <si>
    <t>Receivables</t>
  </si>
  <si>
    <t xml:space="preserve">Final Payment Date </t>
  </si>
  <si>
    <t xml:space="preserve">No </t>
  </si>
  <si>
    <t>Commingling Reserve Trigger Event</t>
  </si>
  <si>
    <t>(a) the long-term unsecured, unguaranteed and unsubordinated debt obligations of
BMW AG are rated lower than BBB (or its replacement) by S&amp;P; or</t>
  </si>
  <si>
    <t>(b) BMW AG ceases to own, directly or indirectly, at least 90% of the share capital of
the Seller,</t>
  </si>
  <si>
    <t>Cash Reserve</t>
  </si>
  <si>
    <t>in EUR</t>
  </si>
  <si>
    <t>Outstanding cash reserve - BoP</t>
  </si>
  <si>
    <t>Interest on cash reserve - previous period</t>
  </si>
  <si>
    <t>Required cash reserve</t>
  </si>
  <si>
    <t>Outstanding cash reserve - EoP</t>
  </si>
  <si>
    <t>Additional Reserves</t>
  </si>
  <si>
    <t>Additional Reserves Triggers</t>
  </si>
  <si>
    <t>Reserves</t>
  </si>
  <si>
    <t>Fitch</t>
  </si>
  <si>
    <t>Moody's</t>
  </si>
  <si>
    <t>DBRS</t>
  </si>
  <si>
    <t>Long term</t>
  </si>
  <si>
    <t>N/A</t>
  </si>
  <si>
    <t>Short term</t>
  </si>
  <si>
    <t>Trigger Breach</t>
  </si>
  <si>
    <t>Required Rating BMW AG</t>
  </si>
  <si>
    <t>S&amp;P</t>
  </si>
  <si>
    <t>Class A Notes interest amount</t>
  </si>
  <si>
    <t>Class B Notes interest amount</t>
  </si>
  <si>
    <t>Outstanding Receivables - EoP period before previous period</t>
  </si>
  <si>
    <t>Outstanding Receivables - EoP previous period</t>
  </si>
  <si>
    <t>Outstanding Receivables - EoP current period</t>
  </si>
  <si>
    <t>Ratios</t>
  </si>
  <si>
    <t>31 - 60 days past due</t>
  </si>
  <si>
    <t>period before previous period</t>
  </si>
  <si>
    <t>previous period</t>
  </si>
  <si>
    <t>current period</t>
  </si>
  <si>
    <t>3 Month Rolling Average</t>
  </si>
  <si>
    <t>61 - 90 days past due</t>
  </si>
  <si>
    <t>Greater 90 days past due</t>
  </si>
  <si>
    <t>Total past due</t>
  </si>
  <si>
    <t>Variable fee</t>
  </si>
  <si>
    <t>XX- Third party expenses</t>
  </si>
  <si>
    <t>Each Payment Date</t>
  </si>
  <si>
    <t>First Payment Date</t>
  </si>
  <si>
    <t>Invoice</t>
  </si>
  <si>
    <t xml:space="preserve"> Third party expenses (in Euro)</t>
  </si>
  <si>
    <t>Euro ABS</t>
  </si>
  <si>
    <t>Repuchase</t>
  </si>
  <si>
    <t>XX. Amortisation of Current Portfolio</t>
  </si>
  <si>
    <t>Beginning of period</t>
  </si>
  <si>
    <t>Total principal collections
Scheduled</t>
  </si>
  <si>
    <t>Prepayments</t>
  </si>
  <si>
    <t>Unpaid interest</t>
  </si>
  <si>
    <t>Delinquent interest principal adjustment</t>
  </si>
  <si>
    <t>Remaining balance from terminations</t>
  </si>
  <si>
    <t>Early recoveries</t>
  </si>
  <si>
    <t>Defaults, Interest charge-offs</t>
  </si>
  <si>
    <t>Defaults, net charge-offs</t>
  </si>
  <si>
    <t>Repurchases</t>
  </si>
  <si>
    <t>Additional lease receivables</t>
  </si>
  <si>
    <t>End of period</t>
  </si>
  <si>
    <t>Number of repurchased contracts</t>
  </si>
  <si>
    <t>Total interest collections</t>
  </si>
  <si>
    <t>+</t>
  </si>
  <si>
    <t>-</t>
  </si>
  <si>
    <t>=</t>
  </si>
  <si>
    <t>XX- Performance Follow-up</t>
  </si>
  <si>
    <t xml:space="preserve"> Subordinated Loan</t>
  </si>
  <si>
    <t xml:space="preserve">Amortization </t>
  </si>
  <si>
    <t>Interest rate</t>
  </si>
  <si>
    <t>Interest amount</t>
  </si>
  <si>
    <t>Total upaid interest</t>
  </si>
  <si>
    <t>Issuer Account</t>
  </si>
  <si>
    <t>Cash Reserve Ledger</t>
  </si>
  <si>
    <t>Performance reserve Ledger</t>
  </si>
  <si>
    <t>Commingling reserve Ledger</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</si>
  <si>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</si>
  <si>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</si>
  <si>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</si>
  <si>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</si>
  <si>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</si>
  <si>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</si>
  <si>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</si>
  <si>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</si>
  <si>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</si>
  <si>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</si>
  <si>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</si>
  <si>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</si>
  <si>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</si>
  <si>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</si>
  <si>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</si>
  <si>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</si>
  <si>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</si>
  <si>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</si>
  <si>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</si>
  <si>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</si>
  <si>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</si>
  <si>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</si>
  <si>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</si>
  <si>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</si>
  <si>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</si>
  <si>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</si>
  <si>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</si>
  <si>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</si>
  <si>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</si>
  <si>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</si>
  <si>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</si>
  <si>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EUR</t>
  </si>
  <si>
    <t>Dimitri Bellaiche</t>
  </si>
  <si>
    <t>TRF</t>
  </si>
  <si>
    <t>SEPA</t>
  </si>
  <si>
    <t>FR</t>
  </si>
  <si>
    <t>SLEV</t>
  </si>
  <si>
    <t>92, avenue de Wagram 75017 Paris, France</t>
  </si>
  <si>
    <t>IQEQ</t>
  </si>
  <si>
    <t>HSBC</t>
  </si>
  <si>
    <t>CCFRFRPPXXX</t>
  </si>
  <si>
    <t>FR76 3005 6000 5000 5000 7046 525</t>
  </si>
  <si>
    <t>+33 1 86 65 64 32</t>
  </si>
  <si>
    <t>+33 1 86 65 64 31</t>
  </si>
  <si>
    <t>Class A redemption</t>
  </si>
  <si>
    <t>Class B redemption</t>
  </si>
  <si>
    <t>PARBFRPP</t>
  </si>
  <si>
    <t>FR14 4132 9000 0100 0008 4182 E58</t>
  </si>
  <si>
    <t>BNPP</t>
  </si>
  <si>
    <t xml:space="preserve">BNP Paribas S.A. </t>
  </si>
  <si>
    <t>Management Number</t>
  </si>
  <si>
    <t xml:space="preserve"> Previous Payment Date</t>
  </si>
  <si>
    <t>Aggregate Discounted Balance
(in EUR)</t>
  </si>
  <si>
    <t>Number of contracts</t>
  </si>
  <si>
    <t>Balance
(in %)</t>
  </si>
  <si>
    <t>Collection
Period</t>
  </si>
  <si>
    <t>Current Aggregate Discounted Balance</t>
  </si>
  <si>
    <t>Delinquencies
31 - 60 Days</t>
  </si>
  <si>
    <t>Delinquencies
61 - 90 Days</t>
  </si>
  <si>
    <t>Delinquencies
91 - 120 Days</t>
  </si>
  <si>
    <t>Delinquencies
&gt; 120 Days</t>
  </si>
  <si>
    <t>Delinquencies
Total</t>
  </si>
  <si>
    <t>Delinquencies
Total (in %)</t>
  </si>
  <si>
    <t xml:space="preserve"> Subordinated Loan outstanding amount BoP</t>
  </si>
  <si>
    <t xml:space="preserve"> Subordinated Loan outstanding amount EoP</t>
  </si>
  <si>
    <t>+ Residual Available Distribution Amount carried forward (from PoP of prior period)</t>
  </si>
  <si>
    <t>Defaults/Gross Losses
in Collection Period</t>
  </si>
  <si>
    <t>Recoveries
in Collection Period</t>
  </si>
  <si>
    <t>Default Ratios</t>
  </si>
  <si>
    <t>Gross Loss Ratio - current period (in %)</t>
  </si>
  <si>
    <t>Gross Loss Ratio - 3 month weighted average (in %)</t>
  </si>
  <si>
    <t>Net Loss Ratio - current period (in %)</t>
  </si>
  <si>
    <t>Net Loss Ratio - 3 month weighted average (in %)</t>
  </si>
  <si>
    <t>Key Date</t>
  </si>
  <si>
    <t>Notes Follow up</t>
  </si>
  <si>
    <t>Residual Units Outstanding amount - Beginning period</t>
  </si>
  <si>
    <t>Residual Units Issue amount</t>
  </si>
  <si>
    <t>Residual Units Redemption</t>
  </si>
  <si>
    <t>Residual Units Unit outstanding amount - Ending Period</t>
  </si>
  <si>
    <t>Residual Units Number of Residual Units</t>
  </si>
  <si>
    <t>Residual Units Outstanding amount per Unit - Ending Period</t>
  </si>
  <si>
    <t>Interest</t>
  </si>
  <si>
    <t xml:space="preserve"> Third party expenses (Fees)</t>
  </si>
  <si>
    <t>Cut Off Date</t>
  </si>
  <si>
    <t>Global Check</t>
  </si>
  <si>
    <t>13 - Soft balance sheet</t>
  </si>
  <si>
    <t xml:space="preserve">Assets /  Liabilities </t>
  </si>
  <si>
    <t>Eligible Leases</t>
  </si>
  <si>
    <t>Number of repurchased contract</t>
  </si>
  <si>
    <t>Repurchased Lease Amount</t>
  </si>
  <si>
    <t xml:space="preserve">Lease Repurchased And Received amount </t>
  </si>
  <si>
    <t>Liabilities</t>
  </si>
  <si>
    <t>Reserve</t>
  </si>
  <si>
    <t>Outstanding Leases Amount</t>
  </si>
  <si>
    <t>Unpaid Interest</t>
  </si>
  <si>
    <t>Performance</t>
  </si>
  <si>
    <t>Defaults/Gross Losses</t>
  </si>
  <si>
    <t>Recoveries</t>
  </si>
  <si>
    <t>Net Losses in Collection Period</t>
  </si>
  <si>
    <t xml:space="preserve">Number of Residual Unit </t>
  </si>
  <si>
    <t>Interest Amounts</t>
  </si>
  <si>
    <t xml:space="preserve">Interest </t>
  </si>
  <si>
    <t>Residual Unit Outstanding Amount Outstanding</t>
  </si>
  <si>
    <t>Subordinated Upaid Interest</t>
  </si>
  <si>
    <t>Class B Notes Interest Amount</t>
  </si>
  <si>
    <t>Class A Notes Interest Amount</t>
  </si>
  <si>
    <t>Swap Performance</t>
  </si>
  <si>
    <t>Netting of Swap</t>
  </si>
  <si>
    <t>(a) the amount standing to the credit of the Cash Reserve Ledger as of each Cut-Off Date, to be used to cover any shortfalls in the amounts payable (i) under items (a) through (f), or (ii) under items (a) through (m) upon the earlier of (a) the Legal Final Maturity Date, (b) the date on which the Available Distribution Amount suffices to reduce the Class A Outstanding Notes Balance to zero or (c) the date on which the then Aggregate Discounted Lease Balance and the then Aggregate Discounted Contractual Residual Value is reduced to zero, in each case, in accordance with the Pre-Enforcement Priority of Payments;</t>
  </si>
  <si>
    <t>(b) any Collections received by the Servicer during the Monthly Period ending on such Cut-Off Date;</t>
  </si>
  <si>
    <t>(c) any Swap Net Cashflow payable by the Swap Counterparty to the Issuer on the Payment Date immediately following the relevant Cut-Off Date;</t>
  </si>
  <si>
    <t>Events</t>
  </si>
  <si>
    <t>Variation %</t>
  </si>
  <si>
    <t>Previous Payment Date</t>
  </si>
  <si>
    <t>Interest Amount Paid</t>
  </si>
  <si>
    <t>+ Deemed Collections</t>
  </si>
  <si>
    <t>RV Loss</t>
  </si>
  <si>
    <t>Net Losses                                                                    in Collection Period</t>
  </si>
  <si>
    <t>Period</t>
  </si>
  <si>
    <t>Month</t>
  </si>
  <si>
    <t>Principle Balance (in EUR)</t>
  </si>
  <si>
    <t>Reduction (in EUR)</t>
  </si>
  <si>
    <t>XX- Asset Follow-up</t>
  </si>
  <si>
    <t>Fees</t>
  </si>
  <si>
    <t>Payment date</t>
  </si>
  <si>
    <r>
      <rPr>
        <sz val="11"/>
        <rFont val="Calibri"/>
        <family val="2"/>
        <scheme val="minor"/>
      </rPr>
      <t>Total Principal Collections</t>
    </r>
  </si>
  <si>
    <r>
      <rPr>
        <sz val="11"/>
        <rFont val="Calibri"/>
        <family val="2"/>
        <scheme val="minor"/>
      </rPr>
      <t>+ Total Interest Collections</t>
    </r>
  </si>
  <si>
    <r>
      <rPr>
        <sz val="11"/>
        <rFont val="Calibri"/>
        <family val="2"/>
        <scheme val="minor"/>
      </rPr>
      <t>+ Repurchases</t>
    </r>
  </si>
  <si>
    <r>
      <rPr>
        <sz val="11"/>
        <rFont val="Calibri"/>
        <family val="2"/>
        <scheme val="minor"/>
      </rPr>
      <t>+ Cash Reserve</t>
    </r>
  </si>
  <si>
    <r>
      <rPr>
        <sz val="11"/>
        <rFont val="Calibri"/>
        <family val="2"/>
        <scheme val="minor"/>
      </rPr>
      <t>+ Recoveries</t>
    </r>
  </si>
  <si>
    <r>
      <rPr>
        <sz val="11"/>
        <rFont val="Calibri"/>
        <family val="2"/>
        <scheme val="minor"/>
      </rPr>
      <t>+ Liquidation Proceeds</t>
    </r>
  </si>
  <si>
    <r>
      <rPr>
        <sz val="11"/>
        <rFont val="Calibri"/>
        <family val="2"/>
        <scheme val="minor"/>
      </rPr>
      <t>+ Net Swap Receipt</t>
    </r>
  </si>
  <si>
    <t xml:space="preserve">Amortisation of current portfolio </t>
  </si>
  <si>
    <t>Reserve calculation</t>
  </si>
  <si>
    <t>CHECK</t>
  </si>
  <si>
    <t>Delinquencies 91 - 120 Days</t>
  </si>
  <si>
    <t>Delinquencies &gt; 120 Days</t>
  </si>
  <si>
    <r>
      <rPr>
        <sz val="11"/>
        <rFont val="Calibri"/>
        <family val="2"/>
        <scheme val="minor"/>
      </rPr>
      <t>= Available Distribution Amount</t>
    </r>
  </si>
  <si>
    <t>Input GESTION</t>
  </si>
  <si>
    <t>Check 1 - Beginning of period</t>
  </si>
  <si>
    <t>Reserve Amount</t>
  </si>
  <si>
    <t>XX- Consistency Tests</t>
  </si>
  <si>
    <t>RollForward IQEQ</t>
  </si>
  <si>
    <t>Rollforward BMW</t>
  </si>
  <si>
    <t>Fields</t>
  </si>
  <si>
    <t>Scheduled</t>
  </si>
  <si>
    <t>End of period
calcuated</t>
  </si>
  <si>
    <t>Gap</t>
  </si>
  <si>
    <t xml:space="preserve">Information Date </t>
  </si>
  <si>
    <t xml:space="preserve">Determination Date </t>
  </si>
  <si>
    <t>Consistency tests</t>
  </si>
  <si>
    <t>Available Distribution Amount calculation (in EUR)</t>
  </si>
  <si>
    <t>BMW Data</t>
  </si>
  <si>
    <t>IQEQ Data</t>
  </si>
  <si>
    <t>GAP</t>
  </si>
  <si>
    <t>Ctrl</t>
  </si>
  <si>
    <t>End of period calcuated</t>
  </si>
  <si>
    <t>Conso</t>
  </si>
  <si>
    <t>Pro</t>
  </si>
  <si>
    <t xml:space="preserve">immo </t>
  </si>
  <si>
    <t>Portfolio Information</t>
  </si>
  <si>
    <t>dimitri.bellaiche@iqeq.com</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</si>
  <si>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</si>
  <si>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</si>
  <si>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</si>
  <si>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</si>
  <si>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</si>
  <si>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</si>
  <si>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</si>
  <si>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</si>
  <si>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</si>
  <si>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</si>
  <si>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</si>
  <si>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</si>
  <si>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</si>
  <si>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</si>
  <si>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</si>
  <si>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</si>
  <si>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</si>
  <si>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</si>
  <si>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</si>
  <si>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</si>
  <si>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</si>
  <si>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Check 2 - End of period</t>
  </si>
  <si>
    <t>Scheduled principal collections</t>
  </si>
  <si>
    <t>Other collections</t>
  </si>
  <si>
    <t>Euribor Determination Date</t>
  </si>
  <si>
    <t>Available Distribution amount</t>
  </si>
  <si>
    <t>Flux sortant</t>
  </si>
  <si>
    <t>Flux entrant</t>
  </si>
  <si>
    <t>Rémunération de compte</t>
  </si>
  <si>
    <t>Repurchase</t>
  </si>
  <si>
    <t>Swap</t>
  </si>
  <si>
    <t>Collection Principal</t>
  </si>
  <si>
    <t>Collection interest</t>
  </si>
  <si>
    <t>Deemed Collection</t>
  </si>
  <si>
    <t>Cash remaining</t>
  </si>
  <si>
    <t>Flux a recevoir de BMW</t>
  </si>
  <si>
    <t>Contrôle Waterfall</t>
  </si>
  <si>
    <t>09 - Available Distribution</t>
  </si>
  <si>
    <t>04 - Available Reserve</t>
  </si>
  <si>
    <t>07 - Notes Follow up</t>
  </si>
  <si>
    <t>05 - Asset Follow-up</t>
  </si>
  <si>
    <t>Instructions espèces</t>
  </si>
  <si>
    <t>Banque</t>
  </si>
  <si>
    <t>Devise</t>
  </si>
  <si>
    <t>Date de Valeur</t>
  </si>
  <si>
    <t>Montant</t>
  </si>
  <si>
    <t>Reference client</t>
  </si>
  <si>
    <t>Beneficiaire</t>
  </si>
  <si>
    <t>Banque beneficiaire</t>
  </si>
  <si>
    <t>N° de compte</t>
  </si>
  <si>
    <t>M</t>
  </si>
  <si>
    <t>Libelle de compte</t>
  </si>
  <si>
    <t>Date saisie</t>
  </si>
  <si>
    <t>Donneur D'ordre</t>
  </si>
  <si>
    <t>Compte Donneur d'Ordre</t>
  </si>
  <si>
    <t>Code BIC banque Donneur d'Ordre</t>
  </si>
  <si>
    <t>Adresse Donneur d'Ordre</t>
  </si>
  <si>
    <t>CP</t>
  </si>
  <si>
    <t>Ville</t>
  </si>
  <si>
    <t>Region/Pays</t>
  </si>
  <si>
    <t>Compte beneficiaire</t>
  </si>
  <si>
    <t>Code BIC banque bene.</t>
  </si>
  <si>
    <t>CP/Ville</t>
  </si>
  <si>
    <t>Motif Paiement</t>
  </si>
  <si>
    <t>FCT</t>
  </si>
  <si>
    <t>Type de transaction</t>
  </si>
  <si>
    <t>PARBFR</t>
  </si>
  <si>
    <t>Non</t>
  </si>
  <si>
    <t>IQEQ MANAGEMENT</t>
  </si>
  <si>
    <t>SHA</t>
  </si>
  <si>
    <t>92 AVENUE DE WAGRAM</t>
  </si>
  <si>
    <t>75017</t>
  </si>
  <si>
    <t>FRANCE FR</t>
  </si>
  <si>
    <t>Cut-Off</t>
  </si>
  <si>
    <t>Performance Data - Delinquencies</t>
  </si>
  <si>
    <t>Current Rating BMW AG</t>
  </si>
  <si>
    <t>Priority of Payments</t>
  </si>
  <si>
    <t xml:space="preserve">End of Periode </t>
  </si>
  <si>
    <t>BNP PARIBAS</t>
  </si>
  <si>
    <t/>
  </si>
  <si>
    <t xml:space="preserve">Custodian </t>
  </si>
  <si>
    <t>Setup fee process agent</t>
  </si>
  <si>
    <t>Additional waterfall</t>
  </si>
  <si>
    <t>Replacement of a stakeholder</t>
  </si>
  <si>
    <t>ISIN</t>
  </si>
  <si>
    <t>Listing Agent</t>
  </si>
  <si>
    <t>Rating Agencies</t>
  </si>
  <si>
    <t>Other fees</t>
  </si>
  <si>
    <t>Auditor</t>
  </si>
  <si>
    <t xml:space="preserve">Auditor "in-scope component" </t>
  </si>
  <si>
    <t>Euroclear France</t>
  </si>
  <si>
    <t>Registered unit</t>
  </si>
  <si>
    <t>Liquidation of the fund year 1</t>
  </si>
  <si>
    <t>Liquidation of the fund year 2</t>
  </si>
  <si>
    <t>Liquidation of the fund more than 2 years</t>
  </si>
  <si>
    <t>Bavarian Sky French Auto Leases 5</t>
  </si>
  <si>
    <t>Repurchase Date</t>
  </si>
  <si>
    <t>Settlement Date</t>
  </si>
  <si>
    <r>
      <t>"</t>
    </r>
    <r>
      <rPr>
        <b/>
        <sz val="11"/>
        <color theme="1"/>
        <rFont val="Calibri"/>
        <family val="2"/>
        <scheme val="minor"/>
      </rPr>
      <t>Interest Determination Date</t>
    </r>
    <r>
      <rPr>
        <sz val="11"/>
        <color theme="1"/>
        <rFont val="Calibri"/>
        <family val="2"/>
        <scheme val="minor"/>
      </rPr>
      <t>" means the second Business Day prior to the first day of the relevant Interest Period.</t>
    </r>
  </si>
  <si>
    <r>
      <t>"</t>
    </r>
    <r>
      <rPr>
        <b/>
        <sz val="11"/>
        <color theme="1"/>
        <rFont val="Calibri"/>
        <family val="2"/>
        <scheme val="minor"/>
      </rPr>
      <t>Issue Date</t>
    </r>
    <r>
      <rPr>
        <sz val="11"/>
        <color theme="1"/>
        <rFont val="Calibri"/>
        <family val="2"/>
        <scheme val="minor"/>
      </rPr>
      <t>" means 21 July 2025.</t>
    </r>
  </si>
  <si>
    <r>
      <t>"</t>
    </r>
    <r>
      <rPr>
        <b/>
        <sz val="11"/>
        <color theme="1"/>
        <rFont val="Calibri"/>
        <family val="2"/>
        <scheme val="minor"/>
      </rPr>
      <t>Legal Final Maturity Date</t>
    </r>
    <r>
      <rPr>
        <sz val="11"/>
        <color theme="1"/>
        <rFont val="Calibri"/>
        <family val="2"/>
        <scheme val="minor"/>
      </rPr>
      <t>" means the Payment Date falling in August 2032, being 20 August 2032.</t>
    </r>
  </si>
  <si>
    <r>
      <t>"</t>
    </r>
    <r>
      <rPr>
        <b/>
        <sz val="11"/>
        <color theme="1"/>
        <rFont val="Calibri"/>
        <family val="2"/>
        <scheme val="minor"/>
      </rPr>
      <t>Repurchase Date</t>
    </r>
    <r>
      <rPr>
        <sz val="11"/>
        <color theme="1"/>
        <rFont val="Calibri"/>
        <family val="2"/>
        <scheme val="minor"/>
      </rPr>
      <t xml:space="preserve">" means the Business Day falling immediately after an Investor 
Reporting Date. </t>
    </r>
  </si>
  <si>
    <r>
      <t>"</t>
    </r>
    <r>
      <rPr>
        <b/>
        <sz val="11"/>
        <color theme="1"/>
        <rFont val="Calibri"/>
        <family val="2"/>
        <scheme val="minor"/>
      </rPr>
      <t>Settlement Date</t>
    </r>
    <r>
      <rPr>
        <sz val="11"/>
        <color theme="1"/>
        <rFont val="Calibri"/>
        <family val="2"/>
        <scheme val="minor"/>
      </rPr>
      <t>" means one (1) Business Day before each relevant Payment Date.</t>
    </r>
  </si>
  <si>
    <r>
      <t>"</t>
    </r>
    <r>
      <rPr>
        <b/>
        <sz val="11"/>
        <color theme="1"/>
        <rFont val="Calibri"/>
        <family val="2"/>
        <scheme val="minor"/>
      </rPr>
      <t>Payment Date</t>
    </r>
    <r>
      <rPr>
        <sz val="11"/>
        <color theme="1"/>
        <rFont val="Calibri"/>
        <family val="2"/>
        <scheme val="minor"/>
      </rPr>
      <t xml:space="preserve">" means (in respect of the first Payment Date) 20 August 2025 and 
thereafter the 20th of each calendar month, provided that if any such day is not a Business 
Day, the relevant Payment Date will fall on the next following Business Day unless such 
date would thereby fall into the next calendar month, in which case the Payment Date will 
be the immediately preceding Business Day. Any reference to a Payment Date relating to 
a given Monthly Period will be a reference to the Payment Date falling in the calendar month 
following such Monthly Period. </t>
    </r>
  </si>
  <si>
    <r>
      <t>"</t>
    </r>
    <r>
      <rPr>
        <b/>
        <sz val="11"/>
        <color theme="1"/>
        <rFont val="Calibri"/>
        <family val="2"/>
        <scheme val="minor"/>
      </rPr>
      <t>Cut-Off Date</t>
    </r>
    <r>
      <rPr>
        <sz val="11"/>
        <color theme="1"/>
        <rFont val="Calibri"/>
        <family val="2"/>
        <scheme val="minor"/>
      </rPr>
      <t xml:space="preserve">" means the last calendar day of each calendar month, and the Cut-Off Date 
with respect to each Payment Date or the Issue Date (as the case may be) is the Cut-Off 
Date immediately preceding such Payment Date or the Issue Date, provided that the first 
Cut-Off Date is 30 June 2025. </t>
    </r>
  </si>
  <si>
    <t>fct_bmw_25@iqeq.com</t>
  </si>
  <si>
    <t>+ Recoveries + Liquidation Proceeds</t>
  </si>
  <si>
    <t>Priority of payments</t>
  </si>
  <si>
    <t>Agios</t>
  </si>
  <si>
    <t>Outstanding Cash Reserve - BoP</t>
  </si>
  <si>
    <t>Interest on Cash Reserve - previous period</t>
  </si>
  <si>
    <t>Required Cash Reserve</t>
  </si>
  <si>
    <t>Outstanding Cash Reserve - EoP</t>
  </si>
  <si>
    <t>Outstanding Performance Reserve - EoP</t>
  </si>
  <si>
    <t>Outstanding Commingling Reserve - EoP</t>
  </si>
  <si>
    <t>Performance Reserve / Commingling Reserve</t>
  </si>
  <si>
    <t>Baa2</t>
  </si>
  <si>
    <t>BBB low</t>
  </si>
  <si>
    <t>A2</t>
  </si>
  <si>
    <t>A high</t>
  </si>
  <si>
    <t>Number of Class C Notes</t>
  </si>
  <si>
    <t>Class C Notes</t>
  </si>
  <si>
    <t xml:space="preserve">08- Notes Follow-up - in EUR </t>
  </si>
  <si>
    <t>04 - Reserve calculation</t>
  </si>
  <si>
    <t>03 - Triggers</t>
  </si>
  <si>
    <t xml:space="preserve">05 - Asset Follow-up - in EUR </t>
  </si>
  <si>
    <t>11 - Swaps</t>
  </si>
  <si>
    <t>Fixed Rate Day Count Fraction</t>
  </si>
  <si>
    <r>
      <rPr>
        <b/>
        <sz val="8"/>
        <rFont val="Arial"/>
        <family val="2"/>
      </rPr>
      <t>(a)</t>
    </r>
    <r>
      <rPr>
        <sz val="8"/>
        <rFont val="Arial"/>
        <family val="2"/>
      </rPr>
      <t xml:space="preserve"> the amount standing to the credit of the Cash Reserve Ledger as of each Cut-Off 
Date, to be used to cover any shortfalls in the amounts payable (i) under items (a) 
through (f), or (ii) under items (a) through (o) upon the earlier of (1) the Legal Final 
Maturity Date, (2) the date on which the Available Distribution Amount suffices to 
reduce the Class B Outstanding Notes Balance to zero or (3) the date on which the 
then Aggregate Discounted Lease Balance and the then Aggregate Discounted 
Contractual Residual Value is reduced to zero, in each case, in accordance with 
the Pre-Enforcement Priority of Payments;</t>
    </r>
  </si>
  <si>
    <t xml:space="preserve">(f) the amount standing to the credit of the Performance Reserve Ledger upon (i) the 
occurrence and continuation of a Performance Reserve Trigger Event and (ii) the 
occurrence and continuation (as set out in clause 13 (Termination) of the Servicing 
Agreement) of a Servicer Termination Event as of such Cut-Off Date, to the extent 
necessary to guarantee any unpaid Seller Performance Indemnity Payment due 
and payable by the Seller in connection with its undertakings under clause 10.1(d) 
(Obligations of the Seller relating to the sale of Leased Vehicles) of the Lease 
Receivables Purchase Agreement and by the Servicer in accordance with 
clause 5.1 (Administration and realisation of the Leased Vehicles) of the Servicing 
Agreement. In no circumstances shall the Performance Reserve provide a 
guarantee for the performance of the obligations of any Obligor; </t>
  </si>
  <si>
    <t>Recoveries/ Liquidation proceeds</t>
  </si>
  <si>
    <t>Class C Notes Principal Amount Outstanding</t>
  </si>
  <si>
    <t>Class C Notes interest amount</t>
  </si>
  <si>
    <t>09 - Interest</t>
  </si>
  <si>
    <t>on a pari passu basis, accrued and unpaid interest (including any Interest Shortfall) payable to the Class C Noteholders;</t>
  </si>
  <si>
    <t>on a pari passu basis, accrued and unpaid interest (including any Interest Shortfall) payable to the Class B Noteholders;</t>
  </si>
  <si>
    <t>on a pari passu basis, accrued and unpaid interest (including any Interest Shortfall) payable to the Class A Noteholders;</t>
  </si>
  <si>
    <t xml:space="preserve">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</si>
  <si>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 xml:space="preserve">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</si>
  <si>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on a pari passu basis, all fees (including legal fees), costs, expenses, other remuneration, indemnity payments and other amounts payable to the Management Company and the Custodian under the Transaction Documents;</t>
  </si>
  <si>
    <t>amounts payable by the Issuer in respect of taxes under any applicable law (if
any);</t>
  </si>
  <si>
    <t>to the Cash Reserve Ledger, until the amount credited to the Cash Reserve Ledger is equal to the Required Cash Reserve Amount;</t>
  </si>
  <si>
    <t xml:space="preserve"> on a pari passu basis, to the Class A Noteholders in respect of principal until the Class A Notes are redeemed in full and rounding the result to the nearest €0.01 rounded down (with €0.005 being rounded upwards);</t>
  </si>
  <si>
    <t xml:space="preserve"> on a pari passu basis, to the Class B Noteholders in respect of principal until the Class B Notes are redeemed in full and rounding the result to the nearest €0.01 rounded down (with €0.005 being rounded upwards);</t>
  </si>
  <si>
    <t>on a pari passu basis, to the Class C Noteholders in respect of principal until the Class B Notes are redeemed in full and rounding the result to the nearest €0.01 rounded down (with €0.005 being rounded upwards);</t>
  </si>
  <si>
    <t>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 or where there has been a termination of the Swap Agreement due to a termination event with the Swap Counterparty being the Affected Party (as defined in the Swap Agreement) due to a downgrade of the Swap Counterparty;</t>
  </si>
  <si>
    <t>accrued and unpaid interest payable to the Subordinated Lender under the Subordinated Loan Agreement;</t>
  </si>
  <si>
    <t>as from the date on which all Notes have been redeemed in full, principal payable to the Subordinated Lender under the Subordinated Loan Agreement until the Subordinated Loan has been redeemed in full;</t>
  </si>
  <si>
    <t>all remaining excess to the Seller with the exception of the principal amount of the Units;</t>
  </si>
  <si>
    <t>on the final Payment Date, to the Unitholders, in respect of principal until the Units are redeemed in full,</t>
  </si>
  <si>
    <t>02 - Checks</t>
  </si>
  <si>
    <t>01 - Key figures</t>
  </si>
  <si>
    <t xml:space="preserve">17 - Interpolation </t>
  </si>
  <si>
    <t>1.926</t>
  </si>
  <si>
    <t>2.083</t>
  </si>
  <si>
    <t>2.116</t>
  </si>
  <si>
    <t>1 week</t>
  </si>
  <si>
    <t>1 month</t>
  </si>
  <si>
    <t>3 month</t>
  </si>
  <si>
    <t>6 month</t>
  </si>
  <si>
    <t>12 month</t>
  </si>
  <si>
    <t>Class B Notes interest</t>
  </si>
  <si>
    <t xml:space="preserve">Class A Note intesrest </t>
  </si>
  <si>
    <t xml:space="preserve">Class A </t>
  </si>
  <si>
    <t>Class B</t>
  </si>
  <si>
    <t>Class C</t>
  </si>
  <si>
    <t>Redemption by Note</t>
  </si>
  <si>
    <t>FR0014010EZ2</t>
  </si>
  <si>
    <t>FR0014010F03</t>
  </si>
  <si>
    <t>FR0014010F11</t>
  </si>
  <si>
    <t>Class C Notes interest</t>
  </si>
  <si>
    <t>Class C redemption</t>
  </si>
  <si>
    <t>Collateral account</t>
  </si>
  <si>
    <t>General account</t>
  </si>
  <si>
    <t>SWAP</t>
  </si>
  <si>
    <t>Control</t>
  </si>
  <si>
    <t>BNP Custodian</t>
  </si>
  <si>
    <t>BNP paying agent</t>
  </si>
  <si>
    <t>BNP Data custody</t>
  </si>
  <si>
    <t>BNP Listing</t>
  </si>
  <si>
    <t>BNp Issuer acount</t>
  </si>
  <si>
    <t>FR48 4132 9000 0100 0048 6707 M35</t>
  </si>
  <si>
    <t>41329000010000486707M</t>
  </si>
  <si>
    <t>FR9441329000010000047475N27</t>
  </si>
  <si>
    <t xml:space="preserve">FR77 4132 9000 0100 0008 4086 X22 </t>
  </si>
  <si>
    <t>PARBLULLXXX</t>
  </si>
  <si>
    <t>Class C Notes Principal Amount Outstanding - BoP</t>
  </si>
  <si>
    <t>Class C Notes Issue Amount</t>
  </si>
  <si>
    <t>Class C Notes Principal Amount Outstanding - EoP</t>
  </si>
  <si>
    <t xml:space="preserve"> Principal Amount Outstanding by Class C Note</t>
  </si>
  <si>
    <t>Luxembourg Stock Exchange</t>
  </si>
  <si>
    <t>Class C Notes Interest Amount</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</si>
  <si>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</si>
  <si>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</si>
  <si>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</si>
  <si>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</si>
  <si>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</si>
  <si>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</si>
  <si>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</si>
  <si>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</si>
  <si>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</si>
  <si>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</si>
  <si>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</si>
  <si>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</si>
  <si>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</si>
  <si>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</si>
  <si>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</si>
  <si>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</si>
  <si>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</si>
  <si>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</si>
  <si>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</si>
  <si>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LSE</t>
  </si>
  <si>
    <t>Luxembourg SE</t>
  </si>
  <si>
    <t>BCEE</t>
  </si>
  <si>
    <t>BCEELULL</t>
  </si>
  <si>
    <t>LU76 0019 1000 0984 7000</t>
  </si>
  <si>
    <t>CSSF</t>
  </si>
  <si>
    <t>Commission de Surveillance du Secteur Financier</t>
  </si>
  <si>
    <t>LU29 0019 2055 6017 3000</t>
  </si>
  <si>
    <t>Skandinaviska Enskilda Banken Stockholm</t>
  </si>
  <si>
    <t>SEB / STOCKHOLM</t>
  </si>
  <si>
    <t>ESSESESS</t>
  </si>
  <si>
    <t>SE2750000000055538310566</t>
  </si>
  <si>
    <t>Banque et Caisse d Epargne de l Etat</t>
  </si>
  <si>
    <t>BAVARIAN 5 ISSUER CASH</t>
  </si>
  <si>
    <t>93 AVENUE DE WAGRAM</t>
  </si>
  <si>
    <t>75018</t>
  </si>
  <si>
    <t>Bavarian Sky French Auto Leases 6</t>
  </si>
  <si>
    <t>Jonathan Drouet</t>
  </si>
  <si>
    <t>jonathan.drouet@iqeq.com</t>
  </si>
  <si>
    <t>PNL/ Discount</t>
  </si>
  <si>
    <t>Omar Ghannam</t>
  </si>
  <si>
    <t>omar.ghannam@iqeq.com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</si>
</sst>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00\ _F_-;\-* #,##0.00\ _F_-;_-* &quot;-&quot;??\ _F_-;_-@_-"/>
    <numFmt numFmtId="165" formatCode="dd/mm/yyyy;@"/>
    <numFmt numFmtId="166" formatCode="_(* #,##0.00_);_(* \(#,##0.00\);_(* &quot;-&quot;??_);_(@_)"/>
    <numFmt numFmtId="167" formatCode="_-* #,##0\ _F_-;\-* #,##0\ _F_-;_-* &quot;-&quot;??\ _F_-;_-@_-"/>
    <numFmt numFmtId="168" formatCode="0.00000%"/>
    <numFmt numFmtId="169" formatCode="0.000%"/>
    <numFmt numFmtId="170" formatCode="#,##0.00_ ;\-#,##0.00\ "/>
    <numFmt numFmtId="171" formatCode="_(&quot;€&quot;* #,##0.00_);_(&quot;€&quot;* \(#,##0.00\);_(&quot;€&quot;* &quot;-&quot;??_);_(@_)"/>
    <numFmt numFmtId="172" formatCode="0.0%"/>
    <numFmt numFmtId="173" formatCode="_-[$€-2]* #,##0_-;\-[$€-2]* #,##0_-;_-[$€-2]* &quot;-&quot;??_-"/>
    <numFmt numFmtId="174" formatCode="_-* #,##0.000000\ _F_-;\-* #,##0.000000\ _F_-;_-* &quot;-&quot;??\ _F_-;_-@_-"/>
    <numFmt numFmtId="175" formatCode="0.0000%"/>
    <numFmt numFmtId="176" formatCode="_-* #,##0.00\ [$EUR]_-;\-* #,##0.00\ [$EUR]_-;_-* &quot;-&quot;??\ [$EUR]_-;_-@_-"/>
    <numFmt numFmtId="177" formatCode="_-* #,##0.00000000\ _€_-;\-* #,##0.00000000\ _€_-;_-* &quot;-&quot;??\ _€_-;_-@_-"/>
    <numFmt numFmtId="178" formatCode="_-* #,##0.00000\ _F_-;\-* #,##0.00000\ _F_-;_-* &quot;-&quot;??\ _F_-;_-@_-"/>
    <numFmt numFmtId="179" formatCode="_-* #,##0.00\ _€_-;\-* #,##0.00\ _€_-;_-* &quot;-&quot;??\ _€_-;_-@_-"/>
    <numFmt numFmtId="180" formatCode="[$-409]dddd"/>
    <numFmt numFmtId="181" formatCode="[$-409]mmm\-yy;@"/>
    <numFmt numFmtId="182" formatCode="#,##0.000"/>
    <numFmt numFmtId="183" formatCode="_-* #,##0.00000\ _€_-;\-* #,##0.00000\ _€_-;_-* &quot;-&quot;?????\ _€_-;_-@_-"/>
    <numFmt numFmtId="184" formatCode="0.000"/>
    <numFmt numFmtId="185" formatCode="_-* #,##0\ [$EUR]_-;\-* #,##0\ [$EUR]_-;_-* &quot;-&quot;??\ [$EUR]_-;_-@_-"/>
  </numFmts>
  <fonts count="117">
    <font>
      <sz val="11"/>
      <color theme="1"/>
      <name val="Calibri"/>
      <family val="2"/>
      <scheme val="minor"/>
    </font>
    <font>
      <sz val="11"/>
      <color theme="1"/>
      <name val="Calibri"/>
      <family val="2"/>
      <scheme val="minor"/>
    </font>
    <font>
      <sz val="10"/>
      <color theme="1"/>
      <name val="Arial"/>
      <family val="2"/>
    </font>
    <font>
      <sz val="10"/>
      <name val="Arial"/>
      <family val="2"/>
    </font>
    <font>
      <b/>
      <sz val="10"/>
      <name val="Arial"/>
      <family val="2"/>
    </font>
    <font>
      <b/>
      <sz val="8"/>
      <color indexed="17"/>
      <name val="Arial"/>
      <family val="2"/>
    </font>
    <font>
      <b/>
      <sz val="10"/>
      <color theme="1"/>
      <name val="Arial"/>
      <family val="2"/>
    </font>
    <font>
      <b/>
      <sz val="8"/>
      <name val="Arial"/>
      <family val="2"/>
    </font>
    <font>
      <b/>
      <sz val="8"/>
      <color rgb="FFFF0000"/>
      <name val="Arial"/>
      <family val="2"/>
    </font>
    <font>
      <b/>
      <sz val="11"/>
      <color theme="0"/>
      <name val="Arial"/>
      <family val="2"/>
    </font>
    <font>
      <b/>
      <sz val="12"/>
      <color theme="0"/>
      <name val="Arial"/>
      <family val="2"/>
    </font>
    <font>
      <sz val="7"/>
      <name val="Arial"/>
      <family val="2"/>
    </font>
    <font>
      <b/>
      <sz val="9"/>
      <name val="Arial"/>
      <family val="2"/>
    </font>
    <font>
      <b/>
      <sz val="9"/>
      <color theme="0"/>
      <name val="Arial"/>
      <family val="2"/>
    </font>
    <font>
      <b/>
      <sz val="8"/>
      <color rgb="FF0000FF"/>
      <name val="Arial"/>
      <family val="2"/>
    </font>
    <font>
      <sz val="8"/>
      <color indexed="8"/>
      <name val="Arial"/>
      <family val="2"/>
    </font>
    <font>
      <b/>
      <sz val="8"/>
      <color theme="0"/>
      <name val="Arial"/>
      <family val="2"/>
    </font>
    <font>
      <b/>
      <sz val="11"/>
      <color theme="1"/>
      <name val="Calibri"/>
      <family val="2"/>
      <scheme val="minor"/>
    </font>
    <font>
      <sz val="11"/>
      <color theme="0"/>
      <name val="Calibri"/>
      <family val="2"/>
      <scheme val="minor"/>
    </font>
    <font>
      <b/>
      <sz val="10"/>
      <color theme="0"/>
      <name val="Arial"/>
      <family val="2"/>
    </font>
    <font>
      <b/>
      <sz val="13"/>
      <color indexed="18"/>
      <name val="Arial"/>
      <family val="2"/>
    </font>
    <font>
      <b/>
      <sz val="10"/>
      <color indexed="16"/>
      <name val="Arial"/>
      <family val="2"/>
    </font>
    <font>
      <sz val="10"/>
      <name val="Times New Roman"/>
      <family val="1"/>
    </font>
    <font>
      <b/>
      <sz val="10"/>
      <color indexed="18"/>
      <name val="Arial"/>
      <family val="2"/>
    </font>
    <font>
      <b/>
      <i/>
      <sz val="10"/>
      <name val="Arial"/>
      <family val="2"/>
    </font>
    <font>
      <i/>
      <sz val="10"/>
      <name val="Arial"/>
      <family val="2"/>
    </font>
    <font>
      <b/>
      <i/>
      <sz val="10"/>
      <color indexed="18"/>
      <name val="Arial"/>
      <family val="2"/>
    </font>
    <font>
      <sz val="8"/>
      <name val="Arial"/>
      <family val="2"/>
    </font>
    <font>
      <b/>
      <sz val="11"/>
      <name val="Arial"/>
      <family val="2"/>
    </font>
    <font>
      <sz val="9"/>
      <name val="Arial"/>
      <family val="2"/>
    </font>
    <font>
      <b/>
      <sz val="10"/>
      <color theme="9" tint="-0.499984740745262"/>
      <name val="Arial"/>
      <family val="2"/>
    </font>
    <font>
      <b/>
      <sz val="12"/>
      <name val="Arial"/>
      <family val="2"/>
    </font>
    <font>
      <sz val="12"/>
      <name val="Arial"/>
      <family val="2"/>
    </font>
    <font>
      <b/>
      <sz val="8"/>
      <color indexed="16"/>
      <name val="Arial"/>
      <family val="2"/>
    </font>
    <font>
      <sz val="8"/>
      <color theme="1"/>
      <name val="Arial"/>
      <family val="2"/>
    </font>
    <font>
      <b/>
      <sz val="10"/>
      <color indexed="8"/>
      <name val="Arial"/>
      <family val="2"/>
    </font>
    <font>
      <sz val="10"/>
      <color indexed="8"/>
      <name val="Arial"/>
      <family val="2"/>
    </font>
    <font>
      <b/>
      <sz val="11"/>
      <color indexed="8"/>
      <name val="Arial"/>
      <family val="2"/>
    </font>
    <font>
      <sz val="9"/>
      <color rgb="FF0000FF"/>
      <name val="Arial"/>
      <family val="2"/>
    </font>
    <font>
      <sz val="10"/>
      <color rgb="FF0000FF"/>
      <name val="Arial"/>
      <family val="2"/>
    </font>
    <font>
      <sz val="11"/>
      <name val="Calibri"/>
      <family val="2"/>
      <scheme val="minor"/>
    </font>
    <font>
      <sz val="8"/>
      <color indexed="18"/>
      <name val="Arial"/>
      <family val="2"/>
    </font>
    <font>
      <u/>
      <sz val="11"/>
      <color theme="10"/>
      <name val="Calibri"/>
      <family val="2"/>
      <scheme val="minor"/>
    </font>
    <font>
      <b/>
      <sz val="28"/>
      <color rgb="FF0070C0"/>
      <name val="Calibri"/>
      <family val="2"/>
      <scheme val="minor"/>
    </font>
    <font>
      <sz val="20"/>
      <color indexed="10"/>
      <name val="Arial Black"/>
      <family val="2"/>
    </font>
    <font>
      <sz val="12"/>
      <color indexed="8"/>
      <name val="Arial"/>
      <family val="2"/>
    </font>
    <font>
      <sz val="12"/>
      <color indexed="60"/>
      <name val="Arial"/>
      <family val="2"/>
    </font>
    <font>
      <sz val="12"/>
      <color indexed="21"/>
      <name val="Arial"/>
      <family val="2"/>
    </font>
    <font>
      <b/>
      <sz val="12"/>
      <color theme="3" tint="0.39997558519241921"/>
      <name val="Arial"/>
      <family val="2"/>
    </font>
    <font>
      <b/>
      <i/>
      <sz val="12"/>
      <color indexed="21"/>
      <name val="Arial"/>
      <family val="2"/>
    </font>
    <font>
      <i/>
      <sz val="11"/>
      <name val="Calibri Light"/>
      <family val="1"/>
      <scheme val="major"/>
    </font>
    <font>
      <u/>
      <sz val="10"/>
      <color theme="10"/>
      <name val="Arial"/>
      <family val="2"/>
    </font>
    <font>
      <u/>
      <sz val="10"/>
      <color theme="10"/>
      <name val="Calibri Light"/>
      <family val="1"/>
      <scheme val="major"/>
    </font>
    <font>
      <b/>
      <sz val="10"/>
      <name val="Calibri Light"/>
      <family val="1"/>
      <scheme val="major"/>
    </font>
    <font>
      <sz val="11"/>
      <name val="Calibri"/>
      <family val="2"/>
    </font>
    <font>
      <sz val="8"/>
      <color rgb="FF00B050"/>
      <name val="Arial"/>
      <family val="2"/>
    </font>
    <font>
      <b/>
      <sz val="20"/>
      <color theme="1"/>
      <name val="Calibri"/>
      <family val="2"/>
      <scheme val="minor"/>
    </font>
    <font>
      <b/>
      <sz val="13"/>
      <name val="Trebuchet MS"/>
      <family val="2"/>
    </font>
    <font>
      <b/>
      <sz val="13"/>
      <color rgb="FFFFFFFF"/>
      <name val="Trebuchet MS"/>
      <family val="2"/>
    </font>
    <font>
      <b/>
      <sz val="9"/>
      <name val="Trebuchet MS"/>
      <family val="2"/>
    </font>
    <font>
      <sz val="9"/>
      <color rgb="FF000000"/>
      <name val="Calibri"/>
      <family val="2"/>
      <scheme val="minor"/>
    </font>
    <font>
      <sz val="9"/>
      <name val="Calibri"/>
      <family val="2"/>
      <scheme val="minor"/>
    </font>
    <font>
      <b/>
      <sz val="9"/>
      <name val="Calibri"/>
      <family val="2"/>
      <scheme val="minor"/>
    </font>
    <font>
      <b/>
      <i/>
      <sz val="9"/>
      <name val="Calibri"/>
      <family val="2"/>
      <scheme val="minor"/>
    </font>
    <font>
      <i/>
      <sz val="9"/>
      <name val="Calibri"/>
      <family val="2"/>
      <scheme val="minor"/>
    </font>
    <font>
      <b/>
      <sz val="12"/>
      <name val="Calibri"/>
      <family val="2"/>
      <scheme val="minor"/>
    </font>
    <font>
      <b/>
      <sz val="12"/>
      <color rgb="FFFFFFFF"/>
      <name val="Calibri"/>
      <family val="2"/>
      <scheme val="minor"/>
    </font>
    <font>
      <sz val="12"/>
      <color theme="1"/>
      <name val="Calibri"/>
      <family val="2"/>
      <scheme val="minor"/>
    </font>
    <font>
      <sz val="12"/>
      <color rgb="FF000000"/>
      <name val="Calibri"/>
      <family val="2"/>
      <scheme val="minor"/>
    </font>
    <font>
      <sz val="12"/>
      <name val="Calibri"/>
      <family val="2"/>
      <scheme val="minor"/>
    </font>
    <font>
      <b/>
      <sz val="10"/>
      <name val="BMW Group Condensed"/>
      <family val="2"/>
    </font>
    <font>
      <b/>
      <sz val="10"/>
      <color theme="1"/>
      <name val="BMW Group Condensed"/>
      <family val="2"/>
    </font>
    <font>
      <sz val="10"/>
      <color theme="1"/>
      <name val="BMW Group Condensed"/>
      <family val="2"/>
    </font>
    <font>
      <sz val="10"/>
      <color rgb="FFFF0000"/>
      <name val="BMW Group Condensed"/>
      <family val="2"/>
    </font>
    <font>
      <b/>
      <sz val="12"/>
      <color theme="1"/>
      <name val="BMW Group Condensed"/>
      <family val="2"/>
    </font>
    <font>
      <b/>
      <sz val="9"/>
      <color theme="1"/>
      <name val="Arial"/>
      <family val="2"/>
    </font>
    <font>
      <b/>
      <sz val="10"/>
      <color theme="8" tint="-0.499984740745262"/>
      <name val="Arial"/>
      <family val="2"/>
    </font>
    <font>
      <b/>
      <sz val="9"/>
      <color indexed="81"/>
      <name val="Tahoma"/>
      <family val="2"/>
    </font>
    <font>
      <sz val="9"/>
      <color indexed="81"/>
      <name val="Tahoma"/>
      <family val="2"/>
    </font>
    <font>
      <sz val="10"/>
      <color rgb="FF000000"/>
      <name val="BMW Group Condensed"/>
    </font>
    <font>
      <sz val="10"/>
      <color rgb="FF000000"/>
      <name val="BMW Group Condensed"/>
      <family val="2"/>
    </font>
    <font>
      <b/>
      <sz val="11"/>
      <name val="Calibri"/>
      <family val="2"/>
      <scheme val="minor"/>
    </font>
    <font>
      <b/>
      <i/>
      <sz val="10"/>
      <color theme="0"/>
      <name val="Arial"/>
      <family val="2"/>
    </font>
    <font>
      <i/>
      <sz val="11"/>
      <color theme="1"/>
      <name val="Calibri"/>
      <family val="2"/>
      <scheme val="minor"/>
    </font>
    <font>
      <sz val="9"/>
      <color theme="1"/>
      <name val="BMW Group Condensed"/>
      <family val="2"/>
    </font>
    <font>
      <sz val="9"/>
      <color theme="1"/>
      <name val="Calibri"/>
      <family val="2"/>
      <scheme val="minor"/>
    </font>
    <font>
      <b/>
      <sz val="9"/>
      <color indexed="8"/>
      <name val="Arial"/>
      <family val="2"/>
    </font>
    <font>
      <b/>
      <sz val="9"/>
      <color indexed="18"/>
      <name val="Arial"/>
      <family val="2"/>
    </font>
    <font>
      <b/>
      <sz val="9"/>
      <color indexed="56"/>
      <name val="Arial"/>
      <family val="2"/>
    </font>
    <font>
      <b/>
      <sz val="9"/>
      <color indexed="9"/>
      <name val="Arial"/>
      <family val="2"/>
    </font>
    <font>
      <b/>
      <sz val="9"/>
      <color theme="1"/>
      <name val="Calibri"/>
      <family val="2"/>
      <scheme val="minor"/>
    </font>
    <font>
      <b/>
      <sz val="9"/>
      <color indexed="16"/>
      <name val="Arial"/>
      <family val="2"/>
    </font>
    <font>
      <sz val="9"/>
      <name val="Times New Roman"/>
      <family val="1"/>
    </font>
    <font>
      <b/>
      <i/>
      <sz val="9"/>
      <name val="Arial"/>
      <family val="2"/>
    </font>
    <font>
      <i/>
      <sz val="9"/>
      <name val="Arial"/>
      <family val="2"/>
    </font>
    <font>
      <b/>
      <i/>
      <sz val="9"/>
      <color theme="1"/>
      <name val="Calibri"/>
      <family val="2"/>
      <scheme val="minor"/>
    </font>
    <font>
      <sz val="10"/>
      <color theme="1"/>
      <name val="Calibri"/>
      <family val="2"/>
      <scheme val="minor"/>
    </font>
    <font>
      <b/>
      <sz val="10"/>
      <color indexed="12"/>
      <name val="Arial"/>
      <family val="2"/>
    </font>
    <font>
      <sz val="8"/>
      <color theme="1"/>
      <name val="Calibri"/>
      <family val="2"/>
      <scheme val="minor"/>
    </font>
    <font>
      <b/>
      <u/>
      <sz val="8"/>
      <color rgb="FFFF0000"/>
      <name val="Arial"/>
      <family val="2"/>
    </font>
    <font>
      <b/>
      <u/>
      <sz val="8"/>
      <name val="Arial"/>
      <family val="2"/>
    </font>
    <font>
      <b/>
      <sz val="8"/>
      <color indexed="9"/>
      <name val="Arial"/>
      <family val="2"/>
    </font>
    <font>
      <sz val="8"/>
      <color indexed="17"/>
      <name val="Arial"/>
      <family val="2"/>
    </font>
    <font>
      <sz val="8"/>
      <color indexed="10"/>
      <name val="Arial"/>
      <family val="2"/>
    </font>
    <font>
      <b/>
      <sz val="10"/>
      <color indexed="10"/>
      <name val="Arial"/>
      <family val="2"/>
    </font>
    <font>
      <sz val="9"/>
      <color theme="0"/>
      <name val="Arial"/>
      <family val="2"/>
    </font>
    <font>
      <b/>
      <sz val="9"/>
      <color rgb="FF002060"/>
      <name val="Arial"/>
      <family val="2"/>
    </font>
    <font>
      <sz val="9"/>
      <color indexed="18"/>
      <name val="Arial"/>
      <family val="2"/>
    </font>
    <font>
      <b/>
      <i/>
      <sz val="9"/>
      <name val="Times New Roman"/>
      <family val="1"/>
    </font>
    <font>
      <sz val="16"/>
      <name val="Arial"/>
      <family val="2"/>
    </font>
    <font>
      <sz val="11"/>
      <color rgb="FFFF0000"/>
      <name val="Calibri"/>
      <family val="2"/>
      <scheme val="minor"/>
    </font>
    <font>
      <b/>
      <sz val="9"/>
      <color theme="1"/>
      <name val="BMW Group Condensed"/>
      <family val="2"/>
    </font>
    <font>
      <sz val="10"/>
      <name val="BMW Group Condensed"/>
      <family val="2"/>
    </font>
    <font>
      <i/>
      <sz val="10"/>
      <name val="BMW Group Condensed"/>
      <family val="2"/>
    </font>
    <font>
      <b/>
      <sz val="10"/>
      <color rgb="FF000000"/>
      <name val="Arial"/>
      <family val="2"/>
    </font>
    <font>
      <sz val="10"/>
      <color rgb="FF000000"/>
      <name val="Arial"/>
      <family val="2"/>
    </font>
    <font>
      <sz val="8"/>
      <name val="Calibri"/>
      <family val="2"/>
      <scheme val="minor"/>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E7F0FD"/>
        <bgColor indexed="64"/>
      </patternFill>
    </fill>
    <fill>
      <patternFill patternType="solid">
        <fgColor rgb="FF00FFCC"/>
        <bgColor indexed="64"/>
      </patternFill>
    </fill>
    <fill>
      <patternFill patternType="solid">
        <fgColor rgb="FF7030A0"/>
        <bgColor indexed="64"/>
      </patternFill>
    </fill>
    <fill>
      <patternFill patternType="solid">
        <fgColor theme="0" tint="-0.14999847407452621"/>
        <bgColor indexed="64"/>
      </patternFill>
    </fill>
    <fill>
      <patternFill patternType="solid">
        <fgColor theme="4" tint="0.79998168889431442"/>
        <bgColor indexed="64"/>
      </patternFill>
    </fill>
    <fill>
      <patternFill patternType="lightGray">
        <bgColor theme="0" tint="-4.9989318521683403E-2"/>
      </patternFill>
    </fill>
    <fill>
      <patternFill patternType="solid">
        <fgColor theme="3" tint="-0.499984740745262"/>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theme="9" tint="0.79998168889431442"/>
        <bgColor indexed="64"/>
      </patternFill>
    </fill>
    <fill>
      <patternFill patternType="solid">
        <fgColor rgb="FF25FFD5"/>
        <bgColor indexed="64"/>
      </patternFill>
    </fill>
    <fill>
      <patternFill patternType="solid">
        <fgColor theme="3" tint="-0.249977111117893"/>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2060"/>
        <bgColor indexed="64"/>
      </patternFill>
    </fill>
    <fill>
      <patternFill patternType="solid">
        <fgColor theme="3"/>
        <bgColor indexed="64"/>
      </patternFill>
    </fill>
    <fill>
      <patternFill patternType="solid">
        <fgColor theme="4" tint="-0.499984740745262"/>
        <bgColor indexed="64"/>
      </patternFill>
    </fill>
    <fill>
      <patternFill patternType="solid">
        <fgColor theme="4"/>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CCC5CC"/>
        <bgColor indexed="64"/>
      </patternFill>
    </fill>
  </fills>
  <borders count="1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dashed">
        <color indexed="64"/>
      </right>
      <top style="hair">
        <color indexed="64"/>
      </top>
      <bottom style="hair">
        <color indexed="64"/>
      </bottom>
      <diagonal/>
    </border>
    <border>
      <left style="dotted">
        <color auto="1"/>
      </left>
      <right style="dotted">
        <color auto="1"/>
      </right>
      <top style="dotted">
        <color auto="1"/>
      </top>
      <bottom style="hair">
        <color auto="1"/>
      </bottom>
      <diagonal/>
    </border>
    <border>
      <left style="dashed">
        <color indexed="64"/>
      </left>
      <right style="dashed">
        <color indexed="64"/>
      </right>
      <top style="hair">
        <color indexed="64"/>
      </top>
      <bottom style="dashed">
        <color indexed="64"/>
      </bottom>
      <diagonal/>
    </border>
    <border>
      <left style="dotted">
        <color auto="1"/>
      </left>
      <right style="dotted">
        <color auto="1"/>
      </right>
      <top/>
      <bottom style="dotted">
        <color auto="1"/>
      </bottom>
      <diagonal/>
    </border>
    <border>
      <left style="dashed">
        <color indexed="64"/>
      </left>
      <right style="dashed">
        <color indexed="64"/>
      </right>
      <top style="thin">
        <color indexed="64"/>
      </top>
      <bottom style="hair">
        <color indexed="64"/>
      </bottom>
      <diagonal/>
    </border>
    <border>
      <left style="dashed">
        <color auto="1"/>
      </left>
      <right style="dashed">
        <color auto="1"/>
      </right>
      <top style="dashed">
        <color auto="1"/>
      </top>
      <bottom style="hair">
        <color auto="1"/>
      </bottom>
      <diagonal/>
    </border>
    <border>
      <left style="dotted">
        <color auto="1"/>
      </left>
      <right style="dashed">
        <color auto="1"/>
      </right>
      <top style="dotted">
        <color auto="1"/>
      </top>
      <bottom style="hair">
        <color auto="1"/>
      </bottom>
      <diagonal/>
    </border>
    <border>
      <left style="dotted">
        <color auto="1"/>
      </left>
      <right style="dotted">
        <color auto="1"/>
      </right>
      <top/>
      <bottom style="hair">
        <color indexed="64"/>
      </bottom>
      <diagonal/>
    </border>
    <border>
      <left style="thin">
        <color theme="0"/>
      </left>
      <right/>
      <top style="thin">
        <color theme="0"/>
      </top>
      <bottom style="thin">
        <color theme="0"/>
      </bottom>
      <diagonal/>
    </border>
    <border>
      <left/>
      <right style="thin">
        <color indexed="55"/>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tted">
        <color indexed="22"/>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auto="1"/>
      </left>
      <right style="thin">
        <color indexed="64"/>
      </right>
      <top/>
      <bottom style="dotted">
        <color theme="0" tint="-0.14996795556505021"/>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otted">
        <color indexed="22"/>
      </top>
      <bottom style="dotted">
        <color indexed="22"/>
      </bottom>
      <diagonal/>
    </border>
    <border>
      <left style="thin">
        <color indexed="64"/>
      </left>
      <right style="thin">
        <color indexed="64"/>
      </right>
      <top/>
      <bottom style="dotted">
        <color theme="0" tint="-0.24994659260841701"/>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55"/>
      </left>
      <right style="thin">
        <color indexed="55"/>
      </right>
      <top style="thin">
        <color indexed="55"/>
      </top>
      <bottom style="thick">
        <color indexed="55"/>
      </bottom>
      <diagonal/>
    </border>
    <border>
      <left style="medium">
        <color indexed="64"/>
      </left>
      <right style="thin">
        <color indexed="64"/>
      </right>
      <top style="medium">
        <color indexed="64"/>
      </top>
      <bottom style="hair">
        <color theme="0"/>
      </bottom>
      <diagonal/>
    </border>
    <border>
      <left style="thin">
        <color indexed="64"/>
      </left>
      <right style="thin">
        <color indexed="64"/>
      </right>
      <top style="medium">
        <color indexed="64"/>
      </top>
      <bottom style="hair">
        <color theme="0"/>
      </bottom>
      <diagonal/>
    </border>
    <border>
      <left style="thin">
        <color indexed="64"/>
      </left>
      <right/>
      <top style="medium">
        <color indexed="64"/>
      </top>
      <bottom style="hair">
        <color theme="0"/>
      </bottom>
      <diagonal/>
    </border>
    <border>
      <left style="thin">
        <color indexed="64"/>
      </left>
      <right style="medium">
        <color indexed="64"/>
      </right>
      <top style="medium">
        <color indexed="64"/>
      </top>
      <bottom style="hair">
        <color theme="0"/>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double">
        <color indexed="64"/>
      </left>
      <right style="double">
        <color indexed="64"/>
      </right>
      <top style="double">
        <color indexed="64"/>
      </top>
      <bottom style="double">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style="thin">
        <color indexed="64"/>
      </right>
      <top style="dashed">
        <color theme="0" tint="-0.14996795556505021"/>
      </top>
      <bottom style="dotted">
        <color indexed="22"/>
      </bottom>
      <diagonal/>
    </border>
    <border>
      <left/>
      <right/>
      <top/>
      <bottom style="medium">
        <color rgb="FF7030A0"/>
      </bottom>
      <diagonal/>
    </border>
    <border>
      <left/>
      <right/>
      <top style="medium">
        <color rgb="FF7030A0"/>
      </top>
      <bottom style="medium">
        <color rgb="FF7030A0"/>
      </bottom>
      <diagonal/>
    </border>
    <border>
      <left style="dotted">
        <color auto="1"/>
      </left>
      <right style="hair">
        <color auto="1"/>
      </right>
      <top/>
      <bottom style="hair">
        <color auto="1"/>
      </bottom>
      <diagonal/>
    </border>
    <border>
      <left style="hair">
        <color auto="1"/>
      </left>
      <right style="dotted">
        <color auto="1"/>
      </right>
      <top/>
      <bottom style="hair">
        <color auto="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23"/>
      </top>
      <bottom/>
      <diagonal/>
    </border>
    <border>
      <left/>
      <right/>
      <top style="hair">
        <color indexed="23"/>
      </top>
      <bottom style="hair">
        <color indexed="23"/>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indexed="55"/>
      </right>
      <top style="thin">
        <color indexed="55"/>
      </top>
      <bottom style="thin">
        <color indexed="55"/>
      </bottom>
      <diagonal/>
    </border>
    <border>
      <left/>
      <right/>
      <top/>
      <bottom style="thin">
        <color indexed="64"/>
      </bottom>
      <diagonal/>
    </border>
    <border>
      <left style="thin">
        <color indexed="64"/>
      </left>
      <right style="thin">
        <color indexed="64"/>
      </right>
      <top style="thin">
        <color indexed="64"/>
      </top>
      <bottom/>
      <diagonal/>
    </border>
    <border>
      <left style="dotted">
        <color auto="1"/>
      </left>
      <right style="dotted">
        <color auto="1"/>
      </right>
      <top style="dotted">
        <color auto="1"/>
      </top>
      <bottom style="dotted">
        <color auto="1"/>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dashed">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style="dotted">
        <color indexed="64"/>
      </left>
      <right style="thin">
        <color indexed="64"/>
      </right>
      <top style="thin">
        <color indexed="64"/>
      </top>
      <bottom style="dotted">
        <color indexed="64"/>
      </bottom>
      <diagonal/>
    </border>
    <border>
      <left style="dotted">
        <color auto="1"/>
      </left>
      <right style="thin">
        <color indexed="64"/>
      </right>
      <top style="dotted">
        <color auto="1"/>
      </top>
      <bottom style="dotted">
        <color auto="1"/>
      </bottom>
      <diagonal/>
    </border>
    <border>
      <left style="dotted">
        <color indexed="64"/>
      </left>
      <right style="thin">
        <color indexed="64"/>
      </right>
      <top style="dotted">
        <color indexed="64"/>
      </top>
      <bottom/>
      <diagonal/>
    </border>
    <border>
      <left style="thin">
        <color theme="0"/>
      </left>
      <right/>
      <top/>
      <bottom/>
      <diagonal/>
    </border>
    <border>
      <left style="thin">
        <color theme="0"/>
      </left>
      <right/>
      <top/>
      <bottom style="thin">
        <color indexed="64"/>
      </bottom>
      <diagonal/>
    </border>
    <border>
      <left style="thin">
        <color indexed="23"/>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double">
        <color indexed="64"/>
      </bottom>
      <diagonal/>
    </border>
    <border>
      <left style="thin">
        <color indexed="64"/>
      </left>
      <right style="dashed">
        <color auto="1"/>
      </right>
      <top/>
      <bottom style="dashed">
        <color auto="1"/>
      </bottom>
      <diagonal/>
    </border>
    <border>
      <left style="thin">
        <color indexed="55"/>
      </left>
      <right/>
      <top style="thin">
        <color indexed="55"/>
      </top>
      <bottom style="thick">
        <color indexed="55"/>
      </bottom>
      <diagonal/>
    </border>
    <border>
      <left/>
      <right/>
      <top style="thin">
        <color indexed="55"/>
      </top>
      <bottom style="thick">
        <color indexed="55"/>
      </bottom>
      <diagonal/>
    </border>
    <border>
      <left/>
      <right style="thin">
        <color indexed="55"/>
      </right>
      <top style="thin">
        <color indexed="55"/>
      </top>
      <bottom style="thick">
        <color indexed="55"/>
      </bottom>
      <diagonal/>
    </border>
    <border>
      <left style="thin">
        <color indexed="55"/>
      </left>
      <right/>
      <top style="thin">
        <color indexed="55"/>
      </top>
      <bottom/>
      <diagonal/>
    </border>
    <border>
      <left style="thin">
        <color indexed="55"/>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medium">
        <color indexed="55"/>
      </right>
      <top style="thin">
        <color indexed="64"/>
      </top>
      <bottom/>
      <diagonal/>
    </border>
    <border>
      <left style="medium">
        <color indexed="55"/>
      </left>
      <right style="medium">
        <color indexed="55"/>
      </right>
      <top/>
      <bottom/>
      <diagonal/>
    </border>
    <border>
      <left style="thin">
        <color indexed="64"/>
      </left>
      <right/>
      <top/>
      <bottom/>
      <diagonal/>
    </border>
    <border>
      <left style="thin">
        <color auto="1"/>
      </left>
      <right style="thin">
        <color auto="1"/>
      </right>
      <top/>
      <bottom/>
      <diagonal/>
    </border>
    <border>
      <left/>
      <right style="medium">
        <color indexed="55"/>
      </right>
      <top/>
      <bottom/>
      <diagonal/>
    </border>
    <border>
      <left style="thin">
        <color indexed="64"/>
      </left>
      <right/>
      <top/>
      <bottom style="thin">
        <color indexed="64"/>
      </bottom>
      <diagonal/>
    </border>
    <border>
      <left/>
      <right style="medium">
        <color indexed="55"/>
      </right>
      <top/>
      <bottom style="thin">
        <color indexed="64"/>
      </bottom>
      <diagonal/>
    </border>
    <border>
      <left style="medium">
        <color indexed="55"/>
      </left>
      <right style="medium">
        <color indexed="55"/>
      </right>
      <top/>
      <bottom style="medium">
        <color indexed="55"/>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ck">
        <color indexed="55"/>
      </top>
      <bottom/>
      <diagonal/>
    </border>
    <border>
      <left style="medium">
        <color rgb="FFCCC5CC"/>
      </left>
      <right style="medium">
        <color rgb="FFCCC5CC"/>
      </right>
      <top style="medium">
        <color rgb="FFCCC5CC"/>
      </top>
      <bottom style="medium">
        <color rgb="FFCCC5CC"/>
      </bottom>
      <diagonal/>
    </border>
    <border>
      <left/>
      <right/>
      <top style="thin">
        <color indexed="55"/>
      </top>
      <bottom style="thick">
        <color indexed="55"/>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indexed="55"/>
      </left>
      <right style="thin">
        <color indexed="55"/>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dotted">
        <color indexed="22"/>
      </top>
      <bottom style="dotted">
        <color indexed="22"/>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medium">
        <color indexed="64"/>
      </left>
      <right/>
      <top style="medium">
        <color indexed="64"/>
      </top>
      <bottom style="hair">
        <color indexed="23"/>
      </bottom>
      <diagonal/>
    </border>
    <border>
      <left/>
      <right/>
      <top style="medium">
        <color indexed="64"/>
      </top>
      <bottom style="hair">
        <color indexed="23"/>
      </bottom>
      <diagonal/>
    </border>
    <border>
      <left style="thin">
        <color theme="0" tint="-0.24994659260841701"/>
      </left>
      <right style="medium">
        <color indexed="64"/>
      </right>
      <top style="medium">
        <color indexed="64"/>
      </top>
      <bottom/>
      <diagonal/>
    </border>
    <border>
      <left style="medium">
        <color indexed="64"/>
      </left>
      <right/>
      <top style="hair">
        <color indexed="23"/>
      </top>
      <bottom style="hair">
        <color indexed="23"/>
      </bottom>
      <diagonal/>
    </border>
    <border>
      <left style="thin">
        <color theme="0" tint="-0.24994659260841701"/>
      </left>
      <right style="medium">
        <color indexed="64"/>
      </right>
      <top style="hair">
        <color indexed="23"/>
      </top>
      <bottom/>
      <diagonal/>
    </border>
    <border>
      <left style="medium">
        <color indexed="64"/>
      </left>
      <right/>
      <top/>
      <bottom style="hair">
        <color indexed="23"/>
      </bottom>
      <diagonal/>
    </border>
    <border>
      <left style="medium">
        <color indexed="64"/>
      </left>
      <right/>
      <top style="thin">
        <color indexed="55"/>
      </top>
      <bottom style="thin">
        <color indexed="55"/>
      </bottom>
      <diagonal/>
    </border>
    <border>
      <left style="thin">
        <color theme="0" tint="-0.24994659260841701"/>
      </left>
      <right style="medium">
        <color indexed="64"/>
      </right>
      <top style="thin">
        <color indexed="55"/>
      </top>
      <bottom style="thin">
        <color indexed="55"/>
      </bottom>
      <diagonal/>
    </border>
    <border>
      <left style="medium">
        <color indexed="64"/>
      </left>
      <right/>
      <top style="hair">
        <color indexed="23"/>
      </top>
      <bottom/>
      <diagonal/>
    </border>
    <border>
      <left style="medium">
        <color indexed="64"/>
      </left>
      <right/>
      <top style="hair">
        <color indexed="23"/>
      </top>
      <bottom style="thin">
        <color theme="0" tint="-0.14996795556505021"/>
      </bottom>
      <diagonal/>
    </border>
    <border>
      <left/>
      <right/>
      <top style="hair">
        <color indexed="23"/>
      </top>
      <bottom style="thin">
        <color theme="0" tint="-0.14996795556505021"/>
      </bottom>
      <diagonal/>
    </border>
    <border>
      <left style="thin">
        <color theme="0" tint="-0.24994659260841701"/>
      </left>
      <right style="medium">
        <color indexed="64"/>
      </right>
      <top style="hair">
        <color indexed="23"/>
      </top>
      <bottom style="thin">
        <color theme="0" tint="-0.14996795556505021"/>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top style="medium">
        <color indexed="64"/>
      </top>
      <bottom style="hair">
        <color indexed="55"/>
      </bottom>
      <diagonal/>
    </border>
    <border>
      <left style="thin">
        <color theme="0" tint="-0.14996795556505021"/>
      </left>
      <right style="medium">
        <color indexed="64"/>
      </right>
      <top style="medium">
        <color indexed="64"/>
      </top>
      <bottom/>
      <diagonal/>
    </border>
    <border>
      <left style="medium">
        <color indexed="64"/>
      </left>
      <right/>
      <top style="hair">
        <color indexed="23"/>
      </top>
      <bottom style="hair">
        <color indexed="55"/>
      </bottom>
      <diagonal/>
    </border>
    <border>
      <left/>
      <right/>
      <top style="hair">
        <color indexed="55"/>
      </top>
      <bottom style="hair">
        <color indexed="55"/>
      </bottom>
      <diagonal/>
    </border>
    <border>
      <left style="thin">
        <color theme="0" tint="-0.14996795556505021"/>
      </left>
      <right style="medium">
        <color indexed="64"/>
      </right>
      <top style="hair">
        <color indexed="23"/>
      </top>
      <bottom style="hair">
        <color indexed="63"/>
      </bottom>
      <diagonal/>
    </border>
    <border>
      <left style="medium">
        <color indexed="64"/>
      </left>
      <right/>
      <top/>
      <bottom style="hair">
        <color indexed="55"/>
      </bottom>
      <diagonal/>
    </border>
    <border>
      <left style="thin">
        <color theme="0" tint="-0.14996795556505021"/>
      </left>
      <right style="medium">
        <color indexed="64"/>
      </right>
      <top/>
      <bottom/>
      <diagonal/>
    </border>
    <border>
      <left style="thin">
        <color theme="0" tint="-0.14996795556505021"/>
      </left>
      <right style="medium">
        <color indexed="64"/>
      </right>
      <top style="thin">
        <color indexed="55"/>
      </top>
      <bottom style="thin">
        <color indexed="55"/>
      </bottom>
      <diagonal/>
    </border>
    <border>
      <left style="medium">
        <color indexed="64"/>
      </left>
      <right/>
      <top style="hair">
        <color indexed="55"/>
      </top>
      <bottom style="hair">
        <color indexed="55"/>
      </bottom>
      <diagonal/>
    </border>
    <border>
      <left style="thin">
        <color theme="0" tint="-0.14996795556505021"/>
      </left>
      <right style="medium">
        <color indexed="64"/>
      </right>
      <top style="hair">
        <color indexed="23"/>
      </top>
      <bottom style="hair">
        <color indexed="23"/>
      </bottom>
      <diagonal/>
    </border>
    <border>
      <left style="medium">
        <color indexed="64"/>
      </left>
      <right/>
      <top/>
      <bottom style="thin">
        <color theme="0" tint="-0.14996795556505021"/>
      </bottom>
      <diagonal/>
    </border>
    <border>
      <left style="thin">
        <color theme="0" tint="-0.14996795556505021"/>
      </left>
      <right style="medium">
        <color indexed="64"/>
      </right>
      <top style="hair">
        <color indexed="23"/>
      </top>
      <bottom style="thin">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s>
  <cellStyleXfs count="34">
    <xf numFmtId="0" fontId="0" fillId="0" borderId="0"/>
    <xf numFmtId="0" fontId="2"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166"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171"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179" fontId="1" fillId="0" borderId="0" applyFont="0" applyFill="0" applyBorder="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0" fontId="3" fillId="0" borderId="0"/>
    <xf numFmtId="0" fontId="3" fillId="0" borderId="0"/>
  </cellStyleXfs>
  <cellXfs count="876">
    <xf numFmtId="0" fontId="0" fillId="0" borderId="0" xfId="0"/>
    <xf numFmtId="0" fontId="2" fillId="0" borderId="0" xfId="1"/>
    <xf numFmtId="0" fontId="4" fillId="0" borderId="0" xfId="2" applyFont="1" applyAlignment="1">
      <alignment vertical="center"/>
    </xf>
    <xf numFmtId="0" fontId="0" fillId="6" borderId="0" xfId="0" applyFill="1"/>
    <xf numFmtId="4" fontId="7" fillId="0" borderId="1" xfId="2" applyNumberFormat="1" applyFont="1" applyBorder="1" applyAlignment="1">
      <alignment horizontal="right" vertical="center" indent="1"/>
    </xf>
    <xf numFmtId="0" fontId="3" fillId="2" borderId="0" xfId="2" applyFill="1"/>
    <xf numFmtId="164" fontId="14" fillId="7" borderId="1" xfId="2" applyNumberFormat="1" applyFont="1" applyFill="1" applyBorder="1" applyAlignment="1">
      <alignment horizontal="right" vertical="center" indent="1"/>
    </xf>
    <xf numFmtId="0" fontId="5" fillId="8" borderId="13" xfId="2" applyFont="1" applyFill="1" applyBorder="1" applyAlignment="1">
      <alignment horizontal="center" vertical="center"/>
    </xf>
    <xf numFmtId="4" fontId="5" fillId="3" borderId="13" xfId="2" applyNumberFormat="1" applyFont="1" applyFill="1" applyBorder="1" applyAlignment="1">
      <alignment horizontal="right" vertical="center" indent="1"/>
    </xf>
    <xf numFmtId="4" fontId="5" fillId="9" borderId="13" xfId="2" applyNumberFormat="1" applyFont="1" applyFill="1" applyBorder="1" applyAlignment="1">
      <alignment horizontal="right" vertical="center" indent="1"/>
    </xf>
    <xf numFmtId="164" fontId="15" fillId="3" borderId="13" xfId="2" applyNumberFormat="1" applyFont="1" applyFill="1" applyBorder="1" applyAlignment="1">
      <alignment horizontal="right" vertical="center" indent="1"/>
    </xf>
    <xf numFmtId="0" fontId="8" fillId="8" borderId="13" xfId="2" applyFont="1" applyFill="1" applyBorder="1" applyAlignment="1">
      <alignment horizontal="center" vertical="center"/>
    </xf>
    <xf numFmtId="4" fontId="8" fillId="3" borderId="13" xfId="2" applyNumberFormat="1" applyFont="1" applyFill="1" applyBorder="1" applyAlignment="1">
      <alignment horizontal="right" vertical="center" indent="1"/>
    </xf>
    <xf numFmtId="4" fontId="7" fillId="3" borderId="13" xfId="2" applyNumberFormat="1" applyFont="1" applyFill="1" applyBorder="1" applyAlignment="1">
      <alignment horizontal="right" vertical="center" indent="1"/>
    </xf>
    <xf numFmtId="0" fontId="16" fillId="10" borderId="4" xfId="2" applyFont="1" applyFill="1" applyBorder="1" applyAlignment="1">
      <alignment horizontal="right" vertical="center"/>
    </xf>
    <xf numFmtId="0" fontId="5" fillId="7" borderId="18" xfId="2" applyFont="1" applyFill="1" applyBorder="1" applyAlignment="1">
      <alignment horizontal="center" vertical="center"/>
    </xf>
    <xf numFmtId="0" fontId="0" fillId="2" borderId="0" xfId="0" applyFill="1"/>
    <xf numFmtId="4" fontId="21" fillId="0" borderId="0" xfId="7" applyNumberFormat="1" applyFont="1"/>
    <xf numFmtId="4" fontId="22" fillId="0" borderId="0" xfId="7" applyNumberFormat="1" applyFont="1" applyAlignment="1">
      <alignment vertical="center"/>
    </xf>
    <xf numFmtId="0" fontId="0" fillId="0" borderId="0" xfId="0" applyAlignment="1">
      <alignment wrapText="1"/>
    </xf>
    <xf numFmtId="4" fontId="23" fillId="0" borderId="23" xfId="7" applyNumberFormat="1" applyFont="1" applyBorder="1" applyAlignment="1">
      <alignment vertical="center"/>
    </xf>
    <xf numFmtId="4" fontId="24" fillId="0" borderId="0" xfId="7" applyNumberFormat="1" applyFont="1" applyAlignment="1">
      <alignment horizontal="center" vertical="center"/>
    </xf>
    <xf numFmtId="4" fontId="4" fillId="3" borderId="24" xfId="8" applyNumberFormat="1" applyFont="1" applyFill="1" applyBorder="1" applyAlignment="1">
      <alignment horizontal="center"/>
    </xf>
    <xf numFmtId="166" fontId="25" fillId="0" borderId="0" xfId="8" applyFont="1" applyAlignment="1">
      <alignment horizontal="center"/>
    </xf>
    <xf numFmtId="10" fontId="4" fillId="3" borderId="24" xfId="5" applyNumberFormat="1" applyFont="1" applyFill="1" applyBorder="1" applyAlignment="1">
      <alignment horizontal="center"/>
    </xf>
    <xf numFmtId="4" fontId="23" fillId="0" borderId="25" xfId="7" applyNumberFormat="1" applyFont="1" applyBorder="1" applyAlignment="1">
      <alignment vertical="center"/>
    </xf>
    <xf numFmtId="3" fontId="4" fillId="3" borderId="26" xfId="8" applyNumberFormat="1" applyFont="1" applyFill="1" applyBorder="1" applyAlignment="1">
      <alignment horizontal="center"/>
    </xf>
    <xf numFmtId="10" fontId="4" fillId="3" borderId="26" xfId="5" applyNumberFormat="1" applyFont="1" applyFill="1" applyBorder="1" applyAlignment="1">
      <alignment horizontal="center"/>
    </xf>
    <xf numFmtId="0" fontId="3" fillId="0" borderId="0" xfId="0" applyFont="1"/>
    <xf numFmtId="10" fontId="3" fillId="0" borderId="0" xfId="5" applyNumberFormat="1" applyFont="1"/>
    <xf numFmtId="4" fontId="23" fillId="0" borderId="27" xfId="7" applyNumberFormat="1" applyFont="1" applyBorder="1" applyAlignment="1">
      <alignment vertical="center"/>
    </xf>
    <xf numFmtId="4" fontId="4" fillId="3" borderId="28" xfId="8" applyNumberFormat="1" applyFont="1" applyFill="1" applyBorder="1" applyAlignment="1">
      <alignment horizontal="center"/>
    </xf>
    <xf numFmtId="10" fontId="4" fillId="3" borderId="28" xfId="5" applyNumberFormat="1" applyFont="1" applyFill="1" applyBorder="1" applyAlignment="1">
      <alignment horizontal="center"/>
    </xf>
    <xf numFmtId="10" fontId="0" fillId="0" borderId="0" xfId="5" applyNumberFormat="1" applyFont="1"/>
    <xf numFmtId="4" fontId="4" fillId="3" borderId="29" xfId="8" applyNumberFormat="1" applyFont="1" applyFill="1" applyBorder="1" applyAlignment="1">
      <alignment horizontal="center"/>
    </xf>
    <xf numFmtId="4" fontId="4" fillId="3" borderId="30" xfId="8" applyNumberFormat="1" applyFont="1" applyFill="1" applyBorder="1" applyAlignment="1">
      <alignment horizontal="center"/>
    </xf>
    <xf numFmtId="10" fontId="4" fillId="3" borderId="30" xfId="5" applyNumberFormat="1" applyFont="1" applyFill="1" applyBorder="1" applyAlignment="1">
      <alignment horizontal="center"/>
    </xf>
    <xf numFmtId="4" fontId="4" fillId="3" borderId="26" xfId="8" applyNumberFormat="1" applyFont="1" applyFill="1" applyBorder="1" applyAlignment="1">
      <alignment horizontal="center"/>
    </xf>
    <xf numFmtId="166" fontId="26" fillId="0" borderId="0" xfId="8" applyFont="1" applyAlignment="1">
      <alignment horizontal="center" vertical="center"/>
    </xf>
    <xf numFmtId="10" fontId="26" fillId="0" borderId="0" xfId="5" applyNumberFormat="1" applyFont="1" applyAlignment="1">
      <alignment horizontal="center" vertical="center"/>
    </xf>
    <xf numFmtId="4" fontId="4" fillId="0" borderId="0" xfId="9" applyNumberFormat="1" applyFont="1"/>
    <xf numFmtId="4" fontId="4" fillId="3" borderId="24" xfId="10" applyNumberFormat="1" applyFont="1" applyFill="1" applyBorder="1" applyAlignment="1">
      <alignment horizontal="center"/>
    </xf>
    <xf numFmtId="166" fontId="24" fillId="0" borderId="0" xfId="8" applyFont="1" applyAlignment="1">
      <alignment horizontal="center"/>
    </xf>
    <xf numFmtId="4" fontId="23" fillId="0" borderId="0" xfId="7" applyNumberFormat="1" applyFont="1" applyAlignment="1">
      <alignment vertical="center"/>
    </xf>
    <xf numFmtId="0" fontId="3" fillId="2" borderId="0" xfId="11" applyFill="1"/>
    <xf numFmtId="0" fontId="4" fillId="0" borderId="0" xfId="0" applyFont="1" applyAlignment="1">
      <alignment vertical="center"/>
    </xf>
    <xf numFmtId="4" fontId="11" fillId="0" borderId="0" xfId="0" applyNumberFormat="1" applyFont="1"/>
    <xf numFmtId="0" fontId="4" fillId="2" borderId="43" xfId="0" applyFont="1" applyFill="1" applyBorder="1" applyAlignment="1">
      <alignment horizontal="left" vertical="center" indent="1"/>
    </xf>
    <xf numFmtId="164" fontId="29" fillId="15" borderId="45" xfId="0" applyNumberFormat="1" applyFont="1" applyFill="1" applyBorder="1" applyAlignment="1">
      <alignment vertical="center" wrapText="1"/>
    </xf>
    <xf numFmtId="9" fontId="7" fillId="16" borderId="46" xfId="0" applyNumberFormat="1" applyFont="1" applyFill="1" applyBorder="1" applyAlignment="1">
      <alignment horizontal="center" vertical="center"/>
    </xf>
    <xf numFmtId="172" fontId="7" fillId="16" borderId="46" xfId="0" applyNumberFormat="1" applyFont="1" applyFill="1" applyBorder="1" applyAlignment="1">
      <alignment horizontal="center" vertical="center"/>
    </xf>
    <xf numFmtId="4" fontId="33" fillId="16" borderId="13" xfId="0" applyNumberFormat="1" applyFont="1" applyFill="1" applyBorder="1" applyAlignment="1">
      <alignment horizontal="center" vertical="center"/>
    </xf>
    <xf numFmtId="164" fontId="4" fillId="17" borderId="47" xfId="0" applyNumberFormat="1" applyFont="1" applyFill="1" applyBorder="1" applyAlignment="1">
      <alignment horizontal="right" vertical="center" indent="2"/>
    </xf>
    <xf numFmtId="173" fontId="3" fillId="2" borderId="43" xfId="0" applyNumberFormat="1" applyFont="1" applyFill="1" applyBorder="1" applyAlignment="1">
      <alignment horizontal="left" vertical="center" indent="4"/>
    </xf>
    <xf numFmtId="164" fontId="29" fillId="0" borderId="45" xfId="0" applyNumberFormat="1" applyFont="1" applyBorder="1" applyAlignment="1">
      <alignment horizontal="center" vertical="center" wrapText="1"/>
    </xf>
    <xf numFmtId="10" fontId="7" fillId="2" borderId="46" xfId="0" applyNumberFormat="1" applyFont="1" applyFill="1" applyBorder="1" applyAlignment="1">
      <alignment horizontal="center" vertical="center"/>
    </xf>
    <xf numFmtId="4" fontId="34" fillId="2" borderId="45" xfId="0" applyNumberFormat="1" applyFont="1" applyFill="1" applyBorder="1" applyAlignment="1">
      <alignment horizontal="center" vertical="center"/>
    </xf>
    <xf numFmtId="169" fontId="7" fillId="0" borderId="46" xfId="0" applyNumberFormat="1" applyFont="1" applyBorder="1" applyAlignment="1">
      <alignment horizontal="center" vertical="center"/>
    </xf>
    <xf numFmtId="164" fontId="4" fillId="3" borderId="47" xfId="0" applyNumberFormat="1" applyFont="1" applyFill="1" applyBorder="1" applyAlignment="1">
      <alignment horizontal="right" vertical="center" indent="2"/>
    </xf>
    <xf numFmtId="0" fontId="3" fillId="2" borderId="43" xfId="0" applyFont="1" applyFill="1" applyBorder="1" applyAlignment="1">
      <alignment horizontal="left" vertical="center" indent="4"/>
    </xf>
    <xf numFmtId="0" fontId="3" fillId="2" borderId="43" xfId="0" applyFont="1" applyFill="1" applyBorder="1" applyAlignment="1">
      <alignment horizontal="left" vertical="center" wrapText="1" indent="4"/>
    </xf>
    <xf numFmtId="175" fontId="7" fillId="0" borderId="46" xfId="0" applyNumberFormat="1" applyFont="1" applyBorder="1" applyAlignment="1">
      <alignment horizontal="center" vertical="center"/>
    </xf>
    <xf numFmtId="0" fontId="35" fillId="0" borderId="49" xfId="0" applyFont="1" applyBorder="1" applyAlignment="1">
      <alignment horizontal="left" vertical="center" wrapText="1" indent="1"/>
    </xf>
    <xf numFmtId="0" fontId="3" fillId="0" borderId="43" xfId="0" applyFont="1" applyBorder="1" applyAlignment="1">
      <alignment horizontal="left" vertical="center" indent="4"/>
    </xf>
    <xf numFmtId="164" fontId="29" fillId="0" borderId="45" xfId="0" applyNumberFormat="1" applyFont="1" applyBorder="1" applyAlignment="1">
      <alignment vertical="center" wrapText="1"/>
    </xf>
    <xf numFmtId="4" fontId="34" fillId="16" borderId="45" xfId="0" applyNumberFormat="1" applyFont="1" applyFill="1" applyBorder="1" applyAlignment="1">
      <alignment horizontal="center" vertical="center"/>
    </xf>
    <xf numFmtId="164" fontId="29" fillId="2" borderId="45" xfId="0" applyNumberFormat="1" applyFont="1" applyFill="1" applyBorder="1" applyAlignment="1">
      <alignment horizontal="center" vertical="center"/>
    </xf>
    <xf numFmtId="172" fontId="7" fillId="2" borderId="46" xfId="0" applyNumberFormat="1" applyFont="1" applyFill="1" applyBorder="1" applyAlignment="1">
      <alignment horizontal="center" vertical="center"/>
    </xf>
    <xf numFmtId="0" fontId="36" fillId="0" borderId="49" xfId="0" applyFont="1" applyBorder="1" applyAlignment="1">
      <alignment horizontal="left" vertical="center" wrapText="1" indent="3"/>
    </xf>
    <xf numFmtId="10" fontId="7" fillId="2" borderId="51" xfId="0" applyNumberFormat="1" applyFont="1" applyFill="1" applyBorder="1" applyAlignment="1">
      <alignment horizontal="center" vertical="center"/>
    </xf>
    <xf numFmtId="0" fontId="4" fillId="2" borderId="49" xfId="0" applyFont="1" applyFill="1" applyBorder="1" applyAlignment="1">
      <alignment horizontal="left" vertical="center" indent="1"/>
    </xf>
    <xf numFmtId="9" fontId="7" fillId="16" borderId="45" xfId="0" applyNumberFormat="1" applyFont="1" applyFill="1" applyBorder="1" applyAlignment="1">
      <alignment horizontal="center" vertical="center"/>
    </xf>
    <xf numFmtId="9" fontId="7" fillId="0" borderId="46" xfId="0" applyNumberFormat="1" applyFont="1" applyBorder="1" applyAlignment="1">
      <alignment horizontal="center" vertical="center"/>
    </xf>
    <xf numFmtId="0" fontId="37" fillId="3" borderId="37" xfId="0" applyFont="1" applyFill="1" applyBorder="1" applyAlignment="1">
      <alignment horizontal="left" vertical="center" indent="1"/>
    </xf>
    <xf numFmtId="3" fontId="12" fillId="3" borderId="38" xfId="0" applyNumberFormat="1" applyFont="1" applyFill="1" applyBorder="1" applyAlignment="1">
      <alignment horizontal="center" vertical="center"/>
    </xf>
    <xf numFmtId="4" fontId="12" fillId="3" borderId="38" xfId="0" applyNumberFormat="1" applyFont="1" applyFill="1" applyBorder="1" applyAlignment="1">
      <alignment horizontal="center" vertical="center"/>
    </xf>
    <xf numFmtId="4" fontId="5" fillId="3" borderId="38" xfId="0" applyNumberFormat="1" applyFont="1" applyFill="1" applyBorder="1" applyAlignment="1">
      <alignment horizontal="right" vertical="center"/>
    </xf>
    <xf numFmtId="164" fontId="4" fillId="3" borderId="36" xfId="0" applyNumberFormat="1" applyFont="1" applyFill="1" applyBorder="1" applyAlignment="1">
      <alignment horizontal="right" vertical="center" indent="2"/>
    </xf>
    <xf numFmtId="0" fontId="4" fillId="5" borderId="40" xfId="0" applyFont="1" applyFill="1" applyBorder="1" applyAlignment="1">
      <alignment horizontal="center" vertical="center" wrapText="1"/>
    </xf>
    <xf numFmtId="0" fontId="4" fillId="5" borderId="41" xfId="0" applyFont="1" applyFill="1" applyBorder="1" applyAlignment="1">
      <alignment horizontal="center" vertical="center" wrapText="1"/>
    </xf>
    <xf numFmtId="4" fontId="4" fillId="5" borderId="38" xfId="0" applyNumberFormat="1" applyFont="1" applyFill="1" applyBorder="1" applyAlignment="1">
      <alignment horizontal="center" vertical="center" wrapText="1"/>
    </xf>
    <xf numFmtId="4" fontId="4" fillId="5" borderId="41" xfId="0" applyNumberFormat="1" applyFont="1" applyFill="1" applyBorder="1" applyAlignment="1">
      <alignment horizontal="center" vertical="center" wrapText="1"/>
    </xf>
    <xf numFmtId="4" fontId="4" fillId="5" borderId="42" xfId="0" applyNumberFormat="1" applyFont="1" applyFill="1" applyBorder="1" applyAlignment="1">
      <alignment horizontal="center" vertical="center" wrapText="1"/>
    </xf>
    <xf numFmtId="0" fontId="4" fillId="5" borderId="36" xfId="0" applyFont="1" applyFill="1" applyBorder="1" applyAlignment="1">
      <alignment horizontal="center" vertical="center" wrapText="1"/>
    </xf>
    <xf numFmtId="0" fontId="29" fillId="5" borderId="1" xfId="2" applyFont="1" applyFill="1" applyBorder="1" applyAlignment="1">
      <alignment vertical="center" wrapText="1"/>
    </xf>
    <xf numFmtId="0" fontId="4" fillId="0" borderId="0" xfId="11" applyFont="1" applyAlignment="1">
      <alignment vertical="center"/>
    </xf>
    <xf numFmtId="0" fontId="12" fillId="0" borderId="0" xfId="11" applyFont="1" applyAlignment="1">
      <alignment horizontal="center" vertical="center" wrapText="1"/>
    </xf>
    <xf numFmtId="14" fontId="38" fillId="0" borderId="0" xfId="11" applyNumberFormat="1" applyFont="1" applyAlignment="1">
      <alignment horizontal="center" vertical="center"/>
    </xf>
    <xf numFmtId="0" fontId="9" fillId="6" borderId="6" xfId="2" applyFont="1" applyFill="1" applyBorder="1" applyAlignment="1">
      <alignment vertical="center"/>
    </xf>
    <xf numFmtId="0" fontId="1" fillId="0" borderId="0" xfId="15"/>
    <xf numFmtId="0" fontId="6" fillId="0" borderId="36" xfId="15" applyFont="1" applyBorder="1" applyAlignment="1">
      <alignment horizontal="center" vertical="center" wrapText="1"/>
    </xf>
    <xf numFmtId="0" fontId="13" fillId="6" borderId="58" xfId="15" applyFont="1" applyFill="1" applyBorder="1" applyAlignment="1">
      <alignment vertical="center" wrapText="1"/>
    </xf>
    <xf numFmtId="0" fontId="13" fillId="6" borderId="59" xfId="15" applyFont="1" applyFill="1" applyBorder="1" applyAlignment="1">
      <alignment vertical="center" wrapText="1"/>
    </xf>
    <xf numFmtId="0" fontId="13" fillId="6" borderId="60" xfId="15" applyFont="1" applyFill="1" applyBorder="1" applyAlignment="1">
      <alignment vertical="center" wrapText="1"/>
    </xf>
    <xf numFmtId="0" fontId="13" fillId="6" borderId="61" xfId="15" applyFont="1" applyFill="1" applyBorder="1" applyAlignment="1">
      <alignment vertical="center" wrapText="1"/>
    </xf>
    <xf numFmtId="0" fontId="17" fillId="19" borderId="62" xfId="8" applyNumberFormat="1" applyFont="1" applyFill="1" applyBorder="1" applyAlignment="1">
      <alignment horizontal="center" vertical="center"/>
    </xf>
    <xf numFmtId="14" fontId="40" fillId="0" borderId="63" xfId="15" applyNumberFormat="1" applyFont="1" applyBorder="1"/>
    <xf numFmtId="0" fontId="17" fillId="19" borderId="64" xfId="8" applyNumberFormat="1" applyFont="1" applyFill="1" applyBorder="1" applyAlignment="1">
      <alignment horizontal="center" vertical="center"/>
    </xf>
    <xf numFmtId="14" fontId="40" fillId="0" borderId="65" xfId="15" applyNumberFormat="1" applyFont="1" applyBorder="1"/>
    <xf numFmtId="0" fontId="10" fillId="6" borderId="31" xfId="16" applyFont="1" applyFill="1" applyBorder="1"/>
    <xf numFmtId="0" fontId="18" fillId="6" borderId="20" xfId="16" applyFont="1" applyFill="1" applyBorder="1"/>
    <xf numFmtId="0" fontId="10" fillId="6" borderId="20" xfId="16" applyFont="1" applyFill="1" applyBorder="1"/>
    <xf numFmtId="4" fontId="3" fillId="0" borderId="0" xfId="0" applyNumberFormat="1" applyFont="1"/>
    <xf numFmtId="0" fontId="7" fillId="0" borderId="1" xfId="2" applyFont="1" applyBorder="1" applyAlignment="1">
      <alignment horizontal="center" vertical="center"/>
    </xf>
    <xf numFmtId="0" fontId="7" fillId="3" borderId="1" xfId="2" applyFont="1" applyFill="1" applyBorder="1" applyAlignment="1">
      <alignment horizontal="center" vertical="center"/>
    </xf>
    <xf numFmtId="0" fontId="7" fillId="12" borderId="1" xfId="2" applyFont="1" applyFill="1" applyBorder="1" applyAlignment="1">
      <alignment horizontal="center" vertical="center"/>
    </xf>
    <xf numFmtId="0" fontId="3" fillId="11" borderId="1" xfId="2" applyFill="1" applyBorder="1" applyAlignment="1">
      <alignment horizontal="left" vertical="center" wrapText="1"/>
    </xf>
    <xf numFmtId="0" fontId="4" fillId="3" borderId="1" xfId="2" applyFont="1" applyFill="1" applyBorder="1" applyAlignment="1">
      <alignment horizontal="left" vertical="center" wrapText="1"/>
    </xf>
    <xf numFmtId="0" fontId="3" fillId="11" borderId="21" xfId="2" applyFill="1" applyBorder="1" applyAlignment="1">
      <alignment horizontal="left" vertical="center" wrapText="1"/>
    </xf>
    <xf numFmtId="0" fontId="4" fillId="12" borderId="21" xfId="2" applyFont="1" applyFill="1" applyBorder="1" applyAlignment="1">
      <alignment horizontal="left" vertical="center" wrapText="1"/>
    </xf>
    <xf numFmtId="14" fontId="27" fillId="0" borderId="1" xfId="4" applyNumberFormat="1" applyFont="1" applyFill="1" applyBorder="1" applyAlignment="1">
      <alignment horizontal="right" vertical="center"/>
    </xf>
    <xf numFmtId="164" fontId="27" fillId="0" borderId="1" xfId="2" applyNumberFormat="1" applyFont="1" applyBorder="1" applyAlignment="1">
      <alignment horizontal="right" vertical="center"/>
    </xf>
    <xf numFmtId="164" fontId="7" fillId="0" borderId="1" xfId="2" applyNumberFormat="1" applyFont="1" applyBorder="1" applyAlignment="1">
      <alignment horizontal="center" vertical="center"/>
    </xf>
    <xf numFmtId="178" fontId="27" fillId="0" borderId="1" xfId="2" applyNumberFormat="1" applyFont="1" applyBorder="1" applyAlignment="1">
      <alignment horizontal="right" vertical="center"/>
    </xf>
    <xf numFmtId="168" fontId="41" fillId="0" borderId="1" xfId="2" applyNumberFormat="1" applyFont="1" applyBorder="1" applyAlignment="1">
      <alignment horizontal="right" vertical="center"/>
    </xf>
    <xf numFmtId="0" fontId="3" fillId="0" borderId="70" xfId="0" applyFont="1" applyBorder="1" applyAlignment="1">
      <alignment horizontal="left" vertical="center" indent="4"/>
    </xf>
    <xf numFmtId="4" fontId="33" fillId="0" borderId="13" xfId="0" applyNumberFormat="1" applyFont="1" applyBorder="1" applyAlignment="1">
      <alignment horizontal="left" vertical="center"/>
    </xf>
    <xf numFmtId="4" fontId="33" fillId="2" borderId="13" xfId="0" applyNumberFormat="1" applyFont="1" applyFill="1" applyBorder="1" applyAlignment="1">
      <alignment horizontal="left" vertical="center"/>
    </xf>
    <xf numFmtId="0" fontId="44" fillId="2" borderId="0" xfId="15" applyFont="1" applyFill="1" applyAlignment="1">
      <alignment horizontal="center" vertical="center"/>
    </xf>
    <xf numFmtId="14" fontId="44" fillId="2" borderId="0" xfId="15" applyNumberFormat="1" applyFont="1" applyFill="1" applyAlignment="1">
      <alignment horizontal="center" vertical="center"/>
    </xf>
    <xf numFmtId="0" fontId="17" fillId="0" borderId="71" xfId="15" applyFont="1" applyBorder="1" applyAlignment="1">
      <alignment horizontal="left" vertical="center" wrapText="1"/>
    </xf>
    <xf numFmtId="14" fontId="17" fillId="0" borderId="71" xfId="15" applyNumberFormat="1" applyFont="1" applyBorder="1" applyAlignment="1">
      <alignment horizontal="center" vertical="center" wrapText="1"/>
    </xf>
    <xf numFmtId="0" fontId="17" fillId="0" borderId="72" xfId="15" applyFont="1" applyBorder="1" applyAlignment="1">
      <alignment horizontal="left" vertical="center" wrapText="1"/>
    </xf>
    <xf numFmtId="0" fontId="44" fillId="0" borderId="0" xfId="15" applyFont="1" applyAlignment="1">
      <alignment vertical="center"/>
    </xf>
    <xf numFmtId="14" fontId="17" fillId="0" borderId="72" xfId="15" applyNumberFormat="1" applyFont="1" applyBorder="1" applyAlignment="1">
      <alignment horizontal="center" vertical="center" wrapText="1"/>
    </xf>
    <xf numFmtId="0" fontId="1" fillId="0" borderId="0" xfId="15" applyAlignment="1">
      <alignment vertical="center"/>
    </xf>
    <xf numFmtId="0" fontId="45" fillId="0" borderId="0" xfId="15" applyFont="1" applyAlignment="1">
      <alignment vertical="center"/>
    </xf>
    <xf numFmtId="0" fontId="46" fillId="0" borderId="0" xfId="15" applyFont="1" applyAlignment="1">
      <alignment vertical="center"/>
    </xf>
    <xf numFmtId="180" fontId="46" fillId="0" borderId="0" xfId="15" applyNumberFormat="1" applyFont="1" applyAlignment="1">
      <alignment horizontal="center" vertical="center"/>
    </xf>
    <xf numFmtId="0" fontId="47" fillId="0" borderId="0" xfId="15" applyFont="1"/>
    <xf numFmtId="0" fontId="32" fillId="0" borderId="0" xfId="15" applyFont="1"/>
    <xf numFmtId="0" fontId="48" fillId="0" borderId="0" xfId="15" applyFont="1" applyAlignment="1">
      <alignment vertical="center"/>
    </xf>
    <xf numFmtId="0" fontId="49" fillId="0" borderId="0" xfId="15" applyFont="1" applyAlignment="1">
      <alignment vertical="center"/>
    </xf>
    <xf numFmtId="0" fontId="50" fillId="0" borderId="0" xfId="15" applyFont="1" applyAlignment="1">
      <alignment vertical="center"/>
    </xf>
    <xf numFmtId="0" fontId="31" fillId="0" borderId="0" xfId="15" applyFont="1" applyAlignment="1">
      <alignment horizontal="center" vertical="center"/>
    </xf>
    <xf numFmtId="0" fontId="52" fillId="0" borderId="0" xfId="23" applyFont="1" applyFill="1" applyAlignment="1" applyProtection="1">
      <alignment vertical="center"/>
    </xf>
    <xf numFmtId="0" fontId="42" fillId="0" borderId="0" xfId="22"/>
    <xf numFmtId="0" fontId="53" fillId="0" borderId="0" xfId="15" applyFont="1" applyAlignment="1">
      <alignment vertical="center"/>
    </xf>
    <xf numFmtId="0" fontId="54" fillId="0" borderId="0" xfId="15" applyFont="1" applyAlignment="1">
      <alignment horizontal="left" vertical="center"/>
    </xf>
    <xf numFmtId="0" fontId="32" fillId="0" borderId="0" xfId="15" applyFont="1" applyAlignment="1">
      <alignment horizontal="centerContinuous"/>
    </xf>
    <xf numFmtId="0" fontId="42" fillId="0" borderId="0" xfId="22" applyAlignment="1">
      <alignment horizontal="left" vertical="top" wrapText="1"/>
    </xf>
    <xf numFmtId="0" fontId="7" fillId="7" borderId="1" xfId="2" applyFont="1" applyFill="1" applyBorder="1" applyAlignment="1">
      <alignment horizontal="center" vertical="center"/>
    </xf>
    <xf numFmtId="0" fontId="4" fillId="7" borderId="1" xfId="2" applyFont="1" applyFill="1" applyBorder="1" applyAlignment="1">
      <alignment horizontal="left" vertical="center" wrapText="1"/>
    </xf>
    <xf numFmtId="164" fontId="7" fillId="7" borderId="66" xfId="2" applyNumberFormat="1" applyFont="1" applyFill="1" applyBorder="1" applyAlignment="1">
      <alignment horizontal="right" vertical="center"/>
    </xf>
    <xf numFmtId="0" fontId="27" fillId="5" borderId="2" xfId="2" applyFont="1" applyFill="1" applyBorder="1" applyAlignment="1">
      <alignment vertical="center" wrapText="1"/>
    </xf>
    <xf numFmtId="0" fontId="6" fillId="4" borderId="1" xfId="1" applyFont="1" applyFill="1" applyBorder="1" applyAlignment="1">
      <alignment horizontal="center" vertical="center"/>
    </xf>
    <xf numFmtId="14" fontId="7" fillId="0" borderId="1" xfId="2" applyNumberFormat="1" applyFont="1" applyBorder="1" applyAlignment="1">
      <alignment horizontal="center" vertical="center"/>
    </xf>
    <xf numFmtId="0" fontId="2" fillId="0" borderId="0" xfId="1" applyAlignment="1">
      <alignment horizontal="center" vertical="center"/>
    </xf>
    <xf numFmtId="0" fontId="0" fillId="0" borderId="0" xfId="0" applyAlignment="1">
      <alignment horizontal="center" vertical="center"/>
    </xf>
    <xf numFmtId="0" fontId="12" fillId="5" borderId="1" xfId="2" applyFont="1" applyFill="1" applyBorder="1" applyAlignment="1">
      <alignment horizontal="center" vertical="center" wrapText="1"/>
    </xf>
    <xf numFmtId="4" fontId="55" fillId="0" borderId="1" xfId="2" applyNumberFormat="1" applyFont="1" applyBorder="1" applyAlignment="1">
      <alignment horizontal="right" vertical="center" indent="1"/>
    </xf>
    <xf numFmtId="0" fontId="17" fillId="0" borderId="0" xfId="15" applyFont="1" applyAlignment="1">
      <alignment horizontal="left" vertical="center" wrapText="1"/>
    </xf>
    <xf numFmtId="14" fontId="17" fillId="0" borderId="0" xfId="15" applyNumberFormat="1" applyFont="1" applyAlignment="1">
      <alignment horizontal="center" vertical="center" wrapText="1"/>
    </xf>
    <xf numFmtId="4" fontId="3" fillId="2" borderId="0" xfId="11" applyNumberFormat="1" applyFill="1"/>
    <xf numFmtId="4" fontId="0" fillId="0" borderId="0" xfId="0" applyNumberFormat="1"/>
    <xf numFmtId="0" fontId="0" fillId="0" borderId="0" xfId="0" applyAlignment="1">
      <alignment horizontal="left" wrapText="1"/>
    </xf>
    <xf numFmtId="4" fontId="60" fillId="0" borderId="75" xfId="0" applyNumberFormat="1" applyFont="1" applyBorder="1" applyAlignment="1">
      <alignment horizontal="center" vertical="top" shrinkToFit="1"/>
    </xf>
    <xf numFmtId="14" fontId="61" fillId="0" borderId="75" xfId="0" applyNumberFormat="1" applyFont="1" applyBorder="1" applyAlignment="1">
      <alignment horizontal="center" vertical="top" wrapText="1"/>
    </xf>
    <xf numFmtId="1" fontId="60" fillId="0" borderId="75" xfId="0" applyNumberFormat="1" applyFont="1" applyBorder="1" applyAlignment="1">
      <alignment horizontal="center" vertical="top" shrinkToFit="1"/>
    </xf>
    <xf numFmtId="0" fontId="59" fillId="5" borderId="75" xfId="0" applyFont="1" applyFill="1" applyBorder="1" applyAlignment="1">
      <alignment horizontal="center" vertical="top" wrapText="1"/>
    </xf>
    <xf numFmtId="0" fontId="0" fillId="0" borderId="0" xfId="0" applyAlignment="1">
      <alignment vertical="center" wrapText="1"/>
    </xf>
    <xf numFmtId="0" fontId="19" fillId="6" borderId="5" xfId="2" applyFont="1" applyFill="1" applyBorder="1" applyAlignment="1">
      <alignment horizontal="left" vertical="center" indent="1"/>
    </xf>
    <xf numFmtId="0" fontId="28" fillId="6" borderId="0" xfId="2" applyFont="1" applyFill="1" applyAlignment="1">
      <alignment horizontal="center" vertical="center"/>
    </xf>
    <xf numFmtId="49" fontId="28" fillId="6" borderId="0" xfId="2" applyNumberFormat="1" applyFont="1" applyFill="1" applyAlignment="1">
      <alignment horizontal="center" vertical="center"/>
    </xf>
    <xf numFmtId="0" fontId="1" fillId="0" borderId="0" xfId="24"/>
    <xf numFmtId="0" fontId="1" fillId="0" borderId="0" xfId="24" applyAlignment="1">
      <alignment horizontal="center" vertical="center"/>
    </xf>
    <xf numFmtId="49" fontId="1" fillId="0" borderId="0" xfId="24" applyNumberFormat="1" applyAlignment="1">
      <alignment horizontal="center" vertical="center"/>
    </xf>
    <xf numFmtId="0" fontId="62" fillId="0" borderId="76" xfId="0" applyFont="1" applyBorder="1" applyAlignment="1">
      <alignment vertical="center" wrapText="1"/>
    </xf>
    <xf numFmtId="0" fontId="61" fillId="0" borderId="77" xfId="0" applyFont="1" applyBorder="1" applyAlignment="1">
      <alignment vertical="top" wrapText="1"/>
    </xf>
    <xf numFmtId="4" fontId="60" fillId="0" borderId="77" xfId="0" applyNumberFormat="1" applyFont="1" applyBorder="1" applyAlignment="1">
      <alignment vertical="top" shrinkToFit="1"/>
    </xf>
    <xf numFmtId="0" fontId="61" fillId="0" borderId="0" xfId="0" applyFont="1" applyAlignment="1">
      <alignment vertical="top" wrapText="1"/>
    </xf>
    <xf numFmtId="4" fontId="60" fillId="0" borderId="0" xfId="0" applyNumberFormat="1" applyFont="1" applyAlignment="1">
      <alignment vertical="top" shrinkToFit="1"/>
    </xf>
    <xf numFmtId="0" fontId="62" fillId="0" borderId="76" xfId="0" applyFont="1" applyBorder="1" applyAlignment="1">
      <alignment vertical="top" wrapText="1"/>
    </xf>
    <xf numFmtId="0" fontId="64" fillId="0" borderId="0" xfId="0" applyFont="1" applyAlignment="1">
      <alignment vertical="top" wrapText="1"/>
    </xf>
    <xf numFmtId="0" fontId="0" fillId="0" borderId="0" xfId="0" applyAlignment="1">
      <alignment horizontal="center" vertical="center" wrapText="1"/>
    </xf>
    <xf numFmtId="0" fontId="61" fillId="0" borderId="78" xfId="0" applyFont="1" applyBorder="1" applyAlignment="1">
      <alignment vertical="top" wrapText="1"/>
    </xf>
    <xf numFmtId="0" fontId="18" fillId="6" borderId="0" xfId="0" applyFont="1" applyFill="1" applyAlignment="1">
      <alignment horizontal="center" vertical="center"/>
    </xf>
    <xf numFmtId="0" fontId="67" fillId="0" borderId="0" xfId="0" applyFont="1" applyAlignment="1">
      <alignment horizontal="left" vertical="top"/>
    </xf>
    <xf numFmtId="0" fontId="67" fillId="0" borderId="0" xfId="0" applyFont="1"/>
    <xf numFmtId="0" fontId="65" fillId="0" borderId="0" xfId="0" applyFont="1" applyAlignment="1">
      <alignment vertical="center" wrapText="1"/>
    </xf>
    <xf numFmtId="2" fontId="68" fillId="0" borderId="0" xfId="0" applyNumberFormat="1" applyFont="1" applyAlignment="1">
      <alignment vertical="center" shrinkToFit="1"/>
    </xf>
    <xf numFmtId="0" fontId="65" fillId="0" borderId="0" xfId="0" applyFont="1" applyAlignment="1">
      <alignment vertical="top" wrapText="1"/>
    </xf>
    <xf numFmtId="4" fontId="68" fillId="0" borderId="0" xfId="0" applyNumberFormat="1" applyFont="1" applyAlignment="1">
      <alignment vertical="top" shrinkToFit="1"/>
    </xf>
    <xf numFmtId="0" fontId="65" fillId="0" borderId="0" xfId="0" applyFont="1" applyAlignment="1">
      <alignment wrapText="1"/>
    </xf>
    <xf numFmtId="0" fontId="69" fillId="0" borderId="0" xfId="0" applyFont="1" applyAlignment="1">
      <alignment vertical="top" wrapText="1"/>
    </xf>
    <xf numFmtId="2" fontId="68" fillId="0" borderId="0" xfId="0" applyNumberFormat="1" applyFont="1" applyAlignment="1">
      <alignment vertical="top" shrinkToFit="1"/>
    </xf>
    <xf numFmtId="1" fontId="68" fillId="0" borderId="0" xfId="0" applyNumberFormat="1" applyFont="1" applyAlignment="1">
      <alignment vertical="top" shrinkToFit="1"/>
    </xf>
    <xf numFmtId="0" fontId="67" fillId="0" borderId="0" xfId="0" applyFont="1" applyAlignment="1">
      <alignment vertical="top" wrapText="1"/>
    </xf>
    <xf numFmtId="179" fontId="0" fillId="0" borderId="0" xfId="0" applyNumberFormat="1"/>
    <xf numFmtId="164" fontId="29" fillId="0" borderId="45" xfId="0" applyNumberFormat="1" applyFont="1" applyBorder="1" applyAlignment="1">
      <alignment horizontal="center" vertical="center"/>
    </xf>
    <xf numFmtId="172" fontId="7" fillId="0" borderId="46" xfId="0" applyNumberFormat="1" applyFont="1" applyBorder="1" applyAlignment="1">
      <alignment horizontal="center" vertical="center"/>
    </xf>
    <xf numFmtId="164" fontId="4" fillId="0" borderId="47" xfId="0" applyNumberFormat="1" applyFont="1" applyBorder="1" applyAlignment="1">
      <alignment horizontal="right" vertical="center" indent="2"/>
    </xf>
    <xf numFmtId="0" fontId="65" fillId="6" borderId="0" xfId="0" applyFont="1" applyFill="1" applyAlignment="1">
      <alignment vertical="top" wrapText="1"/>
    </xf>
    <xf numFmtId="0" fontId="67" fillId="6" borderId="0" xfId="0" applyFont="1" applyFill="1" applyAlignment="1">
      <alignment vertical="center" wrapText="1"/>
    </xf>
    <xf numFmtId="0" fontId="0" fillId="0" borderId="1" xfId="0" applyBorder="1"/>
    <xf numFmtId="0" fontId="66" fillId="6" borderId="0" xfId="0" applyFont="1" applyFill="1" applyAlignment="1">
      <alignment vertical="top" wrapText="1"/>
    </xf>
    <xf numFmtId="4" fontId="68" fillId="0" borderId="87" xfId="0" applyNumberFormat="1" applyFont="1" applyBorder="1" applyAlignment="1">
      <alignment horizontal="center" vertical="center" shrinkToFit="1"/>
    </xf>
    <xf numFmtId="4" fontId="68" fillId="0" borderId="89" xfId="0" applyNumberFormat="1" applyFont="1" applyBorder="1" applyAlignment="1">
      <alignment horizontal="center" vertical="center" shrinkToFit="1"/>
    </xf>
    <xf numFmtId="0" fontId="3" fillId="22" borderId="1" xfId="2" applyFill="1" applyBorder="1" applyAlignment="1">
      <alignment horizontal="center" vertical="center"/>
    </xf>
    <xf numFmtId="4" fontId="3" fillId="22" borderId="1" xfId="2" applyNumberFormat="1" applyFill="1" applyBorder="1" applyAlignment="1">
      <alignment horizontal="center" vertical="center"/>
    </xf>
    <xf numFmtId="0" fontId="3" fillId="23" borderId="1" xfId="2" applyFill="1" applyBorder="1" applyAlignment="1">
      <alignment horizontal="center" vertical="center"/>
    </xf>
    <xf numFmtId="0" fontId="3" fillId="23" borderId="1" xfId="2" applyFill="1" applyBorder="1" applyAlignment="1">
      <alignment horizontal="center" vertical="center" wrapText="1"/>
    </xf>
    <xf numFmtId="0" fontId="3" fillId="24" borderId="1" xfId="2" applyFill="1" applyBorder="1" applyAlignment="1">
      <alignment horizontal="center" vertical="center"/>
    </xf>
    <xf numFmtId="0" fontId="3" fillId="25" borderId="1" xfId="2" applyFill="1" applyBorder="1" applyAlignment="1">
      <alignment horizontal="center" vertical="center"/>
    </xf>
    <xf numFmtId="0" fontId="3" fillId="26" borderId="0" xfId="2" applyFill="1"/>
    <xf numFmtId="0" fontId="3" fillId="0" borderId="0" xfId="2"/>
    <xf numFmtId="0" fontId="3" fillId="0" borderId="1" xfId="2" applyBorder="1" applyAlignment="1">
      <alignment vertical="center"/>
    </xf>
    <xf numFmtId="0" fontId="3" fillId="0" borderId="1" xfId="2" quotePrefix="1" applyBorder="1" applyAlignment="1">
      <alignment vertical="center"/>
    </xf>
    <xf numFmtId="4" fontId="3" fillId="0" borderId="1" xfId="2" applyNumberFormat="1" applyBorder="1" applyAlignment="1">
      <alignment horizontal="center" vertical="center"/>
    </xf>
    <xf numFmtId="0" fontId="3" fillId="0" borderId="1" xfId="2" applyBorder="1" applyAlignment="1">
      <alignment horizontal="left" vertical="center"/>
    </xf>
    <xf numFmtId="14" fontId="3" fillId="27" borderId="1" xfId="2" applyNumberFormat="1" applyFill="1" applyBorder="1" applyAlignment="1">
      <alignment vertical="center"/>
    </xf>
    <xf numFmtId="14" fontId="3" fillId="0" borderId="1" xfId="2" applyNumberFormat="1" applyBorder="1" applyAlignment="1">
      <alignment vertical="center"/>
    </xf>
    <xf numFmtId="0" fontId="3" fillId="0" borderId="1" xfId="2" applyBorder="1" applyAlignment="1">
      <alignment horizontal="center"/>
    </xf>
    <xf numFmtId="0" fontId="51" fillId="0" borderId="1" xfId="23" applyBorder="1" applyAlignment="1">
      <alignment vertical="center"/>
    </xf>
    <xf numFmtId="0" fontId="3" fillId="0" borderId="1" xfId="2" applyBorder="1"/>
    <xf numFmtId="0" fontId="3" fillId="0" borderId="1" xfId="2" applyBorder="1" applyAlignment="1">
      <alignment horizontal="left"/>
    </xf>
    <xf numFmtId="0" fontId="3" fillId="0" borderId="1" xfId="0" applyFont="1" applyBorder="1" applyAlignment="1">
      <alignment vertical="center"/>
    </xf>
    <xf numFmtId="0" fontId="4" fillId="0" borderId="0" xfId="2" applyFont="1"/>
    <xf numFmtId="4" fontId="3" fillId="0" borderId="0" xfId="2" applyNumberFormat="1"/>
    <xf numFmtId="4" fontId="3" fillId="0" borderId="1" xfId="2" applyNumberFormat="1" applyBorder="1" applyAlignment="1">
      <alignment horizontal="left"/>
    </xf>
    <xf numFmtId="3" fontId="3" fillId="0" borderId="1" xfId="2" applyNumberFormat="1" applyBorder="1" applyAlignment="1">
      <alignment horizontal="left"/>
    </xf>
    <xf numFmtId="3" fontId="3" fillId="0" borderId="1" xfId="2" applyNumberFormat="1" applyBorder="1" applyAlignment="1">
      <alignment horizontal="left" vertical="center"/>
    </xf>
    <xf numFmtId="4" fontId="3" fillId="0" borderId="92" xfId="28" applyNumberFormat="1" applyBorder="1" applyAlignment="1">
      <alignment horizontal="left"/>
    </xf>
    <xf numFmtId="14" fontId="0" fillId="0" borderId="0" xfId="0" applyNumberFormat="1"/>
    <xf numFmtId="4" fontId="68" fillId="0" borderId="85" xfId="0" applyNumberFormat="1" applyFont="1" applyBorder="1" applyAlignment="1">
      <alignment horizontal="center" vertical="center" shrinkToFit="1"/>
    </xf>
    <xf numFmtId="0" fontId="71" fillId="0" borderId="0" xfId="0" applyFont="1"/>
    <xf numFmtId="166" fontId="72" fillId="0" borderId="0" xfId="0" applyNumberFormat="1" applyFont="1" applyAlignment="1">
      <alignment horizontal="center" wrapText="1"/>
    </xf>
    <xf numFmtId="166" fontId="73" fillId="0" borderId="0" xfId="8" applyFont="1" applyFill="1" applyBorder="1" applyAlignment="1">
      <alignment horizontal="center"/>
    </xf>
    <xf numFmtId="0" fontId="72" fillId="0" borderId="0" xfId="0" applyFont="1" applyAlignment="1">
      <alignment horizontal="center"/>
    </xf>
    <xf numFmtId="0" fontId="72" fillId="0" borderId="0" xfId="0" applyFont="1"/>
    <xf numFmtId="4" fontId="72" fillId="0" borderId="0" xfId="0" applyNumberFormat="1" applyFont="1" applyAlignment="1">
      <alignment horizontal="center" wrapText="1"/>
    </xf>
    <xf numFmtId="3" fontId="72" fillId="0" borderId="0" xfId="0" applyNumberFormat="1" applyFont="1" applyAlignment="1">
      <alignment horizontal="center" wrapText="1"/>
    </xf>
    <xf numFmtId="166" fontId="73" fillId="0" borderId="0" xfId="8" applyFont="1" applyFill="1" applyBorder="1" applyAlignment="1"/>
    <xf numFmtId="166" fontId="73" fillId="0" borderId="0" xfId="8" applyFont="1" applyFill="1" applyBorder="1"/>
    <xf numFmtId="169" fontId="72" fillId="0" borderId="0" xfId="5" applyNumberFormat="1" applyFont="1"/>
    <xf numFmtId="0" fontId="71" fillId="0" borderId="93" xfId="0" applyFont="1" applyBorder="1" applyAlignment="1">
      <alignment horizontal="center" wrapText="1"/>
    </xf>
    <xf numFmtId="181" fontId="72" fillId="0" borderId="0" xfId="0" applyNumberFormat="1" applyFont="1" applyAlignment="1">
      <alignment horizontal="center" vertical="top"/>
    </xf>
    <xf numFmtId="4" fontId="72" fillId="0" borderId="0" xfId="0" applyNumberFormat="1" applyFont="1" applyAlignment="1">
      <alignment horizontal="center" vertical="top"/>
    </xf>
    <xf numFmtId="0" fontId="74" fillId="0" borderId="93" xfId="0" applyFont="1" applyBorder="1"/>
    <xf numFmtId="0" fontId="72" fillId="0" borderId="93" xfId="0" applyFont="1" applyBorder="1"/>
    <xf numFmtId="0" fontId="73" fillId="0" borderId="93" xfId="0" applyFont="1" applyBorder="1" applyAlignment="1">
      <alignment horizontal="center"/>
    </xf>
    <xf numFmtId="0" fontId="72" fillId="2" borderId="0" xfId="0" applyFont="1" applyFill="1"/>
    <xf numFmtId="164" fontId="0" fillId="0" borderId="0" xfId="0" applyNumberFormat="1"/>
    <xf numFmtId="14" fontId="17" fillId="0" borderId="72" xfId="15" applyNumberFormat="1" applyFont="1" applyBorder="1" applyAlignment="1">
      <alignment horizontal="left" vertical="center" wrapText="1"/>
    </xf>
    <xf numFmtId="2" fontId="0" fillId="0" borderId="0" xfId="0" applyNumberFormat="1"/>
    <xf numFmtId="0" fontId="1" fillId="2" borderId="0" xfId="29" applyFill="1"/>
    <xf numFmtId="0" fontId="32" fillId="2" borderId="0" xfId="0" applyFont="1" applyFill="1"/>
    <xf numFmtId="0" fontId="67" fillId="2" borderId="0" xfId="29" applyFont="1" applyFill="1"/>
    <xf numFmtId="4" fontId="32" fillId="2" borderId="0" xfId="11" applyNumberFormat="1" applyFont="1" applyFill="1"/>
    <xf numFmtId="4" fontId="19" fillId="10" borderId="1" xfId="7" applyNumberFormat="1" applyFont="1" applyFill="1" applyBorder="1" applyAlignment="1">
      <alignment vertical="center"/>
    </xf>
    <xf numFmtId="0" fontId="3" fillId="2" borderId="0" xfId="0" applyFont="1" applyFill="1"/>
    <xf numFmtId="0" fontId="0" fillId="2" borderId="0" xfId="0" applyFill="1" applyAlignment="1">
      <alignment wrapText="1"/>
    </xf>
    <xf numFmtId="0" fontId="1" fillId="2" borderId="0" xfId="29" applyFill="1" applyAlignment="1">
      <alignment wrapText="1"/>
    </xf>
    <xf numFmtId="4" fontId="3" fillId="2" borderId="0" xfId="11" applyNumberFormat="1" applyFill="1" applyAlignment="1">
      <alignment wrapText="1"/>
    </xf>
    <xf numFmtId="4" fontId="23" fillId="0" borderId="98" xfId="7" applyNumberFormat="1" applyFont="1" applyBorder="1" applyAlignment="1">
      <alignment vertical="center"/>
    </xf>
    <xf numFmtId="4" fontId="23" fillId="0" borderId="99" xfId="7" applyNumberFormat="1" applyFont="1" applyBorder="1" applyAlignment="1">
      <alignment vertical="center"/>
    </xf>
    <xf numFmtId="4" fontId="19" fillId="10" borderId="1" xfId="7" applyNumberFormat="1" applyFont="1" applyFill="1" applyBorder="1" applyAlignment="1">
      <alignment horizontal="left" vertical="center"/>
    </xf>
    <xf numFmtId="14" fontId="17" fillId="8" borderId="1" xfId="0" applyNumberFormat="1" applyFont="1" applyFill="1" applyBorder="1"/>
    <xf numFmtId="4" fontId="75" fillId="8" borderId="1" xfId="11" applyNumberFormat="1" applyFont="1" applyFill="1" applyBorder="1" applyAlignment="1">
      <alignment vertical="center" wrapText="1"/>
    </xf>
    <xf numFmtId="4" fontId="17" fillId="8" borderId="1" xfId="0" applyNumberFormat="1" applyFont="1" applyFill="1" applyBorder="1"/>
    <xf numFmtId="4" fontId="17" fillId="8" borderId="1" xfId="5" applyNumberFormat="1" applyFont="1" applyFill="1" applyBorder="1"/>
    <xf numFmtId="14" fontId="0" fillId="0" borderId="100" xfId="0" applyNumberFormat="1" applyBorder="1"/>
    <xf numFmtId="4" fontId="0" fillId="0" borderId="100" xfId="0" applyNumberFormat="1" applyBorder="1"/>
    <xf numFmtId="4" fontId="0" fillId="0" borderId="100" xfId="5" applyNumberFormat="1" applyFont="1" applyBorder="1"/>
    <xf numFmtId="14" fontId="0" fillId="0" borderId="97" xfId="0" applyNumberFormat="1" applyBorder="1"/>
    <xf numFmtId="4" fontId="0" fillId="0" borderId="97" xfId="0" applyNumberFormat="1" applyBorder="1"/>
    <xf numFmtId="4" fontId="0" fillId="0" borderId="97" xfId="5" applyNumberFormat="1" applyFont="1" applyBorder="1"/>
    <xf numFmtId="14" fontId="0" fillId="0" borderId="101" xfId="0" applyNumberFormat="1" applyBorder="1"/>
    <xf numFmtId="4" fontId="0" fillId="0" borderId="101" xfId="0" applyNumberFormat="1" applyBorder="1"/>
    <xf numFmtId="4" fontId="0" fillId="0" borderId="101" xfId="5" applyNumberFormat="1" applyFont="1" applyBorder="1"/>
    <xf numFmtId="0" fontId="6" fillId="2" borderId="0" xfId="0" applyFont="1" applyFill="1"/>
    <xf numFmtId="0" fontId="17" fillId="2" borderId="0" xfId="0" applyFont="1" applyFill="1"/>
    <xf numFmtId="4" fontId="0" fillId="0" borderId="102" xfId="0" applyNumberFormat="1" applyBorder="1"/>
    <xf numFmtId="4" fontId="0" fillId="0" borderId="103" xfId="0" applyNumberFormat="1" applyBorder="1"/>
    <xf numFmtId="4" fontId="0" fillId="0" borderId="104" xfId="0" applyNumberFormat="1" applyBorder="1"/>
    <xf numFmtId="169" fontId="17" fillId="8" borderId="1" xfId="5" applyNumberFormat="1" applyFont="1" applyFill="1" applyBorder="1"/>
    <xf numFmtId="169" fontId="0" fillId="0" borderId="100" xfId="5" applyNumberFormat="1" applyFont="1" applyBorder="1"/>
    <xf numFmtId="169" fontId="0" fillId="0" borderId="97" xfId="5" applyNumberFormat="1" applyFont="1" applyBorder="1"/>
    <xf numFmtId="169" fontId="0" fillId="0" borderId="101" xfId="5" applyNumberFormat="1" applyFont="1" applyBorder="1"/>
    <xf numFmtId="14" fontId="19" fillId="29" borderId="1" xfId="15" applyNumberFormat="1" applyFont="1" applyFill="1" applyBorder="1" applyAlignment="1">
      <alignment horizontal="left" vertical="center" wrapText="1"/>
    </xf>
    <xf numFmtId="0" fontId="19" fillId="29" borderId="1" xfId="15" applyFont="1" applyFill="1" applyBorder="1" applyAlignment="1">
      <alignment horizontal="left" vertical="center" wrapText="1"/>
    </xf>
    <xf numFmtId="4" fontId="19" fillId="29" borderId="1" xfId="11" applyNumberFormat="1" applyFont="1" applyFill="1" applyBorder="1" applyAlignment="1">
      <alignment vertical="center" wrapText="1"/>
    </xf>
    <xf numFmtId="14" fontId="19" fillId="29" borderId="1" xfId="11" applyNumberFormat="1" applyFont="1" applyFill="1" applyBorder="1" applyAlignment="1">
      <alignment horizontal="center" vertical="center" wrapText="1"/>
    </xf>
    <xf numFmtId="4" fontId="19" fillId="29" borderId="1" xfId="11" applyNumberFormat="1" applyFont="1" applyFill="1" applyBorder="1" applyAlignment="1">
      <alignment horizontal="center" vertical="center" wrapText="1"/>
    </xf>
    <xf numFmtId="4" fontId="19" fillId="29" borderId="1" xfId="5" applyNumberFormat="1" applyFont="1" applyFill="1" applyBorder="1" applyAlignment="1">
      <alignment vertical="center"/>
    </xf>
    <xf numFmtId="169" fontId="19" fillId="29" borderId="1" xfId="5" applyNumberFormat="1" applyFont="1" applyFill="1" applyBorder="1" applyAlignment="1">
      <alignment vertical="center" wrapText="1"/>
    </xf>
    <xf numFmtId="4" fontId="19" fillId="29" borderId="1" xfId="11" applyNumberFormat="1" applyFont="1" applyFill="1" applyBorder="1" applyAlignment="1">
      <alignment vertical="center"/>
    </xf>
    <xf numFmtId="4" fontId="19" fillId="29" borderId="1" xfId="2" applyNumberFormat="1" applyFont="1" applyFill="1" applyBorder="1" applyAlignment="1">
      <alignment horizontal="center" vertical="center" wrapText="1"/>
    </xf>
    <xf numFmtId="4" fontId="19" fillId="29" borderId="1" xfId="2" applyNumberFormat="1" applyFont="1" applyFill="1" applyBorder="1" applyAlignment="1">
      <alignment vertical="center" wrapText="1"/>
    </xf>
    <xf numFmtId="4" fontId="19" fillId="29" borderId="1" xfId="2" applyNumberFormat="1" applyFont="1" applyFill="1" applyBorder="1" applyAlignment="1">
      <alignment horizontal="left" vertical="center" wrapText="1"/>
    </xf>
    <xf numFmtId="169" fontId="19" fillId="29" borderId="1" xfId="5" applyNumberFormat="1" applyFont="1" applyFill="1" applyBorder="1" applyAlignment="1">
      <alignment horizontal="left" vertical="center" wrapText="1"/>
    </xf>
    <xf numFmtId="4" fontId="19" fillId="29" borderId="1" xfId="5" applyNumberFormat="1" applyFont="1" applyFill="1" applyBorder="1" applyAlignment="1">
      <alignment horizontal="left" vertical="center" wrapText="1"/>
    </xf>
    <xf numFmtId="14" fontId="0" fillId="2" borderId="0" xfId="0" applyNumberFormat="1" applyFill="1"/>
    <xf numFmtId="4" fontId="0" fillId="2" borderId="0" xfId="0" applyNumberFormat="1" applyFill="1"/>
    <xf numFmtId="4" fontId="0" fillId="2" borderId="0" xfId="5" applyNumberFormat="1" applyFont="1" applyFill="1" applyBorder="1"/>
    <xf numFmtId="169" fontId="0" fillId="2" borderId="0" xfId="5" applyNumberFormat="1" applyFont="1" applyFill="1" applyBorder="1"/>
    <xf numFmtId="169" fontId="19" fillId="29" borderId="1" xfId="5" applyNumberFormat="1" applyFont="1" applyFill="1" applyBorder="1" applyAlignment="1">
      <alignment vertical="center"/>
    </xf>
    <xf numFmtId="182" fontId="19" fillId="29" borderId="1" xfId="5" applyNumberFormat="1" applyFont="1" applyFill="1" applyBorder="1" applyAlignment="1">
      <alignment vertical="center"/>
    </xf>
    <xf numFmtId="182" fontId="17" fillId="8" borderId="1" xfId="5" applyNumberFormat="1" applyFont="1" applyFill="1" applyBorder="1"/>
    <xf numFmtId="182" fontId="0" fillId="0" borderId="100" xfId="5" applyNumberFormat="1" applyFont="1" applyBorder="1"/>
    <xf numFmtId="182" fontId="0" fillId="0" borderId="97" xfId="5" applyNumberFormat="1" applyFont="1" applyBorder="1"/>
    <xf numFmtId="182" fontId="0" fillId="0" borderId="101" xfId="5" applyNumberFormat="1" applyFont="1" applyBorder="1"/>
    <xf numFmtId="182" fontId="0" fillId="2" borderId="0" xfId="5" applyNumberFormat="1" applyFont="1" applyFill="1" applyBorder="1"/>
    <xf numFmtId="0" fontId="10" fillId="2" borderId="0" xfId="16" applyFont="1" applyFill="1" applyAlignment="1">
      <alignment horizontal="left"/>
    </xf>
    <xf numFmtId="0" fontId="63" fillId="2" borderId="95" xfId="0" applyFont="1" applyFill="1" applyBorder="1" applyAlignment="1">
      <alignment vertical="top" wrapText="1"/>
    </xf>
    <xf numFmtId="0" fontId="10" fillId="2" borderId="0" xfId="16" applyFont="1" applyFill="1"/>
    <xf numFmtId="0" fontId="13" fillId="28" borderId="105" xfId="16" applyFont="1" applyFill="1" applyBorder="1" applyAlignment="1">
      <alignment horizontal="center" vertical="center"/>
    </xf>
    <xf numFmtId="0" fontId="10" fillId="2" borderId="20" xfId="6" applyFont="1" applyFill="1" applyBorder="1"/>
    <xf numFmtId="4" fontId="4" fillId="2" borderId="97" xfId="8" applyNumberFormat="1" applyFont="1" applyFill="1" applyBorder="1" applyAlignment="1">
      <alignment horizontal="center"/>
    </xf>
    <xf numFmtId="4" fontId="20" fillId="2" borderId="0" xfId="7" applyNumberFormat="1" applyFont="1" applyFill="1"/>
    <xf numFmtId="4" fontId="3" fillId="2" borderId="0" xfId="7" applyNumberFormat="1" applyFill="1"/>
    <xf numFmtId="4" fontId="21" fillId="2" borderId="0" xfId="7" applyNumberFormat="1" applyFont="1" applyFill="1"/>
    <xf numFmtId="4" fontId="3" fillId="2" borderId="0" xfId="7" applyNumberFormat="1" applyFill="1" applyAlignment="1">
      <alignment vertical="center"/>
    </xf>
    <xf numFmtId="4" fontId="22" fillId="2" borderId="0" xfId="7" applyNumberFormat="1" applyFont="1" applyFill="1" applyAlignment="1">
      <alignment vertical="center"/>
    </xf>
    <xf numFmtId="0" fontId="3" fillId="2" borderId="0" xfId="0" applyFont="1" applyFill="1" applyAlignment="1">
      <alignment wrapText="1"/>
    </xf>
    <xf numFmtId="4" fontId="19" fillId="30" borderId="1" xfId="7" applyNumberFormat="1" applyFont="1" applyFill="1" applyBorder="1" applyAlignment="1">
      <alignment vertical="center"/>
    </xf>
    <xf numFmtId="165" fontId="39" fillId="2" borderId="1" xfId="7" applyNumberFormat="1" applyFont="1" applyFill="1" applyBorder="1" applyAlignment="1">
      <alignment horizontal="center" vertical="center"/>
    </xf>
    <xf numFmtId="165" fontId="76" fillId="2" borderId="1" xfId="7" applyNumberFormat="1" applyFont="1" applyFill="1" applyBorder="1" applyAlignment="1">
      <alignment horizontal="center" vertical="center"/>
    </xf>
    <xf numFmtId="4" fontId="19" fillId="28" borderId="21" xfId="7" applyNumberFormat="1" applyFont="1" applyFill="1" applyBorder="1" applyAlignment="1">
      <alignment horizontal="center" vertical="center"/>
    </xf>
    <xf numFmtId="14" fontId="7" fillId="2" borderId="1" xfId="2" applyNumberFormat="1" applyFont="1" applyFill="1" applyBorder="1" applyAlignment="1">
      <alignment horizontal="center" vertical="center"/>
    </xf>
    <xf numFmtId="0" fontId="7" fillId="2" borderId="1" xfId="2" applyFont="1" applyFill="1" applyBorder="1" applyAlignment="1">
      <alignment horizontal="center" vertical="center"/>
    </xf>
    <xf numFmtId="0" fontId="3" fillId="2" borderId="1" xfId="2" applyFill="1" applyBorder="1" applyAlignment="1">
      <alignment horizontal="left" vertical="center" wrapText="1"/>
    </xf>
    <xf numFmtId="14" fontId="27" fillId="2" borderId="1" xfId="4" applyNumberFormat="1" applyFont="1" applyFill="1" applyBorder="1" applyAlignment="1">
      <alignment horizontal="right" vertical="center"/>
    </xf>
    <xf numFmtId="10" fontId="4" fillId="3" borderId="29" xfId="5" applyNumberFormat="1" applyFont="1" applyFill="1" applyBorder="1" applyAlignment="1">
      <alignment horizontal="center"/>
    </xf>
    <xf numFmtId="0" fontId="17" fillId="0" borderId="72" xfId="15" applyFont="1" applyBorder="1" applyAlignment="1">
      <alignment horizontal="center" vertical="center" wrapText="1"/>
    </xf>
    <xf numFmtId="4" fontId="19" fillId="29" borderId="1" xfId="0" applyNumberFormat="1" applyFont="1" applyFill="1" applyBorder="1" applyAlignment="1">
      <alignment horizontal="center"/>
    </xf>
    <xf numFmtId="4" fontId="0" fillId="0" borderId="0" xfId="0" applyNumberFormat="1" applyAlignment="1">
      <alignment horizontal="center" vertical="center"/>
    </xf>
    <xf numFmtId="169" fontId="17" fillId="2" borderId="72" xfId="5" applyNumberFormat="1" applyFont="1" applyFill="1" applyBorder="1" applyAlignment="1">
      <alignment horizontal="center" vertical="center" wrapText="1"/>
    </xf>
    <xf numFmtId="14" fontId="60" fillId="0" borderId="75" xfId="0" applyNumberFormat="1" applyFont="1" applyBorder="1" applyAlignment="1">
      <alignment horizontal="center" vertical="top" shrinkToFit="1"/>
    </xf>
    <xf numFmtId="14" fontId="0" fillId="0" borderId="114" xfId="0" applyNumberFormat="1" applyBorder="1"/>
    <xf numFmtId="4" fontId="0" fillId="0" borderId="112" xfId="0" applyNumberFormat="1" applyBorder="1"/>
    <xf numFmtId="4" fontId="70" fillId="0" borderId="93" xfId="8" applyNumberFormat="1" applyFont="1" applyFill="1" applyBorder="1" applyAlignment="1">
      <alignment horizontal="center" vertical="center" wrapText="1"/>
    </xf>
    <xf numFmtId="4" fontId="70" fillId="0" borderId="93" xfId="8" applyNumberFormat="1" applyFont="1" applyFill="1" applyBorder="1" applyAlignment="1">
      <alignment horizontal="center" vertical="center"/>
    </xf>
    <xf numFmtId="4" fontId="65" fillId="0" borderId="0" xfId="0" applyNumberFormat="1" applyFont="1" applyAlignment="1">
      <alignment vertical="top" wrapText="1"/>
    </xf>
    <xf numFmtId="4" fontId="67" fillId="0" borderId="0" xfId="0" applyNumberFormat="1" applyFont="1"/>
    <xf numFmtId="4" fontId="73" fillId="0" borderId="0" xfId="8" applyNumberFormat="1" applyFont="1" applyFill="1" applyBorder="1" applyAlignment="1">
      <alignment horizontal="center"/>
    </xf>
    <xf numFmtId="4" fontId="72" fillId="0" borderId="0" xfId="0" applyNumberFormat="1" applyFont="1" applyAlignment="1">
      <alignment horizontal="center"/>
    </xf>
    <xf numFmtId="4" fontId="69" fillId="0" borderId="0" xfId="0" applyNumberFormat="1" applyFont="1" applyAlignment="1">
      <alignment vertical="top" wrapText="1"/>
    </xf>
    <xf numFmtId="4" fontId="65" fillId="0" borderId="0" xfId="0" applyNumberFormat="1" applyFont="1" applyAlignment="1">
      <alignment wrapText="1"/>
    </xf>
    <xf numFmtId="4" fontId="72" fillId="0" borderId="93" xfId="0" applyNumberFormat="1" applyFont="1" applyBorder="1"/>
    <xf numFmtId="4" fontId="73" fillId="0" borderId="93" xfId="0" applyNumberFormat="1" applyFont="1" applyBorder="1" applyAlignment="1">
      <alignment horizontal="center"/>
    </xf>
    <xf numFmtId="4" fontId="72" fillId="0" borderId="0" xfId="0" applyNumberFormat="1" applyFont="1"/>
    <xf numFmtId="4" fontId="73" fillId="0" borderId="0" xfId="0" applyNumberFormat="1" applyFont="1" applyAlignment="1">
      <alignment horizontal="center"/>
    </xf>
    <xf numFmtId="4" fontId="73" fillId="0" borderId="0" xfId="5" applyNumberFormat="1" applyFont="1" applyFill="1" applyBorder="1" applyAlignment="1">
      <alignment horizontal="center"/>
    </xf>
    <xf numFmtId="4" fontId="71" fillId="0" borderId="93" xfId="0" applyNumberFormat="1" applyFont="1" applyBorder="1" applyAlignment="1">
      <alignment horizontal="center" wrapText="1"/>
    </xf>
    <xf numFmtId="4" fontId="71" fillId="0" borderId="93" xfId="0" applyNumberFormat="1" applyFont="1" applyBorder="1" applyAlignment="1">
      <alignment horizontal="center" vertical="top" wrapText="1"/>
    </xf>
    <xf numFmtId="4" fontId="1" fillId="0" borderId="0" xfId="24" applyNumberFormat="1" applyAlignment="1">
      <alignment horizontal="center" vertical="center"/>
    </xf>
    <xf numFmtId="4" fontId="61" fillId="0" borderId="76" xfId="0" applyNumberFormat="1" applyFont="1" applyBorder="1" applyAlignment="1">
      <alignment vertical="center" wrapText="1"/>
    </xf>
    <xf numFmtId="4" fontId="0" fillId="0" borderId="0" xfId="0" applyNumberFormat="1" applyAlignment="1">
      <alignment horizontal="center" vertical="center" wrapText="1"/>
    </xf>
    <xf numFmtId="4" fontId="61" fillId="0" borderId="76" xfId="0" applyNumberFormat="1" applyFont="1" applyBorder="1" applyAlignment="1">
      <alignment vertical="top" wrapText="1"/>
    </xf>
    <xf numFmtId="4" fontId="60" fillId="0" borderId="78" xfId="0" applyNumberFormat="1" applyFont="1" applyBorder="1" applyAlignment="1">
      <alignment vertical="top" shrinkToFit="1"/>
    </xf>
    <xf numFmtId="4" fontId="0" fillId="0" borderId="76" xfId="0" applyNumberFormat="1" applyBorder="1" applyAlignment="1">
      <alignment horizontal="center" vertical="center" wrapText="1"/>
    </xf>
    <xf numFmtId="4" fontId="64" fillId="0" borderId="0" xfId="0" applyNumberFormat="1" applyFont="1" applyAlignment="1">
      <alignment horizontal="center" vertical="center" wrapText="1"/>
    </xf>
    <xf numFmtId="0" fontId="60" fillId="0" borderId="75" xfId="0" applyFont="1" applyBorder="1" applyAlignment="1">
      <alignment horizontal="center" vertical="top" shrinkToFit="1"/>
    </xf>
    <xf numFmtId="0" fontId="70" fillId="0" borderId="93" xfId="8" applyNumberFormat="1" applyFont="1" applyFill="1" applyBorder="1" applyAlignment="1">
      <alignment horizontal="left" vertical="center" wrapText="1"/>
    </xf>
    <xf numFmtId="0" fontId="17" fillId="32" borderId="113" xfId="0" applyFont="1" applyFill="1" applyBorder="1"/>
    <xf numFmtId="0" fontId="2" fillId="0" borderId="120" xfId="0" applyFont="1" applyBorder="1" applyAlignment="1">
      <alignment horizontal="center" vertical="center" wrapText="1"/>
    </xf>
    <xf numFmtId="14" fontId="79" fillId="0" borderId="120" xfId="8" applyNumberFormat="1" applyFont="1" applyFill="1" applyBorder="1" applyAlignment="1">
      <alignment horizontal="center" vertical="center"/>
    </xf>
    <xf numFmtId="2" fontId="80" fillId="0" borderId="120" xfId="8" applyNumberFormat="1" applyFont="1" applyBorder="1" applyAlignment="1">
      <alignment horizontal="center" vertical="center" wrapText="1"/>
    </xf>
    <xf numFmtId="166" fontId="80" fillId="0" borderId="120" xfId="0" applyNumberFormat="1" applyFont="1" applyBorder="1" applyAlignment="1">
      <alignment horizontal="center" vertical="center" wrapText="1"/>
    </xf>
    <xf numFmtId="0" fontId="80" fillId="0" borderId="120" xfId="0" applyFont="1" applyBorder="1" applyAlignment="1">
      <alignment horizontal="center" vertical="center" wrapText="1"/>
    </xf>
    <xf numFmtId="14" fontId="6" fillId="4" borderId="120" xfId="1" applyNumberFormat="1" applyFont="1" applyFill="1" applyBorder="1" applyAlignment="1">
      <alignment horizontal="center" vertical="center"/>
    </xf>
    <xf numFmtId="0" fontId="81" fillId="5" borderId="36"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4" fontId="0" fillId="2" borderId="108" xfId="0" applyNumberFormat="1" applyFill="1" applyBorder="1"/>
    <xf numFmtId="14" fontId="0" fillId="2" borderId="108" xfId="0" applyNumberFormat="1" applyFill="1" applyBorder="1"/>
    <xf numFmtId="4" fontId="3" fillId="2" borderId="108" xfId="0" applyNumberFormat="1" applyFont="1" applyFill="1" applyBorder="1"/>
    <xf numFmtId="4" fontId="19" fillId="30" borderId="121" xfId="7" applyNumberFormat="1" applyFont="1" applyFill="1" applyBorder="1" applyAlignment="1">
      <alignment horizontal="center" vertical="center"/>
    </xf>
    <xf numFmtId="4" fontId="82" fillId="30" borderId="121" xfId="7" applyNumberFormat="1" applyFont="1" applyFill="1" applyBorder="1" applyAlignment="1">
      <alignment horizontal="center" vertical="center"/>
    </xf>
    <xf numFmtId="2" fontId="80" fillId="0" borderId="122" xfId="8" applyNumberFormat="1" applyFont="1" applyBorder="1" applyAlignment="1">
      <alignment horizontal="center" vertical="center" wrapText="1"/>
    </xf>
    <xf numFmtId="4" fontId="24" fillId="2" borderId="123" xfId="7" applyNumberFormat="1" applyFont="1" applyFill="1" applyBorder="1" applyAlignment="1">
      <alignment horizontal="center" vertical="center"/>
    </xf>
    <xf numFmtId="4" fontId="24" fillId="2" borderId="121" xfId="7" applyNumberFormat="1" applyFont="1" applyFill="1" applyBorder="1" applyAlignment="1">
      <alignment horizontal="center" vertical="center"/>
    </xf>
    <xf numFmtId="4" fontId="83" fillId="2" borderId="124" xfId="0" applyNumberFormat="1" applyFont="1" applyFill="1" applyBorder="1"/>
    <xf numFmtId="4" fontId="19" fillId="33" borderId="125" xfId="0" applyNumberFormat="1" applyFont="1" applyFill="1" applyBorder="1" applyAlignment="1">
      <alignment horizontal="center"/>
    </xf>
    <xf numFmtId="166" fontId="80" fillId="0" borderId="122" xfId="0" applyNumberFormat="1" applyFont="1" applyBorder="1" applyAlignment="1">
      <alignment horizontal="center" vertical="center" wrapText="1"/>
    </xf>
    <xf numFmtId="4" fontId="24" fillId="2" borderId="126" xfId="7" applyNumberFormat="1" applyFont="1" applyFill="1" applyBorder="1" applyAlignment="1">
      <alignment horizontal="center" vertical="center"/>
    </xf>
    <xf numFmtId="4" fontId="24" fillId="2" borderId="127" xfId="7" applyNumberFormat="1" applyFont="1" applyFill="1" applyBorder="1" applyAlignment="1">
      <alignment horizontal="center" vertical="center"/>
    </xf>
    <xf numFmtId="4" fontId="83" fillId="2" borderId="128" xfId="0" applyNumberFormat="1" applyFont="1" applyFill="1" applyBorder="1"/>
    <xf numFmtId="0" fontId="80" fillId="0" borderId="122" xfId="0" applyFont="1" applyBorder="1" applyAlignment="1">
      <alignment horizontal="center" vertical="center" wrapText="1"/>
    </xf>
    <xf numFmtId="4" fontId="24" fillId="2" borderId="129" xfId="7" applyNumberFormat="1" applyFont="1" applyFill="1" applyBorder="1" applyAlignment="1">
      <alignment horizontal="center" vertical="center"/>
    </xf>
    <xf numFmtId="4" fontId="24" fillId="2" borderId="22" xfId="7" applyNumberFormat="1" applyFont="1" applyFill="1" applyBorder="1" applyAlignment="1">
      <alignment horizontal="center" vertical="center"/>
    </xf>
    <xf numFmtId="4" fontId="83" fillId="2" borderId="130" xfId="0" applyNumberFormat="1" applyFont="1" applyFill="1" applyBorder="1"/>
    <xf numFmtId="4" fontId="19" fillId="33" borderId="131" xfId="0" applyNumberFormat="1" applyFont="1" applyFill="1" applyBorder="1" applyAlignment="1">
      <alignment horizontal="center"/>
    </xf>
    <xf numFmtId="166" fontId="84" fillId="0" borderId="0" xfId="8" applyFont="1" applyBorder="1" applyAlignment="1">
      <alignment horizontal="right"/>
    </xf>
    <xf numFmtId="4" fontId="0" fillId="27" borderId="1" xfId="0" applyNumberFormat="1" applyFill="1" applyBorder="1" applyAlignment="1">
      <alignment horizontal="center" vertical="center"/>
    </xf>
    <xf numFmtId="4" fontId="0" fillId="0" borderId="0" xfId="0" applyNumberFormat="1" applyAlignment="1">
      <alignment vertical="center"/>
    </xf>
    <xf numFmtId="14" fontId="0" fillId="0" borderId="0" xfId="0" applyNumberFormat="1" applyAlignment="1">
      <alignment vertical="center"/>
    </xf>
    <xf numFmtId="14" fontId="72" fillId="0" borderId="0" xfId="0" applyNumberFormat="1" applyFont="1" applyAlignment="1">
      <alignment vertical="center"/>
    </xf>
    <xf numFmtId="4" fontId="72" fillId="0" borderId="0" xfId="0" applyNumberFormat="1" applyFont="1" applyAlignment="1">
      <alignment vertical="center" wrapText="1"/>
    </xf>
    <xf numFmtId="4" fontId="72" fillId="0" borderId="0" xfId="5" applyNumberFormat="1" applyFont="1" applyBorder="1" applyAlignment="1">
      <alignment vertical="center"/>
    </xf>
    <xf numFmtId="0" fontId="85" fillId="0" borderId="0" xfId="0" applyFont="1"/>
    <xf numFmtId="0" fontId="12" fillId="0" borderId="0" xfId="11" applyFont="1" applyAlignment="1">
      <alignment vertical="center"/>
    </xf>
    <xf numFmtId="0" fontId="86" fillId="14" borderId="53" xfId="11" applyFont="1" applyFill="1" applyBorder="1" applyAlignment="1">
      <alignment horizontal="left" vertical="center" indent="1"/>
    </xf>
    <xf numFmtId="3" fontId="87" fillId="2" borderId="54" xfId="11" applyNumberFormat="1" applyFont="1" applyFill="1" applyBorder="1" applyAlignment="1">
      <alignment horizontal="center" vertical="center"/>
    </xf>
    <xf numFmtId="0" fontId="86" fillId="14" borderId="73" xfId="11" applyFont="1" applyFill="1" applyBorder="1" applyAlignment="1">
      <alignment horizontal="left" vertical="center" indent="1"/>
    </xf>
    <xf numFmtId="3" fontId="87" fillId="2" borderId="74" xfId="11" applyNumberFormat="1" applyFont="1" applyFill="1" applyBorder="1" applyAlignment="1">
      <alignment horizontal="center" vertical="center"/>
    </xf>
    <xf numFmtId="171" fontId="12" fillId="0" borderId="0" xfId="12" applyFont="1" applyAlignment="1">
      <alignment vertical="center"/>
    </xf>
    <xf numFmtId="0" fontId="86" fillId="14" borderId="55" xfId="12" applyNumberFormat="1" applyFont="1" applyFill="1" applyBorder="1" applyAlignment="1">
      <alignment horizontal="left" vertical="center" indent="1"/>
    </xf>
    <xf numFmtId="176" fontId="88" fillId="2" borderId="56" xfId="12" applyNumberFormat="1" applyFont="1" applyFill="1" applyBorder="1" applyAlignment="1">
      <alignment horizontal="center" vertical="center"/>
    </xf>
    <xf numFmtId="4" fontId="12" fillId="0" borderId="0" xfId="11" applyNumberFormat="1" applyFont="1" applyAlignment="1">
      <alignment vertical="center"/>
    </xf>
    <xf numFmtId="177" fontId="12" fillId="0" borderId="0" xfId="14" applyNumberFormat="1" applyFont="1" applyAlignment="1">
      <alignment vertical="center"/>
    </xf>
    <xf numFmtId="0" fontId="89" fillId="0" borderId="0" xfId="11" applyFont="1" applyAlignment="1">
      <alignment horizontal="center"/>
    </xf>
    <xf numFmtId="14" fontId="85" fillId="0" borderId="0" xfId="0" applyNumberFormat="1" applyFont="1"/>
    <xf numFmtId="4" fontId="85" fillId="0" borderId="0" xfId="0" applyNumberFormat="1" applyFont="1"/>
    <xf numFmtId="0" fontId="90" fillId="0" borderId="82" xfId="0" applyFont="1" applyBorder="1" applyAlignment="1">
      <alignment horizontal="center" vertical="center"/>
    </xf>
    <xf numFmtId="0" fontId="90" fillId="0" borderId="1" xfId="0" applyFont="1" applyBorder="1" applyAlignment="1">
      <alignment horizontal="center" vertical="center"/>
    </xf>
    <xf numFmtId="14" fontId="12" fillId="0" borderId="1" xfId="2" applyNumberFormat="1" applyFont="1" applyBorder="1" applyAlignment="1">
      <alignment horizontal="center" vertical="center"/>
    </xf>
    <xf numFmtId="4" fontId="85" fillId="0" borderId="83" xfId="0" applyNumberFormat="1" applyFont="1" applyBorder="1"/>
    <xf numFmtId="0" fontId="85" fillId="0" borderId="79" xfId="0" applyFont="1" applyBorder="1"/>
    <xf numFmtId="4" fontId="85" fillId="0" borderId="79" xfId="0" applyNumberFormat="1" applyFont="1" applyBorder="1"/>
    <xf numFmtId="0" fontId="29" fillId="2" borderId="0" xfId="11" applyFont="1" applyFill="1"/>
    <xf numFmtId="4" fontId="29" fillId="2" borderId="0" xfId="11" applyNumberFormat="1" applyFont="1" applyFill="1"/>
    <xf numFmtId="0" fontId="29" fillId="2" borderId="0" xfId="2" applyFont="1" applyFill="1"/>
    <xf numFmtId="0" fontId="85" fillId="2" borderId="0" xfId="29" applyFont="1" applyFill="1"/>
    <xf numFmtId="4" fontId="13" fillId="30" borderId="1" xfId="7" applyNumberFormat="1" applyFont="1" applyFill="1" applyBorder="1" applyAlignment="1">
      <alignment vertical="center"/>
    </xf>
    <xf numFmtId="0" fontId="29" fillId="2" borderId="0" xfId="0" applyFont="1" applyFill="1"/>
    <xf numFmtId="0" fontId="85" fillId="2" borderId="0" xfId="0" applyFont="1" applyFill="1"/>
    <xf numFmtId="4" fontId="87" fillId="2" borderId="0" xfId="7" applyNumberFormat="1" applyFont="1" applyFill="1"/>
    <xf numFmtId="4" fontId="13" fillId="30" borderId="96" xfId="7" applyNumberFormat="1" applyFont="1" applyFill="1" applyBorder="1" applyAlignment="1">
      <alignment horizontal="center" vertical="center"/>
    </xf>
    <xf numFmtId="4" fontId="29" fillId="2" borderId="0" xfId="7" applyNumberFormat="1" applyFont="1" applyFill="1"/>
    <xf numFmtId="4" fontId="91" fillId="2" borderId="0" xfId="7" applyNumberFormat="1" applyFont="1" applyFill="1"/>
    <xf numFmtId="165" fontId="38" fillId="2" borderId="1" xfId="7" applyNumberFormat="1" applyFont="1" applyFill="1" applyBorder="1" applyAlignment="1">
      <alignment horizontal="center" vertical="center"/>
    </xf>
    <xf numFmtId="4" fontId="29" fillId="2" borderId="0" xfId="7" applyNumberFormat="1" applyFont="1" applyFill="1" applyAlignment="1">
      <alignment vertical="center"/>
    </xf>
    <xf numFmtId="4" fontId="92" fillId="2" borderId="0" xfId="7" applyNumberFormat="1" applyFont="1" applyFill="1" applyAlignment="1">
      <alignment vertical="center"/>
    </xf>
    <xf numFmtId="0" fontId="29" fillId="2" borderId="0" xfId="0" applyFont="1" applyFill="1" applyAlignment="1">
      <alignment wrapText="1"/>
    </xf>
    <xf numFmtId="0" fontId="85" fillId="2" borderId="0" xfId="0" applyFont="1" applyFill="1" applyAlignment="1">
      <alignment wrapText="1"/>
    </xf>
    <xf numFmtId="0" fontId="85" fillId="2" borderId="0" xfId="29" applyFont="1" applyFill="1" applyAlignment="1">
      <alignment wrapText="1"/>
    </xf>
    <xf numFmtId="4" fontId="29" fillId="2" borderId="0" xfId="11" applyNumberFormat="1" applyFont="1" applyFill="1" applyAlignment="1">
      <alignment wrapText="1"/>
    </xf>
    <xf numFmtId="4" fontId="87" fillId="2" borderId="98" xfId="7" applyNumberFormat="1" applyFont="1" applyFill="1" applyBorder="1" applyAlignment="1">
      <alignment vertical="center"/>
    </xf>
    <xf numFmtId="4" fontId="93" fillId="2" borderId="0" xfId="7" applyNumberFormat="1" applyFont="1" applyFill="1" applyAlignment="1">
      <alignment horizontal="center" vertical="center"/>
    </xf>
    <xf numFmtId="4" fontId="12" fillId="2" borderId="24" xfId="8" applyNumberFormat="1" applyFont="1" applyFill="1" applyBorder="1" applyAlignment="1">
      <alignment horizontal="center"/>
    </xf>
    <xf numFmtId="166" fontId="94" fillId="2" borderId="0" xfId="8" applyFont="1" applyFill="1" applyAlignment="1">
      <alignment horizontal="center"/>
    </xf>
    <xf numFmtId="4" fontId="87" fillId="2" borderId="99" xfId="7" applyNumberFormat="1" applyFont="1" applyFill="1" applyBorder="1" applyAlignment="1">
      <alignment vertical="center"/>
    </xf>
    <xf numFmtId="4" fontId="85" fillId="2" borderId="0" xfId="7" applyNumberFormat="1" applyFont="1" applyFill="1"/>
    <xf numFmtId="4" fontId="12" fillId="2" borderId="24" xfId="10" applyNumberFormat="1" applyFont="1" applyFill="1" applyBorder="1" applyAlignment="1">
      <alignment horizontal="center"/>
    </xf>
    <xf numFmtId="166" fontId="95" fillId="2" borderId="0" xfId="8" applyFont="1" applyFill="1" applyAlignment="1">
      <alignment horizontal="center"/>
    </xf>
    <xf numFmtId="0" fontId="96" fillId="0" borderId="0" xfId="0" applyFont="1"/>
    <xf numFmtId="0" fontId="96" fillId="2" borderId="0" xfId="0" applyFont="1" applyFill="1"/>
    <xf numFmtId="4" fontId="23" fillId="0" borderId="0" xfId="7" applyNumberFormat="1" applyFont="1"/>
    <xf numFmtId="4" fontId="3" fillId="0" borderId="0" xfId="7" applyNumberFormat="1"/>
    <xf numFmtId="4" fontId="3" fillId="0" borderId="0" xfId="7" applyNumberFormat="1" applyAlignment="1">
      <alignment vertical="center"/>
    </xf>
    <xf numFmtId="0" fontId="96" fillId="0" borderId="0" xfId="0" applyFont="1" applyAlignment="1">
      <alignment wrapText="1"/>
    </xf>
    <xf numFmtId="4" fontId="3" fillId="0" borderId="0" xfId="7" applyNumberFormat="1" applyAlignment="1">
      <alignment horizontal="center"/>
    </xf>
    <xf numFmtId="10" fontId="96" fillId="0" borderId="0" xfId="5" applyNumberFormat="1" applyFont="1"/>
    <xf numFmtId="4" fontId="96" fillId="0" borderId="0" xfId="7" applyNumberFormat="1" applyFont="1" applyAlignment="1">
      <alignment vertical="center"/>
    </xf>
    <xf numFmtId="4" fontId="96" fillId="0" borderId="0" xfId="7" applyNumberFormat="1" applyFont="1"/>
    <xf numFmtId="0" fontId="19" fillId="6" borderId="31" xfId="6" applyFont="1" applyFill="1" applyBorder="1"/>
    <xf numFmtId="0" fontId="19" fillId="6" borderId="20" xfId="6" applyFont="1" applyFill="1" applyBorder="1"/>
    <xf numFmtId="14" fontId="19" fillId="6" borderId="20" xfId="6" applyNumberFormat="1" applyFont="1" applyFill="1" applyBorder="1"/>
    <xf numFmtId="1" fontId="19" fillId="6" borderId="20" xfId="6" applyNumberFormat="1" applyFont="1" applyFill="1" applyBorder="1"/>
    <xf numFmtId="169" fontId="19" fillId="6" borderId="20" xfId="5" applyNumberFormat="1" applyFont="1" applyFill="1" applyBorder="1"/>
    <xf numFmtId="4" fontId="19" fillId="6" borderId="20" xfId="6" applyNumberFormat="1" applyFont="1" applyFill="1" applyBorder="1"/>
    <xf numFmtId="2" fontId="19" fillId="6" borderId="20" xfId="6" applyNumberFormat="1" applyFont="1" applyFill="1" applyBorder="1" applyAlignment="1">
      <alignment horizontal="center" vertical="center"/>
    </xf>
    <xf numFmtId="2" fontId="19" fillId="6" borderId="20" xfId="6" applyNumberFormat="1" applyFont="1" applyFill="1" applyBorder="1"/>
    <xf numFmtId="0" fontId="3" fillId="0" borderId="0" xfId="11"/>
    <xf numFmtId="14" fontId="4" fillId="5" borderId="35" xfId="11" applyNumberFormat="1" applyFont="1" applyFill="1" applyBorder="1" applyAlignment="1">
      <alignment horizontal="center" vertical="center" wrapText="1"/>
    </xf>
    <xf numFmtId="1" fontId="4" fillId="5" borderId="35" xfId="11" applyNumberFormat="1" applyFont="1" applyFill="1" applyBorder="1" applyAlignment="1">
      <alignment horizontal="center" vertical="center" wrapText="1"/>
    </xf>
    <xf numFmtId="14" fontId="4" fillId="0" borderId="35" xfId="11" applyNumberFormat="1" applyFont="1" applyBorder="1" applyAlignment="1">
      <alignment horizontal="center" vertical="center"/>
    </xf>
    <xf numFmtId="167" fontId="4" fillId="0" borderId="34" xfId="11" applyNumberFormat="1" applyFont="1" applyBorder="1" applyAlignment="1">
      <alignment horizontal="center" vertical="center"/>
    </xf>
    <xf numFmtId="14" fontId="97" fillId="0" borderId="35" xfId="11" applyNumberFormat="1" applyFont="1" applyBorder="1" applyAlignment="1">
      <alignment horizontal="center" vertical="center"/>
    </xf>
    <xf numFmtId="1" fontId="4" fillId="0" borderId="35" xfId="11" applyNumberFormat="1" applyFont="1" applyBorder="1" applyAlignment="1">
      <alignment horizontal="center" vertical="center"/>
    </xf>
    <xf numFmtId="169" fontId="4" fillId="0" borderId="35" xfId="5" applyNumberFormat="1" applyFont="1" applyFill="1" applyBorder="1" applyAlignment="1">
      <alignment horizontal="center" vertical="center"/>
    </xf>
    <xf numFmtId="4" fontId="4" fillId="0" borderId="35" xfId="5" applyNumberFormat="1" applyFont="1" applyFill="1" applyBorder="1" applyAlignment="1">
      <alignment horizontal="center" vertical="center"/>
    </xf>
    <xf numFmtId="167" fontId="4" fillId="0" borderId="35" xfId="11" applyNumberFormat="1" applyFont="1" applyBorder="1" applyAlignment="1">
      <alignment horizontal="center" vertical="center"/>
    </xf>
    <xf numFmtId="167" fontId="4" fillId="0" borderId="94" xfId="11" applyNumberFormat="1" applyFont="1" applyBorder="1" applyAlignment="1">
      <alignment horizontal="center" vertical="center"/>
    </xf>
    <xf numFmtId="169" fontId="4" fillId="0" borderId="34" xfId="5" applyNumberFormat="1" applyFont="1" applyBorder="1" applyAlignment="1">
      <alignment horizontal="center" vertical="center"/>
    </xf>
    <xf numFmtId="1" fontId="4" fillId="0" borderId="34" xfId="11" applyNumberFormat="1" applyFont="1" applyBorder="1" applyAlignment="1">
      <alignment horizontal="center" vertical="center"/>
    </xf>
    <xf numFmtId="169" fontId="4" fillId="0" borderId="35" xfId="5" applyNumberFormat="1" applyFont="1" applyBorder="1" applyAlignment="1">
      <alignment horizontal="center" vertical="center"/>
    </xf>
    <xf numFmtId="2" fontId="4" fillId="0" borderId="34" xfId="11" applyNumberFormat="1" applyFont="1" applyBorder="1" applyAlignment="1">
      <alignment horizontal="center" vertical="center"/>
    </xf>
    <xf numFmtId="14" fontId="96" fillId="0" borderId="0" xfId="0" applyNumberFormat="1" applyFont="1"/>
    <xf numFmtId="1" fontId="96" fillId="0" borderId="0" xfId="0" applyNumberFormat="1" applyFont="1"/>
    <xf numFmtId="169" fontId="96" fillId="0" borderId="0" xfId="5" applyNumberFormat="1" applyFont="1"/>
    <xf numFmtId="4" fontId="96" fillId="0" borderId="0" xfId="0" applyNumberFormat="1" applyFont="1"/>
    <xf numFmtId="2" fontId="96" fillId="0" borderId="0" xfId="0" applyNumberFormat="1" applyFont="1" applyAlignment="1">
      <alignment horizontal="center" vertical="center"/>
    </xf>
    <xf numFmtId="2" fontId="96" fillId="0" borderId="0" xfId="0" applyNumberFormat="1" applyFont="1"/>
    <xf numFmtId="0" fontId="16" fillId="6" borderId="5" xfId="2" applyFont="1" applyFill="1" applyBorder="1" applyAlignment="1">
      <alignment horizontal="left" vertical="center" indent="1"/>
    </xf>
    <xf numFmtId="0" fontId="16" fillId="6" borderId="5" xfId="2" applyFont="1" applyFill="1" applyBorder="1" applyAlignment="1">
      <alignment vertical="center"/>
    </xf>
    <xf numFmtId="0" fontId="16" fillId="6" borderId="6" xfId="2" applyFont="1" applyFill="1" applyBorder="1"/>
    <xf numFmtId="0" fontId="16" fillId="6" borderId="6" xfId="2" applyFont="1" applyFill="1" applyBorder="1" applyAlignment="1">
      <alignment vertical="center"/>
    </xf>
    <xf numFmtId="14" fontId="16" fillId="6" borderId="6" xfId="2" applyNumberFormat="1" applyFont="1" applyFill="1" applyBorder="1" applyAlignment="1">
      <alignment horizontal="center" vertical="center"/>
    </xf>
    <xf numFmtId="0" fontId="16" fillId="6" borderId="6" xfId="2" applyFont="1" applyFill="1" applyBorder="1" applyAlignment="1">
      <alignment horizontal="center" vertical="center"/>
    </xf>
    <xf numFmtId="0" fontId="16" fillId="6" borderId="7" xfId="2" applyFont="1" applyFill="1" applyBorder="1" applyAlignment="1">
      <alignment horizontal="center" vertical="center"/>
    </xf>
    <xf numFmtId="0" fontId="98" fillId="0" borderId="0" xfId="0" applyFont="1"/>
    <xf numFmtId="0" fontId="27" fillId="2" borderId="0" xfId="2" applyFont="1" applyFill="1"/>
    <xf numFmtId="0" fontId="27" fillId="2" borderId="0" xfId="2" applyFont="1" applyFill="1" applyAlignment="1">
      <alignment horizontal="left" vertical="center" indent="1"/>
    </xf>
    <xf numFmtId="14" fontId="7" fillId="2" borderId="0" xfId="2" applyNumberFormat="1" applyFont="1" applyFill="1" applyAlignment="1">
      <alignment horizontal="center" vertical="center"/>
    </xf>
    <xf numFmtId="0" fontId="7" fillId="0" borderId="0" xfId="2" applyFont="1" applyAlignment="1">
      <alignment vertical="center"/>
    </xf>
    <xf numFmtId="4" fontId="27" fillId="0" borderId="0" xfId="2" applyNumberFormat="1" applyFont="1"/>
    <xf numFmtId="0" fontId="27" fillId="7" borderId="8" xfId="2" applyFont="1" applyFill="1" applyBorder="1"/>
    <xf numFmtId="0" fontId="101" fillId="7" borderId="9" xfId="2" applyFont="1" applyFill="1" applyBorder="1" applyAlignment="1">
      <alignment horizontal="center" vertical="center"/>
    </xf>
    <xf numFmtId="0" fontId="101" fillId="7" borderId="10" xfId="2" applyFont="1" applyFill="1" applyBorder="1" applyAlignment="1">
      <alignment horizontal="center" vertical="center"/>
    </xf>
    <xf numFmtId="0" fontId="27" fillId="7" borderId="11" xfId="2" applyFont="1" applyFill="1" applyBorder="1" applyAlignment="1">
      <alignment vertical="center"/>
    </xf>
    <xf numFmtId="0" fontId="27" fillId="7" borderId="12" xfId="2" applyFont="1" applyFill="1" applyBorder="1" applyAlignment="1">
      <alignment vertical="center"/>
    </xf>
    <xf numFmtId="0" fontId="27" fillId="7" borderId="11" xfId="2" applyFont="1" applyFill="1" applyBorder="1"/>
    <xf numFmtId="0" fontId="7" fillId="7" borderId="0" xfId="2" applyFont="1" applyFill="1" applyAlignment="1">
      <alignment vertical="center"/>
    </xf>
    <xf numFmtId="0" fontId="16" fillId="6" borderId="1" xfId="2" applyFont="1" applyFill="1" applyBorder="1" applyAlignment="1">
      <alignment horizontal="center" vertical="center"/>
    </xf>
    <xf numFmtId="0" fontId="7" fillId="7" borderId="12" xfId="2" applyFont="1" applyFill="1" applyBorder="1" applyAlignment="1">
      <alignment vertical="center"/>
    </xf>
    <xf numFmtId="0" fontId="27" fillId="7" borderId="12" xfId="2" applyFont="1" applyFill="1" applyBorder="1"/>
    <xf numFmtId="0" fontId="27" fillId="7" borderId="12" xfId="2" applyFont="1" applyFill="1" applyBorder="1" applyAlignment="1">
      <alignment vertical="center" wrapText="1"/>
    </xf>
    <xf numFmtId="0" fontId="7" fillId="7" borderId="11" xfId="2" applyFont="1" applyFill="1" applyBorder="1"/>
    <xf numFmtId="0" fontId="7" fillId="7" borderId="0" xfId="2" applyFont="1" applyFill="1"/>
    <xf numFmtId="0" fontId="7" fillId="7" borderId="12" xfId="2" applyFont="1" applyFill="1" applyBorder="1"/>
    <xf numFmtId="0" fontId="27" fillId="7" borderId="17" xfId="2" applyFont="1" applyFill="1" applyBorder="1"/>
    <xf numFmtId="0" fontId="27" fillId="7" borderId="18" xfId="2" applyFont="1" applyFill="1" applyBorder="1"/>
    <xf numFmtId="0" fontId="15" fillId="7" borderId="18" xfId="2" applyFont="1" applyFill="1" applyBorder="1" applyAlignment="1">
      <alignment horizontal="left" vertical="center" indent="1"/>
    </xf>
    <xf numFmtId="0" fontId="27" fillId="7" borderId="19" xfId="2" applyFont="1" applyFill="1" applyBorder="1"/>
    <xf numFmtId="0" fontId="98" fillId="0" borderId="0" xfId="3" applyFont="1"/>
    <xf numFmtId="0" fontId="104" fillId="2" borderId="0" xfId="11" applyFont="1" applyFill="1"/>
    <xf numFmtId="4" fontId="3" fillId="2" borderId="0" xfId="11" applyNumberFormat="1" applyFill="1" applyAlignment="1">
      <alignment vertical="center"/>
    </xf>
    <xf numFmtId="166" fontId="4" fillId="0" borderId="0" xfId="11" applyNumberFormat="1" applyFont="1" applyAlignment="1">
      <alignment vertical="center"/>
    </xf>
    <xf numFmtId="0" fontId="30" fillId="0" borderId="33" xfId="11" applyFont="1" applyBorder="1" applyAlignment="1">
      <alignment horizontal="left" vertical="center" indent="1"/>
    </xf>
    <xf numFmtId="0" fontId="4" fillId="0" borderId="90" xfId="11" applyFont="1" applyBorder="1" applyAlignment="1">
      <alignment horizontal="left" vertical="center"/>
    </xf>
    <xf numFmtId="0" fontId="4" fillId="0" borderId="90" xfId="11" applyFont="1" applyBorder="1" applyAlignment="1">
      <alignment vertical="center"/>
    </xf>
    <xf numFmtId="0" fontId="4" fillId="0" borderId="91" xfId="11" applyFont="1" applyBorder="1" applyAlignment="1">
      <alignment horizontal="left" vertical="center"/>
    </xf>
    <xf numFmtId="0" fontId="3" fillId="0" borderId="91" xfId="11" applyBorder="1" applyAlignment="1">
      <alignment horizontal="left" vertical="center"/>
    </xf>
    <xf numFmtId="0" fontId="3" fillId="0" borderId="0" xfId="11" applyAlignment="1">
      <alignment vertical="center"/>
    </xf>
    <xf numFmtId="179" fontId="96" fillId="0" borderId="0" xfId="0" applyNumberFormat="1" applyFont="1"/>
    <xf numFmtId="0" fontId="29" fillId="11" borderId="0" xfId="17" applyFont="1" applyFill="1"/>
    <xf numFmtId="0" fontId="29" fillId="2" borderId="0" xfId="17" applyFont="1" applyFill="1"/>
    <xf numFmtId="0" fontId="105" fillId="2" borderId="0" xfId="17" applyFont="1" applyFill="1"/>
    <xf numFmtId="4" fontId="29" fillId="0" borderId="0" xfId="7" applyNumberFormat="1" applyFont="1"/>
    <xf numFmtId="0" fontId="90" fillId="0" borderId="0" xfId="18" applyFont="1" applyAlignment="1">
      <alignment horizontal="left" vertical="center" wrapText="1"/>
    </xf>
    <xf numFmtId="14" fontId="12" fillId="0" borderId="0" xfId="2" applyNumberFormat="1" applyFont="1" applyAlignment="1">
      <alignment vertical="center"/>
    </xf>
    <xf numFmtId="0" fontId="12" fillId="0" borderId="0" xfId="19" applyFont="1" applyAlignment="1">
      <alignment horizontal="center" vertical="center"/>
    </xf>
    <xf numFmtId="0" fontId="85" fillId="0" borderId="0" xfId="20" applyFont="1"/>
    <xf numFmtId="3" fontId="29" fillId="0" borderId="0" xfId="19" applyNumberFormat="1" applyFont="1"/>
    <xf numFmtId="179" fontId="12" fillId="5" borderId="67" xfId="21" applyFont="1" applyFill="1" applyBorder="1" applyAlignment="1">
      <alignment horizontal="center"/>
    </xf>
    <xf numFmtId="14" fontId="105" fillId="0" borderId="0" xfId="19" applyNumberFormat="1" applyFont="1" applyAlignment="1">
      <alignment horizontal="center" vertical="center"/>
    </xf>
    <xf numFmtId="169" fontId="105" fillId="0" borderId="0" xfId="19" applyNumberFormat="1" applyFont="1" applyAlignment="1">
      <alignment horizontal="center" vertical="center"/>
    </xf>
    <xf numFmtId="10" fontId="105" fillId="0" borderId="0" xfId="10" applyNumberFormat="1" applyFont="1" applyAlignment="1">
      <alignment horizontal="center" vertical="center"/>
    </xf>
    <xf numFmtId="4" fontId="29" fillId="0" borderId="0" xfId="19" applyNumberFormat="1" applyFont="1" applyAlignment="1">
      <alignment horizontal="center" vertical="center"/>
    </xf>
    <xf numFmtId="179" fontId="108" fillId="3" borderId="67" xfId="21" applyFont="1" applyFill="1" applyBorder="1" applyAlignment="1">
      <alignment horizontal="center" vertical="center"/>
    </xf>
    <xf numFmtId="179" fontId="93" fillId="5" borderId="67" xfId="21" applyFont="1" applyFill="1" applyBorder="1" applyAlignment="1">
      <alignment horizontal="center"/>
    </xf>
    <xf numFmtId="4" fontId="93" fillId="0" borderId="0" xfId="19" applyNumberFormat="1" applyFont="1" applyAlignment="1">
      <alignment horizontal="center" vertical="center"/>
    </xf>
    <xf numFmtId="0" fontId="17" fillId="0" borderId="0" xfId="0" applyFont="1"/>
    <xf numFmtId="4" fontId="17" fillId="0" borderId="0" xfId="0" applyNumberFormat="1" applyFont="1"/>
    <xf numFmtId="0" fontId="0" fillId="34" borderId="0" xfId="0" applyFill="1"/>
    <xf numFmtId="4" fontId="0" fillId="27" borderId="0" xfId="0" applyNumberFormat="1" applyFill="1"/>
    <xf numFmtId="0" fontId="109" fillId="0" borderId="0" xfId="32" applyFont="1"/>
    <xf numFmtId="0" fontId="3" fillId="0" borderId="0" xfId="32"/>
    <xf numFmtId="0" fontId="25" fillId="0" borderId="92" xfId="32" applyFont="1" applyBorder="1"/>
    <xf numFmtId="0" fontId="3" fillId="0" borderId="92" xfId="32" applyBorder="1" applyAlignment="1">
      <alignment horizontal="left"/>
    </xf>
    <xf numFmtId="0" fontId="3" fillId="0" borderId="92" xfId="32" applyBorder="1" applyAlignment="1">
      <alignment horizontal="center"/>
    </xf>
    <xf numFmtId="0" fontId="3" fillId="0" borderId="92" xfId="32" applyBorder="1" applyAlignment="1">
      <alignment horizontal="right"/>
    </xf>
    <xf numFmtId="0" fontId="3" fillId="0" borderId="92" xfId="33" applyBorder="1" applyAlignment="1">
      <alignment horizontal="center"/>
    </xf>
    <xf numFmtId="0" fontId="3" fillId="0" borderId="92" xfId="33" applyBorder="1" applyAlignment="1">
      <alignment horizontal="left"/>
    </xf>
    <xf numFmtId="14" fontId="3" fillId="0" borderId="92" xfId="32" applyNumberFormat="1" applyBorder="1" applyAlignment="1">
      <alignment horizontal="center"/>
    </xf>
    <xf numFmtId="4" fontId="3" fillId="0" borderId="92" xfId="32" applyNumberFormat="1" applyBorder="1" applyAlignment="1">
      <alignment horizontal="left"/>
    </xf>
    <xf numFmtId="4" fontId="3" fillId="0" borderId="92" xfId="33" applyNumberFormat="1" applyBorder="1" applyAlignment="1">
      <alignment horizontal="left"/>
    </xf>
    <xf numFmtId="3" fontId="3" fillId="0" borderId="92" xfId="33" applyNumberFormat="1" applyBorder="1" applyAlignment="1">
      <alignment horizontal="left"/>
    </xf>
    <xf numFmtId="14" fontId="110" fillId="0" borderId="1" xfId="0" applyNumberFormat="1" applyFont="1" applyBorder="1"/>
    <xf numFmtId="169" fontId="0" fillId="27" borderId="113" xfId="5" applyNumberFormat="1" applyFont="1" applyFill="1" applyBorder="1"/>
    <xf numFmtId="4" fontId="2" fillId="0" borderId="0" xfId="1" applyNumberFormat="1" applyAlignment="1">
      <alignment horizontal="center" vertical="center"/>
    </xf>
    <xf numFmtId="4" fontId="27" fillId="2" borderId="0" xfId="2" applyNumberFormat="1" applyFont="1" applyFill="1" applyAlignment="1">
      <alignment horizontal="left" vertical="center" indent="1"/>
    </xf>
    <xf numFmtId="0" fontId="18" fillId="0" borderId="0" xfId="0" applyFont="1"/>
    <xf numFmtId="164" fontId="29" fillId="0" borderId="45" xfId="0" quotePrefix="1" applyNumberFormat="1" applyFont="1" applyBorder="1" applyAlignment="1">
      <alignment horizontal="right" vertical="center" wrapText="1"/>
    </xf>
    <xf numFmtId="3" fontId="12" fillId="0" borderId="127" xfId="0" applyNumberFormat="1" applyFont="1" applyBorder="1" applyAlignment="1">
      <alignment horizontal="center" vertical="center"/>
    </xf>
    <xf numFmtId="0" fontId="0" fillId="0" borderId="37" xfId="15" applyFont="1" applyBorder="1" applyAlignment="1">
      <alignment vertical="top" wrapText="1"/>
    </xf>
    <xf numFmtId="0" fontId="0" fillId="0" borderId="36" xfId="15" applyFont="1" applyBorder="1" applyAlignment="1">
      <alignment vertical="top" wrapText="1"/>
    </xf>
    <xf numFmtId="0" fontId="0" fillId="0" borderId="39" xfId="15" applyFont="1" applyBorder="1" applyAlignment="1">
      <alignment vertical="top" wrapText="1"/>
    </xf>
    <xf numFmtId="0" fontId="18" fillId="0" borderId="0" xfId="15" applyFont="1"/>
    <xf numFmtId="14" fontId="40" fillId="7" borderId="63" xfId="15" applyNumberFormat="1" applyFont="1" applyFill="1" applyBorder="1"/>
    <xf numFmtId="0" fontId="17" fillId="0" borderId="1" xfId="0" applyFont="1" applyBorder="1"/>
    <xf numFmtId="166" fontId="84" fillId="0" borderId="108" xfId="8" applyFont="1" applyFill="1" applyBorder="1" applyAlignment="1">
      <alignment horizontal="right"/>
    </xf>
    <xf numFmtId="4" fontId="0" fillId="18" borderId="0" xfId="0" applyNumberFormat="1" applyFill="1"/>
    <xf numFmtId="0" fontId="0" fillId="0" borderId="22" xfId="0" applyBorder="1" applyAlignment="1">
      <alignment horizontal="center" vertical="center" wrapText="1"/>
    </xf>
    <xf numFmtId="0" fontId="0" fillId="0" borderId="22" xfId="0" quotePrefix="1" applyBorder="1" applyAlignment="1">
      <alignment horizontal="center" vertical="center" wrapText="1"/>
    </xf>
    <xf numFmtId="4" fontId="0" fillId="0" borderId="0" xfId="0" applyNumberFormat="1" applyAlignment="1">
      <alignment wrapText="1"/>
    </xf>
    <xf numFmtId="0" fontId="0" fillId="35" borderId="22" xfId="0" applyFill="1" applyBorder="1"/>
    <xf numFmtId="0" fontId="0" fillId="34" borderId="1" xfId="0" applyFill="1" applyBorder="1"/>
    <xf numFmtId="0" fontId="70" fillId="0" borderId="120" xfId="0" applyFont="1" applyBorder="1" applyAlignment="1" applyProtection="1">
      <alignment horizontal="center" vertical="center"/>
      <protection locked="0"/>
    </xf>
    <xf numFmtId="3" fontId="112" fillId="0" borderId="120" xfId="8" applyNumberFormat="1" applyFont="1" applyFill="1" applyBorder="1" applyAlignment="1">
      <alignment horizontal="center"/>
    </xf>
    <xf numFmtId="181" fontId="112" fillId="0" borderId="120" xfId="8" applyNumberFormat="1" applyFont="1" applyFill="1" applyBorder="1" applyAlignment="1">
      <alignment horizontal="center"/>
    </xf>
    <xf numFmtId="4" fontId="112" fillId="0" borderId="120" xfId="0" applyNumberFormat="1" applyFont="1" applyBorder="1" applyAlignment="1">
      <alignment horizontal="center"/>
    </xf>
    <xf numFmtId="3" fontId="72" fillId="0" borderId="120" xfId="8" applyNumberFormat="1" applyFont="1" applyBorder="1" applyAlignment="1">
      <alignment horizontal="center"/>
    </xf>
    <xf numFmtId="181" fontId="72" fillId="2" borderId="120" xfId="8" applyNumberFormat="1" applyFont="1" applyFill="1" applyBorder="1" applyAlignment="1">
      <alignment horizontal="center"/>
    </xf>
    <xf numFmtId="4" fontId="72" fillId="0" borderId="120" xfId="0" applyNumberFormat="1" applyFont="1" applyBorder="1" applyAlignment="1">
      <alignment horizontal="center"/>
    </xf>
    <xf numFmtId="0" fontId="71" fillId="0" borderId="108" xfId="0" applyFont="1" applyBorder="1"/>
    <xf numFmtId="166" fontId="72" fillId="0" borderId="108" xfId="0" applyNumberFormat="1" applyFont="1" applyBorder="1" applyAlignment="1">
      <alignment horizontal="center" wrapText="1"/>
    </xf>
    <xf numFmtId="166" fontId="73" fillId="0" borderId="108" xfId="8" applyFont="1" applyFill="1" applyBorder="1" applyAlignment="1">
      <alignment horizontal="center"/>
    </xf>
    <xf numFmtId="0" fontId="72" fillId="0" borderId="108" xfId="0" applyFont="1" applyBorder="1" applyAlignment="1">
      <alignment horizontal="center"/>
    </xf>
    <xf numFmtId="3" fontId="73" fillId="0" borderId="108" xfId="8" applyNumberFormat="1" applyFont="1" applyFill="1" applyBorder="1" applyAlignment="1">
      <alignment horizontal="center"/>
    </xf>
    <xf numFmtId="0" fontId="113" fillId="0" borderId="0" xfId="0" applyFont="1" applyAlignment="1">
      <alignment horizontal="center" wrapText="1"/>
    </xf>
    <xf numFmtId="0" fontId="113" fillId="0" borderId="0" xfId="0" applyFont="1" applyAlignment="1">
      <alignment wrapText="1"/>
    </xf>
    <xf numFmtId="0" fontId="112" fillId="0" borderId="0" xfId="0" applyFont="1" applyAlignment="1">
      <alignment horizontal="right" vertical="center"/>
    </xf>
    <xf numFmtId="0" fontId="113" fillId="0" borderId="0" xfId="0" applyFont="1" applyAlignment="1">
      <alignment horizontal="center"/>
    </xf>
    <xf numFmtId="0" fontId="113" fillId="0" borderId="108" xfId="0" applyFont="1" applyBorder="1" applyAlignment="1">
      <alignment horizontal="center"/>
    </xf>
    <xf numFmtId="0" fontId="113" fillId="0" borderId="108" xfId="0" applyFont="1" applyBorder="1" applyAlignment="1">
      <alignment horizontal="center" vertical="center"/>
    </xf>
    <xf numFmtId="0" fontId="113" fillId="0" borderId="0" xfId="0" applyFont="1" applyAlignment="1">
      <alignment horizontal="right"/>
    </xf>
    <xf numFmtId="0" fontId="112" fillId="0" borderId="0" xfId="0" applyFont="1" applyAlignment="1">
      <alignment horizontal="right"/>
    </xf>
    <xf numFmtId="4" fontId="64" fillId="0" borderId="0" xfId="0" applyNumberFormat="1" applyFont="1" applyAlignment="1">
      <alignment vertical="top" wrapText="1"/>
    </xf>
    <xf numFmtId="4" fontId="0" fillId="0" borderId="0" xfId="0" applyNumberFormat="1" applyAlignment="1">
      <alignment vertical="center" wrapText="1"/>
    </xf>
    <xf numFmtId="4" fontId="38" fillId="0" borderId="0" xfId="11" applyNumberFormat="1" applyFont="1" applyAlignment="1">
      <alignment horizontal="center" vertical="center"/>
    </xf>
    <xf numFmtId="14" fontId="12" fillId="0" borderId="0" xfId="11" applyNumberFormat="1" applyFont="1" applyAlignment="1">
      <alignment horizontal="center" vertical="center"/>
    </xf>
    <xf numFmtId="0" fontId="113" fillId="0" borderId="0" xfId="0" applyFont="1" applyAlignment="1">
      <alignment vertical="top" wrapText="1"/>
    </xf>
    <xf numFmtId="0" fontId="113" fillId="0" borderId="0" xfId="0" applyFont="1" applyAlignment="1">
      <alignment vertical="top"/>
    </xf>
    <xf numFmtId="0" fontId="62" fillId="0" borderId="0" xfId="0" applyFont="1" applyAlignment="1">
      <alignment vertical="center" wrapText="1"/>
    </xf>
    <xf numFmtId="0" fontId="61" fillId="0" borderId="120" xfId="0" applyFont="1" applyBorder="1" applyAlignment="1">
      <alignment vertical="top" wrapText="1"/>
    </xf>
    <xf numFmtId="0" fontId="62" fillId="0" borderId="120" xfId="0" applyFont="1" applyBorder="1" applyAlignment="1">
      <alignment vertical="center" wrapText="1"/>
    </xf>
    <xf numFmtId="0" fontId="61" fillId="0" borderId="120" xfId="0" applyFont="1" applyBorder="1" applyAlignment="1">
      <alignment vertical="center" wrapText="1"/>
    </xf>
    <xf numFmtId="4" fontId="60" fillId="0" borderId="120" xfId="0" applyNumberFormat="1" applyFont="1" applyBorder="1" applyAlignment="1">
      <alignment vertical="top" shrinkToFit="1"/>
    </xf>
    <xf numFmtId="0" fontId="62" fillId="0" borderId="120" xfId="0" applyFont="1" applyBorder="1" applyAlignment="1">
      <alignment vertical="top" wrapText="1"/>
    </xf>
    <xf numFmtId="0" fontId="0" fillId="0" borderId="120" xfId="0" applyBorder="1"/>
    <xf numFmtId="4" fontId="0" fillId="0" borderId="120" xfId="0" applyNumberFormat="1" applyBorder="1"/>
    <xf numFmtId="0" fontId="85" fillId="0" borderId="0" xfId="0" applyFont="1" applyAlignment="1">
      <alignment horizontal="center" vertical="center" wrapText="1"/>
    </xf>
    <xf numFmtId="14" fontId="75" fillId="4" borderId="2" xfId="1" applyNumberFormat="1" applyFont="1" applyFill="1" applyBorder="1" applyAlignment="1">
      <alignment horizontal="center" vertical="center" wrapText="1"/>
    </xf>
    <xf numFmtId="14" fontId="75" fillId="4" borderId="36" xfId="1" applyNumberFormat="1" applyFont="1" applyFill="1" applyBorder="1" applyAlignment="1">
      <alignment horizontal="center" vertical="center" wrapText="1"/>
    </xf>
    <xf numFmtId="14" fontId="75" fillId="4" borderId="4" xfId="1" applyNumberFormat="1" applyFont="1" applyFill="1" applyBorder="1" applyAlignment="1">
      <alignment horizontal="center" vertical="center" wrapText="1"/>
    </xf>
    <xf numFmtId="14" fontId="75" fillId="4" borderId="1" xfId="1" applyNumberFormat="1" applyFont="1" applyFill="1" applyBorder="1" applyAlignment="1">
      <alignment horizontal="center" vertical="center" wrapText="1"/>
    </xf>
    <xf numFmtId="4" fontId="85" fillId="0" borderId="0" xfId="0" applyNumberFormat="1" applyFont="1" applyAlignment="1">
      <alignment horizontal="center" vertical="center" wrapText="1"/>
    </xf>
    <xf numFmtId="4" fontId="55" fillId="27" borderId="1" xfId="2" applyNumberFormat="1" applyFont="1" applyFill="1" applyBorder="1" applyAlignment="1">
      <alignment horizontal="right" vertical="center" indent="1"/>
    </xf>
    <xf numFmtId="166" fontId="84" fillId="27" borderId="0" xfId="8" applyFont="1" applyFill="1" applyBorder="1" applyAlignment="1">
      <alignment horizontal="right"/>
    </xf>
    <xf numFmtId="183" fontId="0" fillId="0" borderId="0" xfId="0" applyNumberFormat="1"/>
    <xf numFmtId="174" fontId="27" fillId="0" borderId="1" xfId="2" applyNumberFormat="1" applyFont="1" applyBorder="1" applyAlignment="1">
      <alignment horizontal="right" vertical="center"/>
    </xf>
    <xf numFmtId="0" fontId="29" fillId="5" borderId="120" xfId="2" applyFont="1" applyFill="1" applyBorder="1" applyAlignment="1">
      <alignment vertical="center" wrapText="1"/>
    </xf>
    <xf numFmtId="4" fontId="55" fillId="0" borderId="120" xfId="2" applyNumberFormat="1" applyFont="1" applyBorder="1" applyAlignment="1">
      <alignment horizontal="right" vertical="center" indent="1"/>
    </xf>
    <xf numFmtId="4" fontId="55" fillId="27" borderId="120" xfId="2" applyNumberFormat="1" applyFont="1" applyFill="1" applyBorder="1" applyAlignment="1">
      <alignment horizontal="right" vertical="center" indent="1"/>
    </xf>
    <xf numFmtId="0" fontId="17" fillId="0" borderId="120" xfId="15" applyFont="1" applyBorder="1" applyAlignment="1">
      <alignment horizontal="left" vertical="center" wrapText="1"/>
    </xf>
    <xf numFmtId="14" fontId="17" fillId="0" borderId="120" xfId="15" applyNumberFormat="1" applyFont="1" applyBorder="1" applyAlignment="1">
      <alignment horizontal="center" vertical="center" wrapText="1"/>
    </xf>
    <xf numFmtId="184" fontId="0" fillId="0" borderId="120" xfId="0" applyNumberFormat="1" applyBorder="1" applyAlignment="1">
      <alignment horizontal="center"/>
    </xf>
    <xf numFmtId="14" fontId="85" fillId="2" borderId="120" xfId="0" applyNumberFormat="1" applyFont="1" applyFill="1" applyBorder="1"/>
    <xf numFmtId="15" fontId="114" fillId="38" borderId="139" xfId="0" applyNumberFormat="1" applyFont="1" applyFill="1" applyBorder="1" applyAlignment="1">
      <alignment horizontal="left" vertical="top" wrapText="1" readingOrder="1"/>
    </xf>
    <xf numFmtId="0" fontId="115" fillId="0" borderId="139" xfId="0" applyFont="1" applyBorder="1" applyAlignment="1">
      <alignment horizontal="right" vertical="top" wrapText="1" readingOrder="1"/>
    </xf>
    <xf numFmtId="0" fontId="114" fillId="0" borderId="139" xfId="0" applyFont="1" applyBorder="1" applyAlignment="1">
      <alignment horizontal="center" vertical="top" wrapText="1" readingOrder="1"/>
    </xf>
    <xf numFmtId="0" fontId="114" fillId="38" borderId="139" xfId="0" applyFont="1" applyFill="1" applyBorder="1" applyAlignment="1">
      <alignment horizontal="center" vertical="top" wrapText="1" readingOrder="1"/>
    </xf>
    <xf numFmtId="3" fontId="12" fillId="0" borderId="50" xfId="0" applyNumberFormat="1" applyFont="1" applyBorder="1" applyAlignment="1">
      <alignment vertical="center" wrapText="1"/>
    </xf>
    <xf numFmtId="3" fontId="12" fillId="0" borderId="127" xfId="0" applyNumberFormat="1" applyFont="1" applyBorder="1" applyAlignment="1">
      <alignment vertical="center" wrapText="1"/>
    </xf>
    <xf numFmtId="3" fontId="12" fillId="0" borderId="52" xfId="0" applyNumberFormat="1" applyFont="1" applyBorder="1" applyAlignment="1">
      <alignment vertical="center" wrapText="1"/>
    </xf>
    <xf numFmtId="3" fontId="12" fillId="2" borderId="44" xfId="0" applyNumberFormat="1" applyFont="1" applyFill="1" applyBorder="1" applyAlignment="1">
      <alignment vertical="center" wrapText="1"/>
    </xf>
    <xf numFmtId="3" fontId="12" fillId="2" borderId="127" xfId="0" applyNumberFormat="1" applyFont="1" applyFill="1" applyBorder="1" applyAlignment="1">
      <alignment vertical="center" wrapText="1"/>
    </xf>
    <xf numFmtId="3" fontId="12" fillId="2" borderId="48" xfId="0" applyNumberFormat="1" applyFont="1" applyFill="1" applyBorder="1" applyAlignment="1">
      <alignment vertical="center" wrapText="1"/>
    </xf>
    <xf numFmtId="0" fontId="3" fillId="0" borderId="1" xfId="11" applyBorder="1"/>
    <xf numFmtId="4" fontId="3" fillId="34" borderId="1" xfId="2" applyNumberFormat="1" applyFill="1" applyBorder="1" applyAlignment="1">
      <alignment vertical="center"/>
    </xf>
    <xf numFmtId="4" fontId="3" fillId="34" borderId="1" xfId="2" applyNumberFormat="1" applyFill="1" applyBorder="1"/>
    <xf numFmtId="0" fontId="98" fillId="0" borderId="1" xfId="0" applyFont="1" applyBorder="1"/>
    <xf numFmtId="4" fontId="98" fillId="0" borderId="1" xfId="0" applyNumberFormat="1" applyFont="1" applyBorder="1"/>
    <xf numFmtId="179" fontId="98" fillId="0" borderId="1" xfId="0" applyNumberFormat="1" applyFont="1" applyBorder="1"/>
    <xf numFmtId="0" fontId="3" fillId="24" borderId="1" xfId="2" applyFill="1" applyBorder="1" applyAlignment="1">
      <alignment vertical="center"/>
    </xf>
    <xf numFmtId="0" fontId="3" fillId="24" borderId="1" xfId="2" quotePrefix="1" applyFill="1" applyBorder="1" applyAlignment="1">
      <alignment vertical="center"/>
    </xf>
    <xf numFmtId="4" fontId="3" fillId="24" borderId="1" xfId="2" applyNumberFormat="1" applyFill="1" applyBorder="1"/>
    <xf numFmtId="4" fontId="3" fillId="24" borderId="1" xfId="2" applyNumberFormat="1" applyFill="1" applyBorder="1" applyAlignment="1">
      <alignment horizontal="center" vertical="center"/>
    </xf>
    <xf numFmtId="0" fontId="3" fillId="24" borderId="1" xfId="2" applyFill="1" applyBorder="1" applyAlignment="1">
      <alignment horizontal="left"/>
    </xf>
    <xf numFmtId="0" fontId="3" fillId="24" borderId="1" xfId="2" applyFill="1" applyBorder="1" applyAlignment="1">
      <alignment horizontal="left" vertical="center"/>
    </xf>
    <xf numFmtId="14" fontId="3" fillId="24" borderId="1" xfId="2" applyNumberFormat="1" applyFill="1" applyBorder="1" applyAlignment="1">
      <alignment vertical="center"/>
    </xf>
    <xf numFmtId="0" fontId="3" fillId="24" borderId="1" xfId="2" applyFill="1" applyBorder="1" applyAlignment="1">
      <alignment horizontal="center"/>
    </xf>
    <xf numFmtId="4" fontId="3" fillId="24" borderId="92" xfId="28" applyNumberFormat="1" applyFill="1" applyBorder="1" applyAlignment="1">
      <alignment horizontal="left"/>
    </xf>
    <xf numFmtId="0" fontId="51" fillId="24" borderId="1" xfId="23" applyFill="1" applyBorder="1" applyAlignment="1">
      <alignment vertical="center"/>
    </xf>
    <xf numFmtId="0" fontId="3" fillId="24" borderId="1" xfId="2" applyFill="1" applyBorder="1"/>
    <xf numFmtId="0" fontId="3" fillId="24" borderId="1" xfId="0" applyFont="1" applyFill="1" applyBorder="1" applyAlignment="1">
      <alignment vertical="center"/>
    </xf>
    <xf numFmtId="0" fontId="3" fillId="24" borderId="0" xfId="2" applyFill="1"/>
    <xf numFmtId="4" fontId="3" fillId="34" borderId="92" xfId="32" applyNumberFormat="1" applyFill="1" applyBorder="1" applyAlignment="1">
      <alignment horizontal="right"/>
    </xf>
    <xf numFmtId="0" fontId="3" fillId="0" borderId="137" xfId="27" applyBorder="1" applyAlignment="1">
      <alignment horizontal="left"/>
    </xf>
    <xf numFmtId="49" fontId="3" fillId="0" borderId="137" xfId="27" applyNumberFormat="1" applyBorder="1" applyAlignment="1">
      <alignment horizontal="center"/>
    </xf>
    <xf numFmtId="0" fontId="3" fillId="0" borderId="92" xfId="27" applyBorder="1" applyAlignment="1">
      <alignment horizontal="left"/>
    </xf>
    <xf numFmtId="167" fontId="4" fillId="0" borderId="141" xfId="11" applyNumberFormat="1" applyFont="1" applyBorder="1" applyAlignment="1">
      <alignment horizontal="center" vertical="center"/>
    </xf>
    <xf numFmtId="169" fontId="4" fillId="0" borderId="94" xfId="5" applyNumberFormat="1" applyFont="1" applyBorder="1" applyAlignment="1">
      <alignment horizontal="center" vertical="center"/>
    </xf>
    <xf numFmtId="4" fontId="4" fillId="0" borderId="141" xfId="5" applyNumberFormat="1" applyFont="1" applyFill="1" applyBorder="1" applyAlignment="1">
      <alignment horizontal="center" vertical="center"/>
    </xf>
    <xf numFmtId="2" fontId="14" fillId="7" borderId="1" xfId="2" applyNumberFormat="1" applyFont="1" applyFill="1" applyBorder="1" applyAlignment="1">
      <alignment horizontal="right" vertical="center" indent="1"/>
    </xf>
    <xf numFmtId="14" fontId="12" fillId="0" borderId="1" xfId="11" applyNumberFormat="1" applyFont="1" applyBorder="1" applyAlignment="1">
      <alignment horizontal="center" vertical="center"/>
    </xf>
    <xf numFmtId="14" fontId="29" fillId="0" borderId="1" xfId="11" applyNumberFormat="1" applyFont="1" applyBorder="1" applyAlignment="1">
      <alignment horizontal="center" vertical="center"/>
    </xf>
    <xf numFmtId="4" fontId="38" fillId="0" borderId="1" xfId="11" applyNumberFormat="1" applyFont="1" applyBorder="1" applyAlignment="1">
      <alignment horizontal="center" vertical="center"/>
    </xf>
    <xf numFmtId="4" fontId="29" fillId="0" borderId="1" xfId="11" applyNumberFormat="1" applyFont="1" applyBorder="1" applyAlignment="1">
      <alignment horizontal="center" vertical="center"/>
    </xf>
    <xf numFmtId="0" fontId="38" fillId="0" borderId="1" xfId="11" applyFont="1" applyBorder="1" applyAlignment="1">
      <alignment horizontal="center" vertical="center"/>
    </xf>
    <xf numFmtId="4" fontId="85" fillId="0" borderId="144" xfId="0" applyNumberFormat="1" applyFont="1" applyBorder="1"/>
    <xf numFmtId="4" fontId="85" fillId="2" borderId="1" xfId="0" applyNumberFormat="1" applyFont="1" applyFill="1" applyBorder="1"/>
    <xf numFmtId="4" fontId="85" fillId="0" borderId="1" xfId="0" applyNumberFormat="1" applyFont="1" applyBorder="1"/>
    <xf numFmtId="2" fontId="84" fillId="0" borderId="108" xfId="8" applyNumberFormat="1" applyFont="1" applyFill="1" applyBorder="1" applyAlignment="1">
      <alignment horizontal="right"/>
    </xf>
    <xf numFmtId="3" fontId="38" fillId="0" borderId="1" xfId="11" applyNumberFormat="1" applyFont="1" applyBorder="1" applyAlignment="1">
      <alignment horizontal="center" vertical="center"/>
    </xf>
    <xf numFmtId="4" fontId="4" fillId="27" borderId="141" xfId="5" applyNumberFormat="1" applyFont="1" applyFill="1" applyBorder="1" applyAlignment="1">
      <alignment horizontal="center" vertical="center"/>
    </xf>
    <xf numFmtId="4" fontId="111" fillId="0" borderId="0" xfId="8" applyNumberFormat="1" applyFont="1" applyBorder="1" applyAlignment="1">
      <alignment horizontal="right"/>
    </xf>
    <xf numFmtId="0" fontId="61" fillId="0" borderId="120" xfId="0" applyFont="1" applyBorder="1" applyAlignment="1">
      <alignment horizontal="right" vertical="top" wrapText="1"/>
    </xf>
    <xf numFmtId="0" fontId="0" fillId="2" borderId="120" xfId="0" applyFill="1" applyBorder="1" applyAlignment="1">
      <alignment horizontal="right"/>
    </xf>
    <xf numFmtId="0" fontId="3" fillId="0" borderId="8" xfId="0" applyFont="1" applyBorder="1"/>
    <xf numFmtId="0" fontId="3" fillId="0" borderId="82" xfId="0" applyFont="1" applyBorder="1"/>
    <xf numFmtId="0" fontId="3" fillId="0" borderId="9" xfId="0" applyFont="1" applyBorder="1"/>
    <xf numFmtId="0" fontId="0" fillId="0" borderId="11" xfId="0" applyBorder="1"/>
    <xf numFmtId="0" fontId="0" fillId="0" borderId="145" xfId="0" applyBorder="1"/>
    <xf numFmtId="4" fontId="0" fillId="0" borderId="11" xfId="0" applyNumberFormat="1" applyBorder="1"/>
    <xf numFmtId="4" fontId="0" fillId="0" borderId="145" xfId="0" applyNumberFormat="1" applyBorder="1"/>
    <xf numFmtId="14" fontId="0" fillId="0" borderId="18" xfId="0" applyNumberFormat="1" applyBorder="1"/>
    <xf numFmtId="4" fontId="0" fillId="0" borderId="17" xfId="0" applyNumberFormat="1" applyBorder="1"/>
    <xf numFmtId="4" fontId="0" fillId="0" borderId="146" xfId="0" applyNumberFormat="1" applyBorder="1"/>
    <xf numFmtId="14" fontId="0" fillId="0" borderId="11" xfId="0" applyNumberFormat="1" applyBorder="1"/>
    <xf numFmtId="0" fontId="0" fillId="0" borderId="146" xfId="0" applyBorder="1"/>
    <xf numFmtId="14" fontId="0" fillId="0" borderId="17" xfId="0" applyNumberFormat="1" applyBorder="1"/>
    <xf numFmtId="14" fontId="0" fillId="0" borderId="8" xfId="0" applyNumberFormat="1" applyBorder="1"/>
    <xf numFmtId="0" fontId="0" fillId="0" borderId="82" xfId="0" applyBorder="1"/>
    <xf numFmtId="14" fontId="0" fillId="0" borderId="9" xfId="0" applyNumberFormat="1" applyBorder="1"/>
    <xf numFmtId="4" fontId="0" fillId="0" borderId="8" xfId="0" applyNumberFormat="1" applyBorder="1"/>
    <xf numFmtId="4" fontId="0" fillId="0" borderId="82" xfId="0" applyNumberFormat="1" applyBorder="1"/>
    <xf numFmtId="0" fontId="3" fillId="0" borderId="10" xfId="0" applyFont="1" applyBorder="1"/>
    <xf numFmtId="0" fontId="0" fillId="0" borderId="147" xfId="0" applyBorder="1"/>
    <xf numFmtId="4" fontId="0" fillId="0" borderId="147" xfId="0" applyNumberFormat="1" applyBorder="1"/>
    <xf numFmtId="164" fontId="4" fillId="2" borderId="47" xfId="0" applyNumberFormat="1" applyFont="1" applyFill="1" applyBorder="1" applyAlignment="1">
      <alignment horizontal="right" vertical="center" indent="2"/>
    </xf>
    <xf numFmtId="0" fontId="36" fillId="0" borderId="148" xfId="0" applyFont="1" applyBorder="1" applyAlignment="1">
      <alignment horizontal="left" vertical="center" wrapText="1" indent="3"/>
    </xf>
    <xf numFmtId="0" fontId="4" fillId="0" borderId="152" xfId="11" applyFont="1" applyBorder="1" applyAlignment="1">
      <alignment vertical="center"/>
    </xf>
    <xf numFmtId="0" fontId="3" fillId="0" borderId="153" xfId="11" applyBorder="1" applyAlignment="1">
      <alignment horizontal="left" vertical="center"/>
    </xf>
    <xf numFmtId="0" fontId="4" fillId="0" borderId="153" xfId="11" applyFont="1" applyBorder="1" applyAlignment="1">
      <alignment vertical="center"/>
    </xf>
    <xf numFmtId="164" fontId="3" fillId="0" borderId="154" xfId="11" applyNumberFormat="1" applyBorder="1" applyAlignment="1">
      <alignment horizontal="right" vertical="center" indent="1"/>
    </xf>
    <xf numFmtId="0" fontId="4" fillId="0" borderId="155" xfId="11" applyFont="1" applyBorder="1" applyAlignment="1">
      <alignment vertical="center"/>
    </xf>
    <xf numFmtId="0" fontId="4" fillId="0" borderId="91" xfId="11" applyFont="1" applyBorder="1"/>
    <xf numFmtId="164" fontId="3" fillId="0" borderId="156" xfId="11" applyNumberFormat="1" applyBorder="1" applyAlignment="1">
      <alignment horizontal="right" vertical="center" indent="1"/>
    </xf>
    <xf numFmtId="0" fontId="4" fillId="0" borderId="157" xfId="11" applyFont="1" applyBorder="1" applyAlignment="1">
      <alignment vertical="center"/>
    </xf>
    <xf numFmtId="0" fontId="4" fillId="0" borderId="11" xfId="11" applyFont="1" applyBorder="1" applyAlignment="1">
      <alignment vertical="center"/>
    </xf>
    <xf numFmtId="0" fontId="3" fillId="0" borderId="0" xfId="11" applyAlignment="1">
      <alignment horizontal="left" vertical="center"/>
    </xf>
    <xf numFmtId="0" fontId="30" fillId="0" borderId="158" xfId="11" applyFont="1" applyBorder="1" applyAlignment="1">
      <alignment horizontal="left" vertical="center" indent="1"/>
    </xf>
    <xf numFmtId="164" fontId="30" fillId="13" borderId="159" xfId="11" applyNumberFormat="1" applyFont="1" applyFill="1" applyBorder="1" applyAlignment="1">
      <alignment horizontal="right" vertical="center" indent="1"/>
    </xf>
    <xf numFmtId="0" fontId="4" fillId="0" borderId="160" xfId="11" applyFont="1" applyBorder="1" applyAlignment="1">
      <alignment vertical="center"/>
    </xf>
    <xf numFmtId="0" fontId="3" fillId="0" borderId="90" xfId="11" applyBorder="1" applyAlignment="1">
      <alignment horizontal="left" vertical="center"/>
    </xf>
    <xf numFmtId="164" fontId="4" fillId="14" borderId="156" xfId="11" applyNumberFormat="1" applyFont="1" applyFill="1" applyBorder="1" applyAlignment="1">
      <alignment horizontal="right" vertical="center" indent="1"/>
    </xf>
    <xf numFmtId="0" fontId="3" fillId="0" borderId="90" xfId="11" applyBorder="1" applyAlignment="1">
      <alignment horizontal="left" vertical="center" indent="1"/>
    </xf>
    <xf numFmtId="164" fontId="25" fillId="0" borderId="156" xfId="11" applyNumberFormat="1" applyFont="1" applyBorder="1" applyAlignment="1">
      <alignment horizontal="right" vertical="center" indent="1"/>
    </xf>
    <xf numFmtId="0" fontId="3" fillId="0" borderId="161" xfId="11" applyBorder="1" applyAlignment="1">
      <alignment vertical="center"/>
    </xf>
    <xf numFmtId="0" fontId="3" fillId="0" borderId="162" xfId="11" applyBorder="1" applyAlignment="1">
      <alignment horizontal="left" vertical="center"/>
    </xf>
    <xf numFmtId="0" fontId="3" fillId="0" borderId="162" xfId="11" applyBorder="1" applyAlignment="1">
      <alignment vertical="center"/>
    </xf>
    <xf numFmtId="164" fontId="3" fillId="0" borderId="163" xfId="11" applyNumberFormat="1" applyBorder="1" applyAlignment="1">
      <alignment horizontal="right" vertical="center" indent="1"/>
    </xf>
    <xf numFmtId="0" fontId="4" fillId="2" borderId="164" xfId="11" applyFont="1" applyFill="1" applyBorder="1" applyAlignment="1">
      <alignment vertical="center"/>
    </xf>
    <xf numFmtId="0" fontId="4" fillId="2" borderId="165" xfId="11" applyFont="1" applyFill="1" applyBorder="1" applyAlignment="1">
      <alignment vertical="center"/>
    </xf>
    <xf numFmtId="164" fontId="4" fillId="13" borderId="166" xfId="11" applyNumberFormat="1" applyFont="1" applyFill="1" applyBorder="1" applyAlignment="1">
      <alignment vertical="center"/>
    </xf>
    <xf numFmtId="0" fontId="4" fillId="0" borderId="8" xfId="11" applyFont="1" applyBorder="1" applyAlignment="1">
      <alignment vertical="center"/>
    </xf>
    <xf numFmtId="0" fontId="3" fillId="0" borderId="167" xfId="11" applyBorder="1" applyAlignment="1">
      <alignment horizontal="left" vertical="center"/>
    </xf>
    <xf numFmtId="164" fontId="3" fillId="0" borderId="168" xfId="11" applyNumberFormat="1" applyBorder="1" applyAlignment="1">
      <alignment horizontal="right" vertical="center" indent="1"/>
    </xf>
    <xf numFmtId="0" fontId="3" fillId="0" borderId="169" xfId="11" applyBorder="1" applyAlignment="1">
      <alignment vertical="center"/>
    </xf>
    <xf numFmtId="0" fontId="4" fillId="0" borderId="170" xfId="11" applyFont="1" applyBorder="1"/>
    <xf numFmtId="164" fontId="3" fillId="0" borderId="171" xfId="11" applyNumberFormat="1" applyBorder="1" applyAlignment="1">
      <alignment horizontal="right" vertical="center" indent="1"/>
    </xf>
    <xf numFmtId="0" fontId="3" fillId="0" borderId="172" xfId="11" applyBorder="1" applyAlignment="1">
      <alignment vertical="center"/>
    </xf>
    <xf numFmtId="0" fontId="3" fillId="0" borderId="170" xfId="11" applyBorder="1" applyAlignment="1">
      <alignment horizontal="left" vertical="center"/>
    </xf>
    <xf numFmtId="0" fontId="3" fillId="0" borderId="11" xfId="11" applyBorder="1" applyAlignment="1">
      <alignment vertical="center"/>
    </xf>
    <xf numFmtId="164" fontId="3" fillId="0" borderId="173" xfId="11" applyNumberFormat="1" applyBorder="1" applyAlignment="1">
      <alignment horizontal="right" vertical="center" indent="1"/>
    </xf>
    <xf numFmtId="164" fontId="30" fillId="13" borderId="174" xfId="11" applyNumberFormat="1" applyFont="1" applyFill="1" applyBorder="1" applyAlignment="1">
      <alignment horizontal="right" vertical="center" indent="1"/>
    </xf>
    <xf numFmtId="0" fontId="3" fillId="0" borderId="175" xfId="11" applyBorder="1" applyAlignment="1">
      <alignment vertical="center"/>
    </xf>
    <xf numFmtId="164" fontId="3" fillId="0" borderId="176" xfId="11" applyNumberFormat="1" applyBorder="1" applyAlignment="1">
      <alignment horizontal="right" vertical="center" indent="1"/>
    </xf>
    <xf numFmtId="0" fontId="3" fillId="0" borderId="177" xfId="11" applyBorder="1" applyAlignment="1">
      <alignment vertical="center"/>
    </xf>
    <xf numFmtId="170" fontId="3" fillId="0" borderId="178" xfId="11" applyNumberFormat="1" applyBorder="1" applyAlignment="1">
      <alignment horizontal="right" vertical="center" indent="1"/>
    </xf>
    <xf numFmtId="0" fontId="3" fillId="0" borderId="17" xfId="11" applyBorder="1" applyAlignment="1">
      <alignment vertical="center"/>
    </xf>
    <xf numFmtId="1" fontId="85" fillId="0" borderId="83" xfId="0" applyNumberFormat="1" applyFont="1" applyBorder="1"/>
    <xf numFmtId="1" fontId="85" fillId="0" borderId="79" xfId="0" applyNumberFormat="1" applyFont="1" applyBorder="1"/>
    <xf numFmtId="0" fontId="72" fillId="0" borderId="1" xfId="0" applyFont="1" applyBorder="1"/>
    <xf numFmtId="4" fontId="72" fillId="2" borderId="1" xfId="0" applyNumberFormat="1" applyFont="1" applyFill="1" applyBorder="1" applyAlignment="1">
      <alignment horizontal="center" wrapText="1"/>
    </xf>
    <xf numFmtId="2" fontId="72" fillId="0" borderId="1" xfId="5" applyNumberFormat="1" applyFont="1" applyBorder="1" applyAlignment="1">
      <alignment horizontal="center" wrapText="1"/>
    </xf>
    <xf numFmtId="4" fontId="72" fillId="0" borderId="1" xfId="0" applyNumberFormat="1" applyFont="1" applyBorder="1" applyAlignment="1">
      <alignment horizontal="center" wrapText="1"/>
    </xf>
    <xf numFmtId="166" fontId="70" fillId="0" borderId="1" xfId="8" applyFont="1" applyFill="1" applyBorder="1" applyAlignment="1">
      <alignment horizontal="left" vertical="center" wrapText="1"/>
    </xf>
    <xf numFmtId="166" fontId="70" fillId="0" borderId="1" xfId="8" applyFont="1" applyFill="1" applyBorder="1" applyAlignment="1">
      <alignment horizontal="center" vertical="center" wrapText="1"/>
    </xf>
    <xf numFmtId="166" fontId="70" fillId="0" borderId="1" xfId="8" applyFont="1" applyFill="1" applyBorder="1" applyAlignment="1">
      <alignment horizontal="center" vertical="center"/>
    </xf>
    <xf numFmtId="2" fontId="72" fillId="0" borderId="1" xfId="0" applyNumberFormat="1" applyFont="1" applyBorder="1" applyAlignment="1">
      <alignment horizontal="center" wrapText="1"/>
    </xf>
    <xf numFmtId="3" fontId="72" fillId="0" borderId="1" xfId="0" applyNumberFormat="1" applyFont="1" applyBorder="1" applyAlignment="1">
      <alignment horizontal="center" wrapText="1"/>
    </xf>
    <xf numFmtId="4" fontId="72" fillId="0" borderId="1" xfId="0" applyNumberFormat="1" applyFont="1" applyBorder="1" applyAlignment="1">
      <alignment horizontal="center" vertical="top"/>
    </xf>
    <xf numFmtId="0" fontId="71" fillId="0" borderId="1" xfId="0" applyFont="1" applyBorder="1" applyAlignment="1">
      <alignment horizontal="center" wrapText="1"/>
    </xf>
    <xf numFmtId="0" fontId="71" fillId="0" borderId="1" xfId="0" applyFont="1" applyBorder="1" applyAlignment="1">
      <alignment horizontal="center" vertical="center" wrapText="1"/>
    </xf>
    <xf numFmtId="181" fontId="72" fillId="0" borderId="1" xfId="0" applyNumberFormat="1" applyFont="1" applyBorder="1" applyAlignment="1">
      <alignment horizontal="center"/>
    </xf>
    <xf numFmtId="0" fontId="71" fillId="0" borderId="1" xfId="0" applyFont="1" applyBorder="1" applyAlignment="1">
      <alignment horizontal="center" vertical="top" wrapText="1"/>
    </xf>
    <xf numFmtId="181" fontId="72" fillId="0" borderId="1" xfId="0" applyNumberFormat="1" applyFont="1" applyBorder="1" applyAlignment="1">
      <alignment horizontal="center" vertical="top"/>
    </xf>
    <xf numFmtId="10" fontId="72" fillId="0" borderId="0" xfId="0" applyNumberFormat="1" applyFont="1" applyAlignment="1">
      <alignment horizontal="center" vertical="top"/>
    </xf>
    <xf numFmtId="10" fontId="73" fillId="0" borderId="0" xfId="0" applyNumberFormat="1" applyFont="1" applyAlignment="1">
      <alignment horizontal="center"/>
    </xf>
    <xf numFmtId="185" fontId="88" fillId="2" borderId="56" xfId="12" applyNumberFormat="1" applyFont="1" applyFill="1" applyBorder="1" applyAlignment="1">
      <alignment horizontal="center" vertical="center"/>
    </xf>
    <xf numFmtId="0" fontId="90" fillId="0" borderId="4" xfId="0" applyFont="1" applyBorder="1" applyAlignment="1">
      <alignment horizontal="center" vertical="center"/>
    </xf>
    <xf numFmtId="4" fontId="85" fillId="2" borderId="4" xfId="0" applyNumberFormat="1" applyFont="1" applyFill="1" applyBorder="1"/>
    <xf numFmtId="4" fontId="85" fillId="0" borderId="108" xfId="0" applyNumberFormat="1" applyFont="1" applyBorder="1"/>
    <xf numFmtId="4" fontId="85" fillId="0" borderId="4" xfId="0" applyNumberFormat="1" applyFont="1" applyBorder="1"/>
    <xf numFmtId="4" fontId="85" fillId="2" borderId="83" xfId="0" applyNumberFormat="1" applyFont="1" applyFill="1" applyBorder="1"/>
    <xf numFmtId="4" fontId="85" fillId="0" borderId="146" xfId="0" applyNumberFormat="1" applyFont="1" applyBorder="1"/>
    <xf numFmtId="0" fontId="90" fillId="0" borderId="2" xfId="0" applyFont="1" applyBorder="1" applyAlignment="1">
      <alignment horizontal="center" vertical="center"/>
    </xf>
    <xf numFmtId="4" fontId="85" fillId="0" borderId="2" xfId="0" applyNumberFormat="1" applyFont="1" applyBorder="1"/>
    <xf numFmtId="0" fontId="71" fillId="0" borderId="2" xfId="0" applyFont="1" applyBorder="1"/>
    <xf numFmtId="2" fontId="72" fillId="0" borderId="1" xfId="5" applyNumberFormat="1" applyFont="1" applyBorder="1" applyAlignment="1">
      <alignment horizontal="center"/>
    </xf>
    <xf numFmtId="2" fontId="72" fillId="0" borderId="0" xfId="5" applyNumberFormat="1" applyFont="1" applyAlignment="1">
      <alignment horizontal="center" wrapText="1"/>
    </xf>
    <xf numFmtId="2" fontId="72" fillId="0" borderId="108" xfId="5" applyNumberFormat="1" applyFont="1" applyBorder="1" applyAlignment="1">
      <alignment horizontal="center"/>
    </xf>
    <xf numFmtId="181" fontId="72" fillId="0" borderId="0" xfId="0" applyNumberFormat="1" applyFont="1" applyAlignment="1">
      <alignment horizontal="center"/>
    </xf>
    <xf numFmtId="169" fontId="72" fillId="0" borderId="0" xfId="5" applyNumberFormat="1" applyFont="1" applyBorder="1" applyAlignment="1">
      <alignment horizontal="center"/>
    </xf>
    <xf numFmtId="0" fontId="43" fillId="0" borderId="0" xfId="15" applyFont="1" applyAlignment="1">
      <alignment horizontal="center" vertical="center"/>
    </xf>
    <xf numFmtId="0" fontId="56" fillId="0" borderId="0" xfId="0" applyFont="1" applyAlignment="1">
      <alignment horizontal="center"/>
    </xf>
    <xf numFmtId="4" fontId="19" fillId="28" borderId="21" xfId="7" applyNumberFormat="1" applyFont="1" applyFill="1" applyBorder="1" applyAlignment="1">
      <alignment horizontal="center" vertical="center"/>
    </xf>
    <xf numFmtId="4" fontId="19" fillId="28" borderId="22" xfId="7" applyNumberFormat="1" applyFont="1" applyFill="1" applyBorder="1" applyAlignment="1">
      <alignment horizontal="center" vertical="center"/>
    </xf>
    <xf numFmtId="4" fontId="19" fillId="10" borderId="2" xfId="7" applyNumberFormat="1" applyFont="1" applyFill="1" applyBorder="1" applyAlignment="1">
      <alignment horizontal="center" vertical="center"/>
    </xf>
    <xf numFmtId="4" fontId="19" fillId="10" borderId="3" xfId="7" applyNumberFormat="1" applyFont="1" applyFill="1" applyBorder="1" applyAlignment="1">
      <alignment horizontal="center" vertical="center"/>
    </xf>
    <xf numFmtId="4" fontId="19" fillId="10" borderId="4" xfId="7" applyNumberFormat="1" applyFont="1" applyFill="1" applyBorder="1" applyAlignment="1">
      <alignment horizontal="center" vertical="center"/>
    </xf>
    <xf numFmtId="0" fontId="19" fillId="28" borderId="106" xfId="16" applyFont="1" applyFill="1" applyBorder="1" applyAlignment="1">
      <alignment horizontal="left"/>
    </xf>
    <xf numFmtId="0" fontId="19" fillId="28" borderId="95" xfId="16" applyFont="1" applyFill="1" applyBorder="1" applyAlignment="1">
      <alignment horizontal="left"/>
    </xf>
    <xf numFmtId="4" fontId="85" fillId="2" borderId="120" xfId="0" applyNumberFormat="1" applyFont="1" applyFill="1" applyBorder="1"/>
    <xf numFmtId="0" fontId="19" fillId="6" borderId="179" xfId="2" applyFont="1" applyFill="1" applyBorder="1" applyAlignment="1">
      <alignment horizontal="left" vertical="center" indent="1"/>
    </xf>
    <xf numFmtId="0" fontId="19" fillId="6" borderId="180" xfId="2" applyFont="1" applyFill="1" applyBorder="1" applyAlignment="1">
      <alignment horizontal="left" vertical="center" indent="1"/>
    </xf>
    <xf numFmtId="0" fontId="13" fillId="6" borderId="31" xfId="6" applyFont="1" applyFill="1" applyBorder="1" applyAlignment="1">
      <alignment horizontal="left"/>
    </xf>
    <xf numFmtId="0" fontId="13" fillId="6" borderId="20" xfId="6" applyFont="1" applyFill="1" applyBorder="1" applyAlignment="1">
      <alignment horizontal="left"/>
    </xf>
    <xf numFmtId="0" fontId="72" fillId="0" borderId="2" xfId="0" applyFont="1" applyBorder="1"/>
    <xf numFmtId="0" fontId="72" fillId="0" borderId="4" xfId="0" applyFont="1" applyBorder="1"/>
    <xf numFmtId="10" fontId="72" fillId="0" borderId="2" xfId="5" applyNumberFormat="1" applyFont="1" applyBorder="1" applyAlignment="1">
      <alignment horizontal="center"/>
    </xf>
    <xf numFmtId="10" fontId="72" fillId="0" borderId="4" xfId="5" applyNumberFormat="1" applyFont="1" applyBorder="1" applyAlignment="1">
      <alignment horizontal="center"/>
    </xf>
    <xf numFmtId="0" fontId="65" fillId="0" borderId="84" xfId="0" applyFont="1" applyBorder="1" applyAlignment="1">
      <alignment horizontal="center" vertical="center" wrapText="1"/>
    </xf>
    <xf numFmtId="0" fontId="65" fillId="0" borderId="80" xfId="0" applyFont="1" applyBorder="1" applyAlignment="1">
      <alignment horizontal="center" vertical="center" wrapText="1"/>
    </xf>
    <xf numFmtId="0" fontId="65" fillId="0" borderId="86"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88" xfId="0" applyFont="1" applyBorder="1" applyAlignment="1">
      <alignment horizontal="center" vertical="center" wrapText="1"/>
    </xf>
    <xf numFmtId="0" fontId="65" fillId="0" borderId="81" xfId="0" applyFont="1" applyBorder="1" applyAlignment="1">
      <alignment horizontal="center" vertical="center" wrapText="1"/>
    </xf>
    <xf numFmtId="0" fontId="71" fillId="0" borderId="2" xfId="0" applyFont="1" applyBorder="1"/>
    <xf numFmtId="0" fontId="71" fillId="0" borderId="3" xfId="0" applyFont="1" applyBorder="1"/>
    <xf numFmtId="0" fontId="71" fillId="0" borderId="4" xfId="0" applyFont="1" applyBorder="1"/>
    <xf numFmtId="0" fontId="58" fillId="6" borderId="0" xfId="0" applyFont="1" applyFill="1" applyAlignment="1">
      <alignment horizontal="left" vertical="top" wrapText="1"/>
    </xf>
    <xf numFmtId="0" fontId="57" fillId="6" borderId="0" xfId="0" applyFont="1" applyFill="1" applyAlignment="1">
      <alignment horizontal="left" vertical="top" wrapText="1"/>
    </xf>
    <xf numFmtId="0" fontId="12" fillId="8" borderId="115" xfId="11" applyFont="1" applyFill="1" applyBorder="1" applyAlignment="1">
      <alignment horizontal="center" vertical="center" wrapText="1"/>
    </xf>
    <xf numFmtId="0" fontId="12" fillId="8" borderId="116" xfId="11" applyFont="1" applyFill="1" applyBorder="1" applyAlignment="1">
      <alignment horizontal="center" vertical="center" wrapText="1"/>
    </xf>
    <xf numFmtId="0" fontId="12" fillId="8" borderId="140" xfId="11" applyFont="1" applyFill="1" applyBorder="1" applyAlignment="1">
      <alignment horizontal="center" vertical="center" wrapText="1"/>
    </xf>
    <xf numFmtId="0" fontId="12" fillId="8" borderId="117" xfId="11" applyFont="1" applyFill="1" applyBorder="1" applyAlignment="1">
      <alignment horizontal="center" vertical="center" wrapText="1"/>
    </xf>
    <xf numFmtId="0" fontId="12" fillId="8" borderId="138" xfId="11" applyFont="1" applyFill="1" applyBorder="1" applyAlignment="1">
      <alignment horizontal="center" vertical="center" wrapText="1"/>
    </xf>
    <xf numFmtId="0" fontId="12" fillId="8" borderId="143" xfId="11" applyFont="1" applyFill="1" applyBorder="1" applyAlignment="1">
      <alignment horizontal="center" vertical="center" wrapText="1"/>
    </xf>
    <xf numFmtId="0" fontId="12" fillId="8" borderId="57" xfId="11" applyFont="1" applyFill="1" applyBorder="1" applyAlignment="1">
      <alignment horizontal="center" vertical="center" wrapText="1"/>
    </xf>
    <xf numFmtId="0" fontId="12" fillId="8" borderId="118" xfId="11" applyFont="1" applyFill="1" applyBorder="1" applyAlignment="1">
      <alignment horizontal="center" vertical="center" wrapText="1"/>
    </xf>
    <xf numFmtId="0" fontId="12" fillId="8" borderId="119" xfId="11" applyFont="1" applyFill="1" applyBorder="1" applyAlignment="1">
      <alignment horizontal="center" vertical="center" wrapText="1"/>
    </xf>
    <xf numFmtId="0" fontId="12" fillId="8" borderId="142" xfId="11" applyFont="1" applyFill="1" applyBorder="1" applyAlignment="1">
      <alignment horizontal="center" vertical="center" wrapText="1"/>
    </xf>
    <xf numFmtId="169" fontId="4" fillId="5" borderId="35" xfId="5" applyNumberFormat="1" applyFont="1" applyFill="1" applyBorder="1" applyAlignment="1">
      <alignment horizontal="center" vertical="center"/>
    </xf>
    <xf numFmtId="4" fontId="4" fillId="5" borderId="35" xfId="11" applyNumberFormat="1" applyFont="1" applyFill="1" applyBorder="1" applyAlignment="1">
      <alignment horizontal="center" vertical="center" wrapText="1"/>
    </xf>
    <xf numFmtId="2" fontId="19" fillId="20" borderId="35" xfId="11" applyNumberFormat="1" applyFont="1" applyFill="1" applyBorder="1" applyAlignment="1">
      <alignment horizontal="center" vertical="center" wrapText="1"/>
    </xf>
    <xf numFmtId="0" fontId="19" fillId="20" borderId="35" xfId="11" applyFont="1" applyFill="1" applyBorder="1" applyAlignment="1">
      <alignment horizontal="center" vertical="center" wrapText="1"/>
    </xf>
    <xf numFmtId="0" fontId="4" fillId="7" borderId="32" xfId="11" applyFont="1" applyFill="1" applyBorder="1" applyAlignment="1">
      <alignment horizontal="center" vertical="center" wrapText="1"/>
    </xf>
    <xf numFmtId="0" fontId="4" fillId="5" borderId="35" xfId="11" applyFont="1" applyFill="1" applyBorder="1" applyAlignment="1">
      <alignment horizontal="center" vertical="center" wrapText="1"/>
    </xf>
    <xf numFmtId="0" fontId="4" fillId="5" borderId="35" xfId="11" applyFont="1" applyFill="1" applyBorder="1" applyAlignment="1">
      <alignment horizontal="center" vertical="center"/>
    </xf>
    <xf numFmtId="0" fontId="19" fillId="21" borderId="35" xfId="11" applyFont="1" applyFill="1" applyBorder="1" applyAlignment="1">
      <alignment horizontal="center" vertical="center" wrapText="1"/>
    </xf>
    <xf numFmtId="169" fontId="19" fillId="21" borderId="35" xfId="5" applyNumberFormat="1" applyFont="1" applyFill="1" applyBorder="1" applyAlignment="1">
      <alignment horizontal="center" vertical="center" wrapText="1"/>
    </xf>
    <xf numFmtId="0" fontId="19" fillId="21" borderId="35" xfId="11" applyFont="1" applyFill="1" applyBorder="1" applyAlignment="1">
      <alignment horizontal="center" vertical="center"/>
    </xf>
    <xf numFmtId="4" fontId="19" fillId="21" borderId="35" xfId="11" applyNumberFormat="1" applyFont="1" applyFill="1" applyBorder="1" applyAlignment="1">
      <alignment horizontal="center" vertical="center" wrapText="1"/>
    </xf>
    <xf numFmtId="169" fontId="19" fillId="20" borderId="35" xfId="5" applyNumberFormat="1" applyFont="1" applyFill="1" applyBorder="1" applyAlignment="1">
      <alignment horizontal="center" vertical="center"/>
    </xf>
    <xf numFmtId="0" fontId="19" fillId="37" borderId="35" xfId="11" applyFont="1" applyFill="1" applyBorder="1" applyAlignment="1">
      <alignment horizontal="center" vertical="center" wrapText="1"/>
    </xf>
    <xf numFmtId="2" fontId="19" fillId="37" borderId="35" xfId="11" applyNumberFormat="1" applyFont="1" applyFill="1" applyBorder="1" applyAlignment="1">
      <alignment horizontal="center" vertical="center" wrapText="1"/>
    </xf>
    <xf numFmtId="169" fontId="19" fillId="37" borderId="35" xfId="5" applyNumberFormat="1" applyFont="1" applyFill="1" applyBorder="1" applyAlignment="1">
      <alignment horizontal="center" vertical="center"/>
    </xf>
    <xf numFmtId="0" fontId="0" fillId="36" borderId="129" xfId="0" applyFill="1" applyBorder="1" applyAlignment="1">
      <alignment horizontal="left"/>
    </xf>
    <xf numFmtId="0" fontId="0" fillId="36" borderId="108" xfId="0" applyFill="1" applyBorder="1" applyAlignment="1">
      <alignment horizontal="left"/>
    </xf>
    <xf numFmtId="0" fontId="0" fillId="36" borderId="132" xfId="0" applyFill="1" applyBorder="1" applyAlignment="1">
      <alignment horizontal="left"/>
    </xf>
    <xf numFmtId="0" fontId="0" fillId="32" borderId="129" xfId="0" applyFill="1" applyBorder="1" applyAlignment="1">
      <alignment horizontal="left"/>
    </xf>
    <xf numFmtId="0" fontId="0" fillId="32" borderId="108" xfId="0" applyFill="1" applyBorder="1" applyAlignment="1">
      <alignment horizontal="left"/>
    </xf>
    <xf numFmtId="0" fontId="113" fillId="0" borderId="0" xfId="0" applyFont="1" applyAlignment="1">
      <alignment horizontal="center" wrapText="1"/>
    </xf>
    <xf numFmtId="0" fontId="0" fillId="32" borderId="113" xfId="0" applyFill="1" applyBorder="1" applyAlignment="1">
      <alignment horizontal="center"/>
    </xf>
    <xf numFmtId="0" fontId="18" fillId="31" borderId="134" xfId="0" applyFont="1" applyFill="1" applyBorder="1" applyAlignment="1">
      <alignment horizontal="center"/>
    </xf>
    <xf numFmtId="0" fontId="18" fillId="31" borderId="135" xfId="0" applyFont="1" applyFill="1" applyBorder="1" applyAlignment="1">
      <alignment horizontal="center"/>
    </xf>
    <xf numFmtId="0" fontId="18" fillId="31" borderId="136" xfId="0" applyFont="1" applyFill="1" applyBorder="1" applyAlignment="1">
      <alignment horizontal="center"/>
    </xf>
    <xf numFmtId="0" fontId="18" fillId="31" borderId="113" xfId="0" applyFont="1" applyFill="1" applyBorder="1" applyAlignment="1">
      <alignment horizontal="center"/>
    </xf>
    <xf numFmtId="0" fontId="10" fillId="6" borderId="31" xfId="6" applyFont="1" applyFill="1" applyBorder="1" applyAlignment="1">
      <alignment horizontal="left"/>
    </xf>
    <xf numFmtId="0" fontId="10" fillId="6" borderId="20" xfId="6" applyFont="1" applyFill="1" applyBorder="1" applyAlignment="1">
      <alignment horizontal="left"/>
    </xf>
    <xf numFmtId="0" fontId="99" fillId="7" borderId="9" xfId="2" applyFont="1" applyFill="1" applyBorder="1" applyAlignment="1">
      <alignment horizontal="left" vertical="center" indent="1"/>
    </xf>
    <xf numFmtId="0" fontId="100" fillId="7" borderId="9" xfId="2" applyFont="1" applyFill="1" applyBorder="1" applyAlignment="1">
      <alignment horizontal="left" vertical="center" indent="1"/>
    </xf>
    <xf numFmtId="0" fontId="100" fillId="7" borderId="0" xfId="2" applyFont="1" applyFill="1" applyAlignment="1">
      <alignment horizontal="left" vertical="center" indent="1"/>
    </xf>
    <xf numFmtId="0" fontId="16" fillId="6" borderId="3" xfId="2" applyFont="1" applyFill="1" applyBorder="1" applyAlignment="1">
      <alignment horizontal="right" vertical="center"/>
    </xf>
    <xf numFmtId="0" fontId="16" fillId="6" borderId="4" xfId="2" applyFont="1" applyFill="1" applyBorder="1" applyAlignment="1">
      <alignment horizontal="right" vertical="center"/>
    </xf>
    <xf numFmtId="0" fontId="102" fillId="0" borderId="14" xfId="2" applyFont="1" applyBorder="1" applyAlignment="1">
      <alignment horizontal="left" vertical="center" wrapText="1" indent="1"/>
    </xf>
    <xf numFmtId="0" fontId="102" fillId="0" borderId="15" xfId="2" applyFont="1" applyBorder="1" applyAlignment="1">
      <alignment horizontal="left" vertical="center" wrapText="1" indent="1"/>
    </xf>
    <xf numFmtId="0" fontId="102" fillId="0" borderId="16" xfId="2" applyFont="1" applyBorder="1" applyAlignment="1">
      <alignment horizontal="left" vertical="center" wrapText="1" indent="1"/>
    </xf>
    <xf numFmtId="0" fontId="103" fillId="2" borderId="14" xfId="2" applyFont="1" applyFill="1" applyBorder="1" applyAlignment="1">
      <alignment horizontal="left" vertical="center" wrapText="1" indent="1"/>
    </xf>
    <xf numFmtId="0" fontId="103" fillId="2" borderId="15" xfId="2" applyFont="1" applyFill="1" applyBorder="1" applyAlignment="1">
      <alignment horizontal="left" vertical="center" wrapText="1" indent="1"/>
    </xf>
    <xf numFmtId="0" fontId="103" fillId="2" borderId="16" xfId="2" applyFont="1" applyFill="1" applyBorder="1" applyAlignment="1">
      <alignment horizontal="left" vertical="center" wrapText="1" indent="1"/>
    </xf>
    <xf numFmtId="0" fontId="103" fillId="0" borderId="14" xfId="2" applyFont="1" applyBorder="1" applyAlignment="1">
      <alignment horizontal="left" vertical="center" wrapText="1" indent="1"/>
    </xf>
    <xf numFmtId="0" fontId="103" fillId="0" borderId="15" xfId="2" applyFont="1" applyBorder="1" applyAlignment="1">
      <alignment horizontal="left" vertical="center" wrapText="1" indent="1"/>
    </xf>
    <xf numFmtId="0" fontId="103" fillId="0" borderId="16" xfId="2" applyFont="1" applyBorder="1" applyAlignment="1">
      <alignment horizontal="left" vertical="center" wrapText="1" indent="1"/>
    </xf>
    <xf numFmtId="0" fontId="16" fillId="10" borderId="3" xfId="2" applyFont="1" applyFill="1" applyBorder="1" applyAlignment="1">
      <alignment horizontal="right" vertical="center"/>
    </xf>
    <xf numFmtId="0" fontId="16" fillId="10" borderId="4" xfId="2" applyFont="1" applyFill="1" applyBorder="1" applyAlignment="1">
      <alignment horizontal="right" vertical="center"/>
    </xf>
    <xf numFmtId="0" fontId="4" fillId="5" borderId="149" xfId="11" applyFont="1" applyFill="1" applyBorder="1" applyAlignment="1">
      <alignment horizontal="center" vertical="center"/>
    </xf>
    <xf numFmtId="0" fontId="3" fillId="5" borderId="150" xfId="11" applyFill="1" applyBorder="1" applyAlignment="1">
      <alignment horizontal="center" vertical="center"/>
    </xf>
    <xf numFmtId="0" fontId="3" fillId="5" borderId="151" xfId="11" applyFill="1" applyBorder="1" applyAlignment="1">
      <alignment horizontal="center" vertical="center"/>
    </xf>
    <xf numFmtId="0" fontId="4" fillId="5" borderId="150" xfId="11" applyFont="1" applyFill="1" applyBorder="1" applyAlignment="1">
      <alignment horizontal="center" vertical="center"/>
    </xf>
    <xf numFmtId="0" fontId="4" fillId="5" borderId="151" xfId="11" applyFont="1" applyFill="1" applyBorder="1" applyAlignment="1">
      <alignment horizontal="center" vertical="center"/>
    </xf>
    <xf numFmtId="0" fontId="13" fillId="6" borderId="107" xfId="2" applyFont="1" applyFill="1" applyBorder="1" applyAlignment="1">
      <alignment horizontal="left" vertical="center"/>
    </xf>
    <xf numFmtId="0" fontId="13" fillId="6" borderId="108" xfId="2" applyFont="1" applyFill="1" applyBorder="1" applyAlignment="1">
      <alignment horizontal="left" vertical="center"/>
    </xf>
    <xf numFmtId="4" fontId="106" fillId="5" borderId="0" xfId="19" applyNumberFormat="1" applyFont="1" applyFill="1" applyAlignment="1">
      <alignment horizontal="left" vertical="center" wrapText="1"/>
    </xf>
    <xf numFmtId="4" fontId="106" fillId="5" borderId="0" xfId="19" applyNumberFormat="1" applyFont="1" applyFill="1" applyAlignment="1">
      <alignment horizontal="left" vertical="center"/>
    </xf>
    <xf numFmtId="4" fontId="107" fillId="0" borderId="68" xfId="19" applyNumberFormat="1" applyFont="1" applyBorder="1" applyAlignment="1">
      <alignment horizontal="left" vertical="center" wrapText="1"/>
    </xf>
    <xf numFmtId="4" fontId="107" fillId="0" borderId="69" xfId="19" applyNumberFormat="1" applyFont="1" applyBorder="1" applyAlignment="1">
      <alignment horizontal="left" vertical="center" wrapText="1"/>
    </xf>
    <xf numFmtId="0" fontId="109" fillId="0" borderId="92" xfId="32" applyFont="1" applyBorder="1"/>
    <xf numFmtId="4" fontId="19" fillId="29" borderId="1" xfId="0" applyNumberFormat="1" applyFont="1" applyFill="1" applyBorder="1" applyAlignment="1">
      <alignment horizontal="center"/>
    </xf>
    <xf numFmtId="14" fontId="19" fillId="29" borderId="122" xfId="0" applyNumberFormat="1" applyFont="1" applyFill="1" applyBorder="1" applyAlignment="1">
      <alignment horizontal="center" vertical="center"/>
    </xf>
    <xf numFmtId="14" fontId="19" fillId="29" borderId="78" xfId="0" applyNumberFormat="1" applyFont="1" applyFill="1" applyBorder="1" applyAlignment="1">
      <alignment horizontal="center" vertical="center"/>
    </xf>
    <xf numFmtId="14" fontId="19" fillId="29" borderId="133" xfId="0" applyNumberFormat="1" applyFont="1" applyFill="1" applyBorder="1" applyAlignment="1">
      <alignment horizontal="center" vertical="center"/>
    </xf>
    <xf numFmtId="4" fontId="19" fillId="29" borderId="109" xfId="0" applyNumberFormat="1" applyFont="1" applyFill="1" applyBorder="1" applyAlignment="1">
      <alignment horizontal="center"/>
    </xf>
    <xf numFmtId="4" fontId="19" fillId="29" borderId="110" xfId="0" applyNumberFormat="1" applyFont="1" applyFill="1" applyBorder="1" applyAlignment="1">
      <alignment horizontal="center"/>
    </xf>
    <xf numFmtId="4" fontId="19" fillId="29" borderId="111" xfId="0" applyNumberFormat="1" applyFont="1" applyFill="1" applyBorder="1" applyAlignment="1">
      <alignment horizontal="center"/>
    </xf>
    <xf numFmtId="4" fontId="19" fillId="29" borderId="1" xfId="0" applyNumberFormat="1" applyFont="1" applyFill="1" applyBorder="1" applyAlignment="1">
      <alignment horizontal="center" vertical="center"/>
    </xf>
    <xf numFmtId="4" fontId="19" fillId="29" borderId="1" xfId="16" applyNumberFormat="1" applyFont="1" applyFill="1" applyBorder="1" applyAlignment="1">
      <alignment horizontal="center"/>
    </xf>
    <xf numFmtId="0" fontId="0" fillId="0" borderId="108" xfId="0" applyBorder="1" applyAlignment="1">
      <alignment horizontal="center"/>
    </xf>
    <xf numFmtId="0" fontId="0" fillId="0" borderId="0" xfId="0" applyAlignment="1">
      <alignment horizontal="center"/>
    </xf>
  </cellXfs>
  <cellStyles count="34">
    <cellStyle name="?鹎%U龡&amp;H?_x0008__x001c__x001c_?_x0007__x0001__x0001_" xfId="7" xr:uid="{8E52DC36-214F-49EE-B119-B3584E40FEED}"/>
    <cellStyle name="?鹎%U龡&amp;H?_x0008__x001c__x001c_?_x0007__x0001__x0001_ 12" xfId="19" xr:uid="{8E26D8C3-A56C-4AF3-BC14-C391E1385A1F}"/>
    <cellStyle name="?鹎%U龡&amp;H?_x0008__x001c__x001c_?_x0007__x0001__x0001_ 2" xfId="9" xr:uid="{8D927E1F-8F50-44F6-972A-2D2FB802CAAC}"/>
    <cellStyle name="Comma" xfId="4" builtinId="3"/>
    <cellStyle name="Comma 2 2" xfId="30" xr:uid="{8D337529-6763-4421-B216-90B0EA304457}"/>
    <cellStyle name="Comma 3" xfId="8" xr:uid="{BBFDE93F-EAB1-4C34-B865-9596E33464A7}"/>
    <cellStyle name="Comma 3 3 2" xfId="21" xr:uid="{56B2A2F2-55B6-4FC7-A8D1-E0F68290EF80}"/>
    <cellStyle name="Comma 9" xfId="14" xr:uid="{E9EB85F8-3597-41BE-BCD5-922C5BE7F5FB}"/>
    <cellStyle name="Currency 4" xfId="12" xr:uid="{0AFF5CB0-5218-407A-A6E8-6C408F919B72}"/>
    <cellStyle name="Hyperlink" xfId="22" builtinId="8"/>
    <cellStyle name="Hyperlink 2" xfId="23" xr:uid="{9C5F4923-6F9D-4838-A1A1-8C960B03B747}"/>
    <cellStyle name="Milliers 10 6" xfId="13" xr:uid="{62A5880F-D8D6-46D1-82B9-41DCBF75F64B}"/>
    <cellStyle name="Normal" xfId="0" builtinId="0"/>
    <cellStyle name="Normal 10" xfId="1" xr:uid="{2EC55515-E25A-488A-B9B4-F0E5E0447886}"/>
    <cellStyle name="Normal 10 3" xfId="28" xr:uid="{D1A61840-A464-4FC4-B70B-9A10EF70A350}"/>
    <cellStyle name="Normal 12" xfId="20" xr:uid="{3CCAC321-AD7A-4FCC-8DBB-5F25D038BC0D}"/>
    <cellStyle name="Normal 132" xfId="11" xr:uid="{7EBFD3EB-FC36-4D0F-AA18-FA3FF4758F40}"/>
    <cellStyle name="Normal 2 11" xfId="3" xr:uid="{9A3E6C20-2B3B-4B32-949F-2422093DFA23}"/>
    <cellStyle name="Normal 2 11 5" xfId="17" xr:uid="{005A6953-BAD3-43CD-971D-88A202D39488}"/>
    <cellStyle name="Normal 2 11 8" xfId="29" xr:uid="{04A64991-3EDB-4E8E-894F-960C812248D1}"/>
    <cellStyle name="Normal 2 2 2" xfId="2" xr:uid="{202AA834-7960-4798-81F5-71247DC20D52}"/>
    <cellStyle name="Normal 2 4 2" xfId="27" xr:uid="{0A9F3158-3430-4D05-8222-75A75706E878}"/>
    <cellStyle name="Normal 2 4 2 2" xfId="33" xr:uid="{D47BBEFD-E8BD-43A9-9891-9303B4007FDD}"/>
    <cellStyle name="Normal 2 5" xfId="31" xr:uid="{4A26ED7C-2739-4ED5-8752-0094B337BA09}"/>
    <cellStyle name="Normal 25 2" xfId="26" xr:uid="{6BF891DC-765E-43D1-8822-C0F8658D130B}"/>
    <cellStyle name="Normal 3 10" xfId="18" xr:uid="{29768937-54DA-4062-BE05-4035AABF6D98}"/>
    <cellStyle name="Normal 3 2" xfId="15" xr:uid="{DBB8C841-042D-4522-8C5C-0E6CF98A9D41}"/>
    <cellStyle name="Normal 5 2" xfId="16" xr:uid="{7EA833F6-706F-4BD3-9C7E-AE1595ABCEA7}"/>
    <cellStyle name="Normal 5 9" xfId="6" xr:uid="{0CED2460-11D7-4493-A2A8-74318992444D}"/>
    <cellStyle name="Normal 6" xfId="24" xr:uid="{E1ADE5F0-EC4E-4D81-9073-87973F13D6C6}"/>
    <cellStyle name="Normal 7" xfId="32" xr:uid="{7F06AA73-A50F-4EE0-9A2E-0E4DD8C558DD}"/>
    <cellStyle name="Percent" xfId="5" builtinId="5"/>
    <cellStyle name="Percent 2" xfId="25" xr:uid="{CCDB8ECB-BA90-4D6C-8447-6C8B16C76604}"/>
    <cellStyle name="Pourcentage 10" xfId="10" xr:uid="{17920D41-EE6F-47F7-9394-06C61E1A84FA}"/>
  </cellStyles>
  <dxfs count="14">
    <dxf>
      <font>
        <color theme="0"/>
      </font>
      <fill>
        <patternFill>
          <bgColor theme="5" tint="-0.24994659260841701"/>
        </patternFill>
      </fill>
    </dxf>
    <dxf>
      <font>
        <b/>
        <i val="0"/>
        <color rgb="FF0000FF"/>
      </font>
      <fill>
        <patternFill>
          <bgColor rgb="FF00FF00"/>
        </patternFill>
      </fill>
    </dxf>
    <dxf>
      <font>
        <b/>
        <i val="0"/>
        <color rgb="FFFFFF00"/>
      </font>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142875</xdr:rowOff>
    </xdr:from>
    <xdr:to>
      <xdr:col>1</xdr:col>
      <xdr:colOff>820209</xdr:colOff>
      <xdr:row>3</xdr:row>
      <xdr:rowOff>83068</xdr:rowOff>
    </xdr:to>
    <xdr:pic>
      <xdr:nvPicPr>
        <xdr:cNvPr id="3" name="Picture 2">
          <a:extLst>
            <a:ext uri="{FF2B5EF4-FFF2-40B4-BE49-F238E27FC236}">
              <a16:creationId xmlns:a16="http://schemas.microsoft.com/office/drawing/2014/main" id="{EF6376E1-82D4-477E-A44D-8B422AE05B39}"/>
            </a:ext>
          </a:extLst>
        </xdr:cNvPr>
        <xdr:cNvPicPr>
          <a:picLocks noChangeAspect="1"/>
        </xdr:cNvPicPr>
      </xdr:nvPicPr>
      <xdr:blipFill>
        <a:blip xmlns:r="http://schemas.openxmlformats.org/officeDocument/2006/relationships" r:embed="rId1"/>
        <a:stretch>
          <a:fillRect/>
        </a:stretch>
      </xdr:blipFill>
      <xdr:spPr>
        <a:xfrm>
          <a:off x="85725" y="142875"/>
          <a:ext cx="1344084" cy="5116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350309</xdr:colOff>
      <xdr:row>2</xdr:row>
      <xdr:rowOff>321193</xdr:rowOff>
    </xdr:to>
    <xdr:pic>
      <xdr:nvPicPr>
        <xdr:cNvPr id="2" name="Picture 1">
          <a:extLst>
            <a:ext uri="{FF2B5EF4-FFF2-40B4-BE49-F238E27FC236}">
              <a16:creationId xmlns:a16="http://schemas.microsoft.com/office/drawing/2014/main" id="{9FF92A91-ABE3-416F-9E5E-88D1C32D462C}"/>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3</xdr:row>
      <xdr:rowOff>130693</xdr:rowOff>
    </xdr:to>
    <xdr:pic>
      <xdr:nvPicPr>
        <xdr:cNvPr id="5" name="Picture 4">
          <a:extLst>
            <a:ext uri="{FF2B5EF4-FFF2-40B4-BE49-F238E27FC236}">
              <a16:creationId xmlns:a16="http://schemas.microsoft.com/office/drawing/2014/main" id="{F0BAE500-40AF-459B-A836-01290A0AFFEF}"/>
            </a:ext>
          </a:extLst>
        </xdr:cNvPr>
        <xdr:cNvPicPr>
          <a:picLocks noChangeAspect="1"/>
        </xdr:cNvPicPr>
      </xdr:nvPicPr>
      <xdr:blipFill>
        <a:blip xmlns:r="http://schemas.openxmlformats.org/officeDocument/2006/relationships" r:embed="rId1"/>
        <a:stretch>
          <a:fillRect/>
        </a:stretch>
      </xdr:blipFill>
      <xdr:spPr>
        <a:xfrm>
          <a:off x="304800" y="190500"/>
          <a:ext cx="1344084" cy="511693"/>
        </a:xfrm>
        <a:prstGeom prst="rect">
          <a:avLst/>
        </a:prstGeom>
      </xdr:spPr>
    </xdr:pic>
    <xdr:clientData/>
  </xdr:twoCellAnchor>
  <xdr:twoCellAnchor editAs="oneCell">
    <xdr:from>
      <xdr:col>4</xdr:col>
      <xdr:colOff>266700</xdr:colOff>
      <xdr:row>1</xdr:row>
      <xdr:rowOff>95250</xdr:rowOff>
    </xdr:from>
    <xdr:to>
      <xdr:col>6</xdr:col>
      <xdr:colOff>648309</xdr:colOff>
      <xdr:row>2</xdr:row>
      <xdr:rowOff>139733</xdr:rowOff>
    </xdr:to>
    <xdr:pic>
      <xdr:nvPicPr>
        <xdr:cNvPr id="6" name="Picture 5">
          <a:extLst>
            <a:ext uri="{FF2B5EF4-FFF2-40B4-BE49-F238E27FC236}">
              <a16:creationId xmlns:a16="http://schemas.microsoft.com/office/drawing/2014/main" id="{8C04D0BA-B5FE-1184-B287-630E9F9EB183}"/>
            </a:ext>
          </a:extLst>
        </xdr:cNvPr>
        <xdr:cNvPicPr>
          <a:picLocks noChangeAspect="1"/>
        </xdr:cNvPicPr>
      </xdr:nvPicPr>
      <xdr:blipFill>
        <a:blip xmlns:r="http://schemas.openxmlformats.org/officeDocument/2006/relationships" r:embed="rId2"/>
        <a:stretch>
          <a:fillRect/>
        </a:stretch>
      </xdr:blipFill>
      <xdr:spPr>
        <a:xfrm>
          <a:off x="7400925" y="285750"/>
          <a:ext cx="4363059" cy="2381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104775</xdr:colOff>
      <xdr:row>1</xdr:row>
      <xdr:rowOff>57150</xdr:rowOff>
    </xdr:from>
    <xdr:to>
      <xdr:col>2</xdr:col>
      <xdr:colOff>467784</xdr:colOff>
      <xdr:row>4</xdr:row>
      <xdr:rowOff>2899</xdr:rowOff>
    </xdr:to>
    <xdr:pic>
      <xdr:nvPicPr>
        <xdr:cNvPr id="3" name="Picture 2">
          <a:extLst>
            <a:ext uri="{FF2B5EF4-FFF2-40B4-BE49-F238E27FC236}">
              <a16:creationId xmlns:a16="http://schemas.microsoft.com/office/drawing/2014/main" id="{0CE39660-949C-4520-92FD-486953023A87}"/>
            </a:ext>
          </a:extLst>
        </xdr:cNvPr>
        <xdr:cNvPicPr>
          <a:picLocks noChangeAspect="1"/>
        </xdr:cNvPicPr>
      </xdr:nvPicPr>
      <xdr:blipFill>
        <a:blip xmlns:r="http://schemas.openxmlformats.org/officeDocument/2006/relationships" r:embed="rId1"/>
        <a:stretch>
          <a:fillRect/>
        </a:stretch>
      </xdr:blipFill>
      <xdr:spPr>
        <a:xfrm>
          <a:off x="714375" y="247650"/>
          <a:ext cx="1344084" cy="511693"/>
        </a:xfrm>
        <a:prstGeom prst="rect">
          <a:avLst/>
        </a:prstGeom>
      </xdr:spPr>
    </xdr:pic>
    <xdr:clientData/>
  </xdr:twoCellAnchor>
  <xdr:twoCellAnchor editAs="oneCell">
    <xdr:from>
      <xdr:col>4</xdr:col>
      <xdr:colOff>190500</xdr:colOff>
      <xdr:row>1</xdr:row>
      <xdr:rowOff>71438</xdr:rowOff>
    </xdr:from>
    <xdr:to>
      <xdr:col>11</xdr:col>
      <xdr:colOff>683419</xdr:colOff>
      <xdr:row>3</xdr:row>
      <xdr:rowOff>38100</xdr:rowOff>
    </xdr:to>
    <xdr:pic>
      <xdr:nvPicPr>
        <xdr:cNvPr id="2" name="Picture 1">
          <a:extLst>
            <a:ext uri="{FF2B5EF4-FFF2-40B4-BE49-F238E27FC236}">
              <a16:creationId xmlns:a16="http://schemas.microsoft.com/office/drawing/2014/main" id="{2EF6F6E1-9045-EC26-988B-1DF2224BC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74219" y="261938"/>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448235</xdr:colOff>
      <xdr:row>1</xdr:row>
      <xdr:rowOff>33617</xdr:rowOff>
    </xdr:from>
    <xdr:to>
      <xdr:col>1</xdr:col>
      <xdr:colOff>1792319</xdr:colOff>
      <xdr:row>3</xdr:row>
      <xdr:rowOff>164310</xdr:rowOff>
    </xdr:to>
    <xdr:pic>
      <xdr:nvPicPr>
        <xdr:cNvPr id="2" name="Picture 1">
          <a:extLst>
            <a:ext uri="{FF2B5EF4-FFF2-40B4-BE49-F238E27FC236}">
              <a16:creationId xmlns:a16="http://schemas.microsoft.com/office/drawing/2014/main" id="{81BD15F1-96C4-4DA1-B30C-002141889596}"/>
            </a:ext>
          </a:extLst>
        </xdr:cNvPr>
        <xdr:cNvPicPr>
          <a:picLocks noChangeAspect="1"/>
        </xdr:cNvPicPr>
      </xdr:nvPicPr>
      <xdr:blipFill>
        <a:blip xmlns:r="http://schemas.openxmlformats.org/officeDocument/2006/relationships" r:embed="rId1"/>
        <a:stretch>
          <a:fillRect/>
        </a:stretch>
      </xdr:blipFill>
      <xdr:spPr>
        <a:xfrm>
          <a:off x="1053353" y="224117"/>
          <a:ext cx="1344084" cy="511693"/>
        </a:xfrm>
        <a:prstGeom prst="rect">
          <a:avLst/>
        </a:prstGeom>
      </xdr:spPr>
    </xdr:pic>
    <xdr:clientData/>
  </xdr:twoCellAnchor>
  <xdr:twoCellAnchor editAs="oneCell">
    <xdr:from>
      <xdr:col>2</xdr:col>
      <xdr:colOff>0</xdr:colOff>
      <xdr:row>2</xdr:row>
      <xdr:rowOff>0</xdr:rowOff>
    </xdr:from>
    <xdr:to>
      <xdr:col>5</xdr:col>
      <xdr:colOff>933451</xdr:colOff>
      <xdr:row>3</xdr:row>
      <xdr:rowOff>157162</xdr:rowOff>
    </xdr:to>
    <xdr:pic>
      <xdr:nvPicPr>
        <xdr:cNvPr id="4" name="Picture 3">
          <a:extLst>
            <a:ext uri="{FF2B5EF4-FFF2-40B4-BE49-F238E27FC236}">
              <a16:creationId xmlns:a16="http://schemas.microsoft.com/office/drawing/2014/main" id="{76C3E1B6-FB12-44C5-9C54-03879E900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5438" y="38100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121709</xdr:colOff>
      <xdr:row>4</xdr:row>
      <xdr:rowOff>104499</xdr:rowOff>
    </xdr:to>
    <xdr:pic>
      <xdr:nvPicPr>
        <xdr:cNvPr id="2" name="Picture 1">
          <a:extLst>
            <a:ext uri="{FF2B5EF4-FFF2-40B4-BE49-F238E27FC236}">
              <a16:creationId xmlns:a16="http://schemas.microsoft.com/office/drawing/2014/main" id="{A15F5489-8BD2-438A-B514-F5069043D41F}"/>
            </a:ext>
          </a:extLst>
        </xdr:cNvPr>
        <xdr:cNvPicPr>
          <a:picLocks noChangeAspect="1"/>
        </xdr:cNvPicPr>
      </xdr:nvPicPr>
      <xdr:blipFill>
        <a:blip xmlns:r="http://schemas.openxmlformats.org/officeDocument/2006/relationships" r:embed="rId1"/>
        <a:stretch>
          <a:fillRect/>
        </a:stretch>
      </xdr:blipFill>
      <xdr:spPr>
        <a:xfrm>
          <a:off x="723900" y="190500"/>
          <a:ext cx="1344084" cy="511693"/>
        </a:xfrm>
        <a:prstGeom prst="rect">
          <a:avLst/>
        </a:prstGeom>
      </xdr:spPr>
    </xdr:pic>
    <xdr:clientData/>
  </xdr:twoCellAnchor>
  <xdr:twoCellAnchor editAs="oneCell">
    <xdr:from>
      <xdr:col>5</xdr:col>
      <xdr:colOff>0</xdr:colOff>
      <xdr:row>2</xdr:row>
      <xdr:rowOff>0</xdr:rowOff>
    </xdr:from>
    <xdr:to>
      <xdr:col>9</xdr:col>
      <xdr:colOff>385763</xdr:colOff>
      <xdr:row>4</xdr:row>
      <xdr:rowOff>61912</xdr:rowOff>
    </xdr:to>
    <xdr:pic>
      <xdr:nvPicPr>
        <xdr:cNvPr id="5" name="Picture 4">
          <a:extLst>
            <a:ext uri="{FF2B5EF4-FFF2-40B4-BE49-F238E27FC236}">
              <a16:creationId xmlns:a16="http://schemas.microsoft.com/office/drawing/2014/main" id="{ECAD0B20-B2F2-418F-811E-AC9DD411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6656" y="28575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xdr:colOff>
      <xdr:row>0</xdr:row>
      <xdr:rowOff>133350</xdr:rowOff>
    </xdr:from>
    <xdr:to>
      <xdr:col>3</xdr:col>
      <xdr:colOff>77259</xdr:colOff>
      <xdr:row>3</xdr:row>
      <xdr:rowOff>106086</xdr:rowOff>
    </xdr:to>
    <xdr:pic>
      <xdr:nvPicPr>
        <xdr:cNvPr id="2" name="Picture 1">
          <a:extLst>
            <a:ext uri="{FF2B5EF4-FFF2-40B4-BE49-F238E27FC236}">
              <a16:creationId xmlns:a16="http://schemas.microsoft.com/office/drawing/2014/main" id="{1FDFCF8B-0406-4CE3-A847-F81A8CD0971A}"/>
            </a:ext>
          </a:extLst>
        </xdr:cNvPr>
        <xdr:cNvPicPr>
          <a:picLocks noChangeAspect="1"/>
        </xdr:cNvPicPr>
      </xdr:nvPicPr>
      <xdr:blipFill>
        <a:blip xmlns:r="http://schemas.openxmlformats.org/officeDocument/2006/relationships" r:embed="rId1"/>
        <a:stretch>
          <a:fillRect/>
        </a:stretch>
      </xdr:blipFill>
      <xdr:spPr>
        <a:xfrm>
          <a:off x="752475" y="133350"/>
          <a:ext cx="1344084" cy="511693"/>
        </a:xfrm>
        <a:prstGeom prst="rect">
          <a:avLst/>
        </a:prstGeom>
      </xdr:spPr>
    </xdr:pic>
    <xdr:clientData/>
  </xdr:twoCellAnchor>
  <xdr:twoCellAnchor editAs="oneCell">
    <xdr:from>
      <xdr:col>3</xdr:col>
      <xdr:colOff>1181100</xdr:colOff>
      <xdr:row>1</xdr:row>
      <xdr:rowOff>85725</xdr:rowOff>
    </xdr:from>
    <xdr:to>
      <xdr:col>8</xdr:col>
      <xdr:colOff>1279340</xdr:colOff>
      <xdr:row>2</xdr:row>
      <xdr:rowOff>142115</xdr:rowOff>
    </xdr:to>
    <xdr:pic>
      <xdr:nvPicPr>
        <xdr:cNvPr id="4" name="Picture 3">
          <a:extLst>
            <a:ext uri="{FF2B5EF4-FFF2-40B4-BE49-F238E27FC236}">
              <a16:creationId xmlns:a16="http://schemas.microsoft.com/office/drawing/2014/main" id="{98CA5495-1A2D-4F86-A318-2E925E0E9CDB}"/>
            </a:ext>
          </a:extLst>
        </xdr:cNvPr>
        <xdr:cNvPicPr>
          <a:picLocks noChangeAspect="1"/>
        </xdr:cNvPicPr>
      </xdr:nvPicPr>
      <xdr:blipFill>
        <a:blip xmlns:r="http://schemas.openxmlformats.org/officeDocument/2006/relationships" r:embed="rId2"/>
        <a:stretch>
          <a:fillRect/>
        </a:stretch>
      </xdr:blipFill>
      <xdr:spPr>
        <a:xfrm>
          <a:off x="3200400" y="276225"/>
          <a:ext cx="4363059" cy="23815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1169853</xdr:colOff>
      <xdr:row>6</xdr:row>
      <xdr:rowOff>8151</xdr:rowOff>
    </xdr:to>
    <xdr:pic>
      <xdr:nvPicPr>
        <xdr:cNvPr id="2" name="Picture 3">
          <a:extLst>
            <a:ext uri="{FF2B5EF4-FFF2-40B4-BE49-F238E27FC236}">
              <a16:creationId xmlns:a16="http://schemas.microsoft.com/office/drawing/2014/main" id="{C8E31442-3905-49AE-8590-C14AE54E256C}"/>
            </a:ext>
          </a:extLst>
        </xdr:cNvPr>
        <xdr:cNvPicPr>
          <a:picLocks noChangeAspect="1"/>
        </xdr:cNvPicPr>
      </xdr:nvPicPr>
      <xdr:blipFill>
        <a:blip xmlns:r="http://schemas.openxmlformats.org/officeDocument/2006/relationships" r:embed="rId1"/>
        <a:stretch>
          <a:fillRect/>
        </a:stretch>
      </xdr:blipFill>
      <xdr:spPr>
        <a:xfrm>
          <a:off x="266700" y="323850"/>
          <a:ext cx="1176203" cy="6439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2</xdr:row>
      <xdr:rowOff>65849</xdr:rowOff>
    </xdr:to>
    <xdr:pic>
      <xdr:nvPicPr>
        <xdr:cNvPr id="2" name="Picture 1">
          <a:extLst>
            <a:ext uri="{FF2B5EF4-FFF2-40B4-BE49-F238E27FC236}">
              <a16:creationId xmlns:a16="http://schemas.microsoft.com/office/drawing/2014/main" id="{C158006F-AB64-4745-8B5D-55E21BCE8871}"/>
            </a:ext>
          </a:extLst>
        </xdr:cNvPr>
        <xdr:cNvPicPr>
          <a:picLocks noChangeAspect="1"/>
        </xdr:cNvPicPr>
      </xdr:nvPicPr>
      <xdr:blipFill>
        <a:blip xmlns:r="http://schemas.openxmlformats.org/officeDocument/2006/relationships" r:embed="rId1"/>
        <a:stretch>
          <a:fillRect/>
        </a:stretch>
      </xdr:blipFill>
      <xdr:spPr>
        <a:xfrm>
          <a:off x="5012532" y="166688"/>
          <a:ext cx="1095375" cy="4230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3</xdr:row>
      <xdr:rowOff>18224</xdr:rowOff>
    </xdr:to>
    <xdr:pic>
      <xdr:nvPicPr>
        <xdr:cNvPr id="2" name="Picture 1">
          <a:extLst>
            <a:ext uri="{FF2B5EF4-FFF2-40B4-BE49-F238E27FC236}">
              <a16:creationId xmlns:a16="http://schemas.microsoft.com/office/drawing/2014/main" id="{0137F9FE-B197-4A1C-8D3C-B7818C5895E9}"/>
            </a:ext>
          </a:extLst>
        </xdr:cNvPr>
        <xdr:cNvPicPr>
          <a:picLocks noChangeAspect="1"/>
        </xdr:cNvPicPr>
      </xdr:nvPicPr>
      <xdr:blipFill>
        <a:blip xmlns:r="http://schemas.openxmlformats.org/officeDocument/2006/relationships" r:embed="rId1"/>
        <a:stretch>
          <a:fillRect/>
        </a:stretch>
      </xdr:blipFill>
      <xdr:spPr>
        <a:xfrm>
          <a:off x="4412457" y="166688"/>
          <a:ext cx="1095375" cy="4230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10043</xdr:rowOff>
    </xdr:to>
    <xdr:pic>
      <xdr:nvPicPr>
        <xdr:cNvPr id="2" name="Picture 1">
          <a:extLst>
            <a:ext uri="{FF2B5EF4-FFF2-40B4-BE49-F238E27FC236}">
              <a16:creationId xmlns:a16="http://schemas.microsoft.com/office/drawing/2014/main" id="{9CF4911C-87A2-4B4F-B325-1BFFC701F96E}"/>
            </a:ext>
          </a:extLst>
        </xdr:cNvPr>
        <xdr:cNvPicPr>
          <a:picLocks noChangeAspect="1"/>
        </xdr:cNvPicPr>
      </xdr:nvPicPr>
      <xdr:blipFill>
        <a:blip xmlns:r="http://schemas.openxmlformats.org/officeDocument/2006/relationships" r:embed="rId1"/>
        <a:stretch>
          <a:fillRect/>
        </a:stretch>
      </xdr:blipFill>
      <xdr:spPr>
        <a:xfrm>
          <a:off x="619125" y="209550"/>
          <a:ext cx="1344084" cy="5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205305</xdr:rowOff>
    </xdr:to>
    <xdr:pic>
      <xdr:nvPicPr>
        <xdr:cNvPr id="2" name="Picture 1">
          <a:extLst>
            <a:ext uri="{FF2B5EF4-FFF2-40B4-BE49-F238E27FC236}">
              <a16:creationId xmlns:a16="http://schemas.microsoft.com/office/drawing/2014/main" id="{DD2C5CF8-BDB5-4DF0-8C54-149234A61AB7}"/>
            </a:ext>
          </a:extLst>
        </xdr:cNvPr>
        <xdr:cNvPicPr>
          <a:picLocks noChangeAspect="1"/>
        </xdr:cNvPicPr>
      </xdr:nvPicPr>
      <xdr:blipFill>
        <a:blip xmlns:r="http://schemas.openxmlformats.org/officeDocument/2006/relationships" r:embed="rId1"/>
        <a:stretch>
          <a:fillRect/>
        </a:stretch>
      </xdr:blipFill>
      <xdr:spPr>
        <a:xfrm>
          <a:off x="619125" y="180975"/>
          <a:ext cx="1344084" cy="4767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1</xdr:col>
      <xdr:colOff>1858434</xdr:colOff>
      <xdr:row>3</xdr:row>
      <xdr:rowOff>67006</xdr:rowOff>
    </xdr:to>
    <xdr:pic>
      <xdr:nvPicPr>
        <xdr:cNvPr id="2" name="Picture 1">
          <a:extLst>
            <a:ext uri="{FF2B5EF4-FFF2-40B4-BE49-F238E27FC236}">
              <a16:creationId xmlns:a16="http://schemas.microsoft.com/office/drawing/2014/main" id="{B24E3047-13FC-40C5-821D-D3FE2FDD2577}"/>
            </a:ext>
          </a:extLst>
        </xdr:cNvPr>
        <xdr:cNvPicPr>
          <a:picLocks noChangeAspect="1"/>
        </xdr:cNvPicPr>
      </xdr:nvPicPr>
      <xdr:blipFill>
        <a:blip xmlns:r="http://schemas.openxmlformats.org/officeDocument/2006/relationships" r:embed="rId1"/>
        <a:stretch>
          <a:fillRect/>
        </a:stretch>
      </xdr:blipFill>
      <xdr:spPr>
        <a:xfrm>
          <a:off x="514350" y="257175"/>
          <a:ext cx="1344084" cy="486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1</xdr:col>
      <xdr:colOff>1372659</xdr:colOff>
      <xdr:row>2</xdr:row>
      <xdr:rowOff>159268</xdr:rowOff>
    </xdr:to>
    <xdr:pic>
      <xdr:nvPicPr>
        <xdr:cNvPr id="3" name="Picture 2">
          <a:extLst>
            <a:ext uri="{FF2B5EF4-FFF2-40B4-BE49-F238E27FC236}">
              <a16:creationId xmlns:a16="http://schemas.microsoft.com/office/drawing/2014/main" id="{FFC09BE9-BD06-4F69-8FC6-66BDCFA05EE1}"/>
            </a:ext>
          </a:extLst>
        </xdr:cNvPr>
        <xdr:cNvPicPr>
          <a:picLocks noChangeAspect="1"/>
        </xdr:cNvPicPr>
      </xdr:nvPicPr>
      <xdr:blipFill>
        <a:blip xmlns:r="http://schemas.openxmlformats.org/officeDocument/2006/relationships" r:embed="rId1"/>
        <a:stretch>
          <a:fillRect/>
        </a:stretch>
      </xdr:blipFill>
      <xdr:spPr>
        <a:xfrm>
          <a:off x="638175" y="171450"/>
          <a:ext cx="1344084" cy="5116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2</xdr:col>
      <xdr:colOff>540809</xdr:colOff>
      <xdr:row>2</xdr:row>
      <xdr:rowOff>318811</xdr:rowOff>
    </xdr:to>
    <xdr:pic>
      <xdr:nvPicPr>
        <xdr:cNvPr id="2" name="Picture 1">
          <a:extLst>
            <a:ext uri="{FF2B5EF4-FFF2-40B4-BE49-F238E27FC236}">
              <a16:creationId xmlns:a16="http://schemas.microsoft.com/office/drawing/2014/main" id="{D152A038-98DF-44C5-B704-E6CFA5D40F51}"/>
            </a:ext>
          </a:extLst>
        </xdr:cNvPr>
        <xdr:cNvPicPr>
          <a:picLocks noChangeAspect="1"/>
        </xdr:cNvPicPr>
      </xdr:nvPicPr>
      <xdr:blipFill>
        <a:blip xmlns:r="http://schemas.openxmlformats.org/officeDocument/2006/relationships" r:embed="rId1"/>
        <a:stretch>
          <a:fillRect/>
        </a:stretch>
      </xdr:blipFill>
      <xdr:spPr>
        <a:xfrm>
          <a:off x="685800" y="152400"/>
          <a:ext cx="1344084" cy="511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1344084</xdr:colOff>
      <xdr:row>2</xdr:row>
      <xdr:rowOff>314049</xdr:rowOff>
    </xdr:to>
    <xdr:pic>
      <xdr:nvPicPr>
        <xdr:cNvPr id="5" name="Picture 4">
          <a:extLst>
            <a:ext uri="{FF2B5EF4-FFF2-40B4-BE49-F238E27FC236}">
              <a16:creationId xmlns:a16="http://schemas.microsoft.com/office/drawing/2014/main" id="{EFE82662-46DF-44ED-8037-80138E963A40}"/>
            </a:ext>
          </a:extLst>
        </xdr:cNvPr>
        <xdr:cNvPicPr>
          <a:picLocks noChangeAspect="1"/>
        </xdr:cNvPicPr>
      </xdr:nvPicPr>
      <xdr:blipFill>
        <a:blip xmlns:r="http://schemas.openxmlformats.org/officeDocument/2006/relationships" r:embed="rId1"/>
        <a:stretch>
          <a:fillRect/>
        </a:stretch>
      </xdr:blipFill>
      <xdr:spPr>
        <a:xfrm>
          <a:off x="609600" y="200025"/>
          <a:ext cx="1344084" cy="511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295275</xdr:colOff>
      <xdr:row>0</xdr:row>
      <xdr:rowOff>123825</xdr:rowOff>
    </xdr:from>
    <xdr:to>
      <xdr:col>1</xdr:col>
      <xdr:colOff>1325034</xdr:colOff>
      <xdr:row>2</xdr:row>
      <xdr:rowOff>254518</xdr:rowOff>
    </xdr:to>
    <xdr:pic>
      <xdr:nvPicPr>
        <xdr:cNvPr id="2" name="Picture 1">
          <a:extLst>
            <a:ext uri="{FF2B5EF4-FFF2-40B4-BE49-F238E27FC236}">
              <a16:creationId xmlns:a16="http://schemas.microsoft.com/office/drawing/2014/main" id="{8C5AAB2A-C957-41F1-8171-F11CED80D5B5}"/>
            </a:ext>
          </a:extLst>
        </xdr:cNvPr>
        <xdr:cNvPicPr>
          <a:picLocks noChangeAspect="1"/>
        </xdr:cNvPicPr>
      </xdr:nvPicPr>
      <xdr:blipFill>
        <a:blip xmlns:r="http://schemas.openxmlformats.org/officeDocument/2006/relationships" r:embed="rId1"/>
        <a:stretch>
          <a:fillRect/>
        </a:stretch>
      </xdr:blipFill>
      <xdr:spPr>
        <a:xfrm>
          <a:off x="295275" y="123825"/>
          <a:ext cx="1344084" cy="5116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363009</xdr:colOff>
      <xdr:row>3</xdr:row>
      <xdr:rowOff>1311</xdr:rowOff>
    </xdr:to>
    <xdr:pic>
      <xdr:nvPicPr>
        <xdr:cNvPr id="2" name="Picture 1">
          <a:extLst>
            <a:ext uri="{FF2B5EF4-FFF2-40B4-BE49-F238E27FC236}">
              <a16:creationId xmlns:a16="http://schemas.microsoft.com/office/drawing/2014/main" id="{088EEEFA-C999-49FF-8A2A-990FC76397C7}"/>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hyperlink" Target="mailto:jonathan.drouet@iqeq.com" TargetMode="External"/><Relationship Id="rId2" Type="http://schemas.openxmlformats.org/officeDocument/2006/relationships/hyperlink" Target="mailto:fct_bmw_25@iqeq.com" TargetMode="External"/><Relationship Id="rId1" Type="http://schemas.openxmlformats.org/officeDocument/2006/relationships/hyperlink" Target="mailto:dimitri.bellaiche@iqeq.com" TargetMode="External"/><Relationship Id="rId5" Type="http://schemas.openxmlformats.org/officeDocument/2006/relationships/drawing" Target="../drawings/drawing1.xml"/><Relationship Id="rId4" Type="http://schemas.openxmlformats.org/officeDocument/2006/relationships/hyperlink" Target="mailto:omar.ghannam@iqeq.com"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71206-D2C7-49B9-A4AC-BE40AA4691B8}">
  <dimension ref="C3:AD4"/>
  <sheetViews>
    <sheetView workbookViewId="0"/>
  </sheetViews>
  <sheetFormatPr defaultRowHeight="14.5"/>
  <cols>
    <col min="2" max="3" width="10.453125" bestFit="1" customWidth="1"/>
    <col min="4" max="4" width="13.81640625" customWidth="1"/>
    <col min="5" max="5" width="14.26953125" customWidth="1"/>
    <col min="7" max="7" width="10.54296875" customWidth="1"/>
    <col min="8" max="8" width="12.1796875" customWidth="1"/>
    <col min="9" max="9" width="12.453125" customWidth="1"/>
    <col min="11" max="11" width="9.7265625" bestFit="1" customWidth="1"/>
    <col min="12" max="12" width="11.1796875" bestFit="1" customWidth="1"/>
    <col min="13" max="13" width="15.453125" customWidth="1"/>
    <col min="14" max="14" width="14.7265625" customWidth="1"/>
    <col min="16" max="16" width="11.1796875" bestFit="1" customWidth="1"/>
    <col min="17" max="17" width="10.453125" bestFit="1" customWidth="1"/>
    <col min="18" max="18" width="13.54296875" bestFit="1" customWidth="1"/>
    <col min="20" max="20" width="10.453125" bestFit="1" customWidth="1"/>
  </cols>
  <sheetData>
    <row r="3" spans="3:30" ht="87">
      <c r="C3" s="160" t="s">
        <v>44</v>
      </c>
      <c r="D3" s="160" t="s">
        <v>225</v>
      </c>
      <c r="E3" s="160" t="s">
        <v>226</v>
      </c>
      <c r="F3" s="160" t="s">
        <v>227</v>
      </c>
      <c r="G3" s="160" t="s">
        <v>228</v>
      </c>
      <c r="H3" s="160" t="s">
        <v>229</v>
      </c>
      <c r="I3" s="160" t="s">
        <v>230</v>
      </c>
      <c r="J3" s="160" t="s">
        <v>231</v>
      </c>
      <c r="K3" s="160" t="s">
        <v>232</v>
      </c>
      <c r="L3" s="160" t="s">
        <v>367</v>
      </c>
      <c r="M3" s="160" t="s">
        <v>233</v>
      </c>
      <c r="N3" s="160" t="s">
        <v>234</v>
      </c>
      <c r="O3" s="160" t="s">
        <v>236</v>
      </c>
      <c r="P3" s="160" t="s">
        <v>237</v>
      </c>
      <c r="Q3" s="160" t="s">
        <v>47</v>
      </c>
      <c r="R3" s="160" t="s">
        <v>172</v>
      </c>
      <c r="S3" s="160" t="s">
        <v>174</v>
      </c>
      <c r="T3" s="160" t="s">
        <v>168</v>
      </c>
      <c r="U3" s="160" t="s">
        <v>65</v>
      </c>
      <c r="V3" s="160" t="s">
        <v>27</v>
      </c>
      <c r="W3" s="160" t="s">
        <v>109</v>
      </c>
      <c r="X3" s="160" t="s">
        <v>110</v>
      </c>
      <c r="Y3" s="160" t="s">
        <v>493</v>
      </c>
      <c r="Z3" s="160" t="s">
        <v>118</v>
      </c>
      <c r="AA3" s="160" t="s">
        <v>116</v>
      </c>
      <c r="AB3" s="160" t="s">
        <v>120</v>
      </c>
      <c r="AC3" s="160" t="s">
        <v>33</v>
      </c>
      <c r="AD3" s="160" t="s">
        <v>221</v>
      </c>
    </row>
    <row r="4" spans="3:30">
      <c r="C4" s="223">
        <f>+'00 - Cover'!E10</f>
        <v>45991</v>
      </c>
      <c r="D4" s="154">
        <f>+'05 - Asset Follow-up'!D11</f>
        <v>8048546.9199999999</v>
      </c>
      <c r="E4" s="154">
        <f>+'05 - Asset Follow-up'!E11</f>
        <v>744281.26</v>
      </c>
      <c r="F4" s="154">
        <f>+'05 - Asset Follow-up'!F11</f>
        <v>11571.21</v>
      </c>
      <c r="G4" s="154">
        <f>+'05 - Asset Follow-up'!G11</f>
        <v>3339.15</v>
      </c>
      <c r="H4" s="154">
        <v>0</v>
      </c>
      <c r="I4" s="154">
        <f>+'05 - Asset Follow-up'!H11</f>
        <v>67267.850000000006</v>
      </c>
      <c r="J4" s="154">
        <f>+'05 - Asset Follow-up'!I11</f>
        <v>-2716.14</v>
      </c>
      <c r="K4" s="154">
        <f>+'05 - Asset Follow-up'!J11</f>
        <v>62403.9</v>
      </c>
      <c r="L4" s="154">
        <f>+'05 - Asset Follow-up'!K11</f>
        <v>0</v>
      </c>
      <c r="M4" s="154">
        <f>+'05 - Asset Follow-up'!L11</f>
        <v>723255.1</v>
      </c>
      <c r="N4" s="154">
        <v>0</v>
      </c>
      <c r="O4" s="154">
        <f>+'05 - Asset Follow-up'!O11</f>
        <v>22</v>
      </c>
      <c r="P4" s="154">
        <f>+'05 - Asset Follow-up'!P11</f>
        <v>3138215.66</v>
      </c>
      <c r="Q4" s="223">
        <f>+'00 - Cover'!E14</f>
        <v>46013</v>
      </c>
      <c r="R4" s="154">
        <f>'08 - Notes Follow up'!D16</f>
        <v>453701250</v>
      </c>
      <c r="S4" s="154">
        <f>+'08 - Notes Follow up'!J17</f>
        <v>90740.25</v>
      </c>
      <c r="T4" s="154">
        <f>+'00 - Cover'!E20</f>
        <v>1.899E-2</v>
      </c>
      <c r="U4">
        <f>+'11 - Swap'!G12</f>
        <v>8.8888888888888892E-2</v>
      </c>
      <c r="V4">
        <f>SUM('12 - Third party expenses'!I12:I20)</f>
        <v>4166.6666666666661</v>
      </c>
      <c r="W4">
        <f>+'12 - Third party expenses'!I24</f>
        <v>0</v>
      </c>
      <c r="X4">
        <f>+'12 - Third party expenses'!I25</f>
        <v>0</v>
      </c>
      <c r="Y4">
        <f>SUM('12 - Third party expenses'!I27:I33)</f>
        <v>3894</v>
      </c>
      <c r="Z4">
        <f>+SUM('12 - Third party expenses'!I36:I38)</f>
        <v>100</v>
      </c>
      <c r="AA4">
        <f>+SUM('12 - Third party expenses'!I40:I42)</f>
        <v>335</v>
      </c>
      <c r="AB4">
        <f>+SUM('12 - Third party expenses'!I48:I49)</f>
        <v>200</v>
      </c>
      <c r="AC4">
        <v>0</v>
      </c>
      <c r="AD4">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8B017-0E12-4E37-AF83-96930CD08B40}">
  <sheetPr>
    <tabColor theme="9" tint="0.79998168889431442"/>
  </sheetPr>
  <dimension ref="B3:R59"/>
  <sheetViews>
    <sheetView showGridLines="0" workbookViewId="0">
      <selection activeCell="B20" sqref="B20"/>
    </sheetView>
  </sheetViews>
  <sheetFormatPr defaultColWidth="9.1796875" defaultRowHeight="15.5"/>
  <cols>
    <col min="1" max="1" width="9.1796875" style="178"/>
    <col min="2" max="2" width="35.81640625" style="178" customWidth="1"/>
    <col min="3" max="3" width="37.1796875" style="178" bestFit="1" customWidth="1"/>
    <col min="4" max="4" width="20.54296875" style="178" bestFit="1" customWidth="1"/>
    <col min="5" max="5" width="34.81640625" style="178" customWidth="1"/>
    <col min="6" max="6" width="31.81640625" style="178" customWidth="1"/>
    <col min="7" max="9" width="23.81640625" style="178" customWidth="1"/>
    <col min="10" max="10" width="13.1796875" style="178" customWidth="1"/>
    <col min="11" max="11" width="23.81640625" style="178" customWidth="1"/>
    <col min="12" max="12" width="14.7265625" style="178" bestFit="1" customWidth="1"/>
    <col min="13" max="13" width="19.26953125" style="178" customWidth="1"/>
    <col min="14" max="14" width="29.81640625" style="178" bestFit="1" customWidth="1"/>
    <col min="15" max="15" width="16.1796875" style="178" customWidth="1"/>
    <col min="16" max="16" width="16.81640625" style="178" customWidth="1"/>
    <col min="17" max="16384" width="9.1796875" style="178"/>
  </cols>
  <sheetData>
    <row r="3" spans="2:18" ht="26">
      <c r="D3" s="771" t="s">
        <v>508</v>
      </c>
      <c r="E3" s="771"/>
      <c r="F3" s="771"/>
      <c r="G3" s="771"/>
    </row>
    <row r="7" spans="2:18" ht="18" customHeight="1">
      <c r="B7" s="195" t="s">
        <v>241</v>
      </c>
      <c r="C7" s="192"/>
      <c r="D7" s="192"/>
      <c r="E7" s="192"/>
      <c r="F7" s="192"/>
      <c r="G7" s="192"/>
      <c r="H7" s="192"/>
      <c r="I7" s="192"/>
      <c r="J7" s="192"/>
      <c r="K7" s="192"/>
      <c r="L7" s="193"/>
      <c r="M7" s="193"/>
      <c r="N7" s="193"/>
      <c r="O7" s="193"/>
      <c r="P7" s="193"/>
      <c r="Q7" s="193"/>
      <c r="R7" s="177"/>
    </row>
    <row r="8" spans="2:18" ht="18" customHeight="1">
      <c r="R8" s="177"/>
    </row>
    <row r="9" spans="2:18">
      <c r="B9" s="788" t="s">
        <v>203</v>
      </c>
      <c r="C9" s="789"/>
      <c r="D9" s="224">
        <f>'05 - Asset Follow-up'!M13</f>
        <v>615773298.3599999</v>
      </c>
      <c r="E9" s="179"/>
      <c r="F9" s="179"/>
      <c r="G9" s="179"/>
      <c r="H9" s="179"/>
      <c r="I9" s="179"/>
      <c r="J9" s="179"/>
      <c r="K9" s="179"/>
      <c r="M9" s="180"/>
      <c r="N9" s="180"/>
      <c r="O9" s="180"/>
      <c r="P9" s="180"/>
      <c r="Q9" s="180"/>
      <c r="R9" s="177"/>
    </row>
    <row r="10" spans="2:18">
      <c r="B10" s="790" t="s">
        <v>204</v>
      </c>
      <c r="C10" s="791"/>
      <c r="D10" s="196">
        <f>'05 - Asset Follow-up'!M12</f>
        <v>605483406.11000001</v>
      </c>
      <c r="E10" s="181"/>
      <c r="F10" s="181"/>
      <c r="G10" s="181"/>
      <c r="H10" s="181"/>
      <c r="I10" s="181"/>
      <c r="J10" s="181"/>
      <c r="K10" s="181"/>
      <c r="M10" s="182"/>
      <c r="N10" s="182"/>
      <c r="O10" s="182"/>
      <c r="P10" s="182"/>
      <c r="Q10" s="182"/>
      <c r="R10" s="177"/>
    </row>
    <row r="11" spans="2:18">
      <c r="B11" s="792" t="s">
        <v>205</v>
      </c>
      <c r="C11" s="793"/>
      <c r="D11" s="197">
        <f>'05 - Asset Follow-up'!M11</f>
        <v>595848599.28000009</v>
      </c>
      <c r="E11" s="181"/>
      <c r="F11" s="181"/>
      <c r="G11" s="181"/>
      <c r="H11" s="181"/>
      <c r="I11" s="181"/>
      <c r="J11" s="181"/>
      <c r="K11" s="181"/>
      <c r="M11" s="182"/>
      <c r="N11" s="182"/>
      <c r="O11" s="182"/>
      <c r="P11" s="182"/>
      <c r="Q11" s="182"/>
      <c r="R11" s="177"/>
    </row>
    <row r="12" spans="2:18" ht="15" customHeight="1">
      <c r="B12" s="181"/>
      <c r="C12" s="181"/>
      <c r="D12" s="182"/>
      <c r="E12" s="181"/>
      <c r="F12" s="181"/>
      <c r="G12" s="181"/>
      <c r="H12" s="181"/>
      <c r="I12" s="181"/>
      <c r="J12" s="181"/>
      <c r="K12" s="181"/>
      <c r="M12" s="182"/>
      <c r="N12" s="182"/>
      <c r="O12" s="182"/>
      <c r="P12" s="182"/>
      <c r="Q12" s="182"/>
      <c r="R12" s="177"/>
    </row>
    <row r="13" spans="2:18" ht="15" customHeight="1">
      <c r="B13" s="181"/>
      <c r="C13" s="181"/>
      <c r="D13" s="182"/>
      <c r="E13" s="181"/>
      <c r="F13" s="181"/>
      <c r="G13" s="181"/>
      <c r="H13" s="181"/>
      <c r="I13" s="181"/>
      <c r="J13" s="181"/>
      <c r="K13" s="181"/>
      <c r="M13" s="182"/>
      <c r="N13" s="182"/>
      <c r="O13" s="182"/>
      <c r="P13" s="182"/>
      <c r="Q13" s="182"/>
      <c r="R13" s="177"/>
    </row>
    <row r="14" spans="2:18" ht="15" customHeight="1">
      <c r="B14" s="181"/>
      <c r="C14" s="181"/>
      <c r="D14" s="182"/>
      <c r="E14" s="181"/>
      <c r="F14" s="181"/>
      <c r="G14" s="181"/>
      <c r="H14" s="181"/>
      <c r="I14" s="181"/>
      <c r="J14" s="181"/>
      <c r="K14" s="181"/>
      <c r="M14" s="182"/>
      <c r="N14" s="182"/>
      <c r="O14" s="182"/>
      <c r="P14" s="182"/>
      <c r="Q14" s="182"/>
      <c r="R14" s="177"/>
    </row>
    <row r="15" spans="2:18" ht="26">
      <c r="B15" s="742" t="s">
        <v>206</v>
      </c>
      <c r="C15" s="743" t="s">
        <v>303</v>
      </c>
      <c r="D15" s="744" t="s">
        <v>304</v>
      </c>
      <c r="E15" s="743" t="s">
        <v>305</v>
      </c>
      <c r="F15" s="181"/>
      <c r="G15" s="181"/>
      <c r="H15" s="181"/>
      <c r="I15" s="181"/>
      <c r="J15" s="181"/>
      <c r="K15" s="181"/>
      <c r="M15" s="182"/>
      <c r="N15" s="182"/>
      <c r="O15" s="182"/>
      <c r="P15" s="182"/>
      <c r="Q15" s="182"/>
      <c r="R15" s="177"/>
    </row>
    <row r="16" spans="2:18" ht="15" customHeight="1">
      <c r="B16" s="225"/>
      <c r="C16" s="226"/>
      <c r="D16" s="227"/>
      <c r="E16" s="228"/>
      <c r="F16" s="181"/>
      <c r="G16" s="181"/>
      <c r="H16" s="181"/>
      <c r="I16" s="181"/>
      <c r="J16" s="181"/>
      <c r="K16" s="181"/>
      <c r="M16" s="182"/>
      <c r="N16" s="182"/>
      <c r="O16" s="182"/>
      <c r="P16" s="182"/>
      <c r="Q16" s="182"/>
      <c r="R16" s="177"/>
    </row>
    <row r="17" spans="2:18" ht="15" customHeight="1">
      <c r="B17" s="794" t="s">
        <v>207</v>
      </c>
      <c r="C17" s="795"/>
      <c r="D17" s="795"/>
      <c r="E17" s="796"/>
      <c r="F17" s="181"/>
      <c r="G17" s="181"/>
      <c r="H17" s="181"/>
      <c r="I17" s="181"/>
      <c r="J17" s="181"/>
      <c r="K17" s="181"/>
      <c r="M17" s="182"/>
      <c r="N17" s="182"/>
      <c r="O17" s="182"/>
      <c r="P17" s="182"/>
      <c r="Q17" s="182"/>
      <c r="R17" s="177"/>
    </row>
    <row r="18" spans="2:18" ht="15" customHeight="1">
      <c r="B18" s="738" t="s">
        <v>208</v>
      </c>
      <c r="C18" s="739">
        <f>INPUT_BMW!B128</f>
        <v>566087.6</v>
      </c>
      <c r="D18" s="746">
        <f>INPUT_BMW!C128</f>
        <v>18</v>
      </c>
      <c r="E18" s="740">
        <f>INPUT_BMW!D128</f>
        <v>9.1931170368652101E-2</v>
      </c>
      <c r="F18" s="181"/>
      <c r="G18" s="181"/>
      <c r="H18" s="181"/>
      <c r="I18" s="181"/>
      <c r="J18" s="181"/>
      <c r="K18" s="181"/>
      <c r="M18" s="182"/>
      <c r="N18" s="182"/>
      <c r="O18" s="182"/>
      <c r="P18" s="182"/>
      <c r="Q18" s="182"/>
      <c r="R18" s="177"/>
    </row>
    <row r="19" spans="2:18" ht="15" customHeight="1">
      <c r="B19" s="738" t="s">
        <v>209</v>
      </c>
      <c r="C19" s="741">
        <f>INPUT_BMW!B129</f>
        <v>879303.76</v>
      </c>
      <c r="D19" s="746">
        <f>INPUT_BMW!C129</f>
        <v>22</v>
      </c>
      <c r="E19" s="740">
        <f>INPUT_BMW!D129</f>
        <v>0.14522342827678653</v>
      </c>
      <c r="F19" s="181"/>
      <c r="G19" s="181"/>
      <c r="H19" s="181"/>
      <c r="I19" s="181"/>
      <c r="J19" s="181"/>
      <c r="K19" s="181"/>
      <c r="M19" s="182"/>
      <c r="N19" s="182"/>
      <c r="O19" s="182"/>
      <c r="P19" s="182"/>
      <c r="Q19" s="182"/>
      <c r="R19" s="177"/>
    </row>
    <row r="20" spans="2:18" ht="15" customHeight="1">
      <c r="B20" s="738" t="s">
        <v>210</v>
      </c>
      <c r="C20" s="741">
        <f>INPUT_BMW!B130</f>
        <v>730322.4</v>
      </c>
      <c r="D20" s="746">
        <f>INPUT_BMW!C130</f>
        <v>24</v>
      </c>
      <c r="E20" s="740">
        <f>INPUT_BMW!D130</f>
        <v>0.12256845126135948</v>
      </c>
      <c r="F20" s="181"/>
      <c r="G20" s="181"/>
      <c r="H20" s="181"/>
      <c r="I20" s="181"/>
      <c r="J20" s="181"/>
      <c r="K20" s="181"/>
      <c r="M20" s="182"/>
      <c r="N20" s="182"/>
      <c r="O20" s="182"/>
      <c r="P20" s="182"/>
      <c r="Q20" s="182"/>
      <c r="R20" s="177"/>
    </row>
    <row r="21" spans="2:18" ht="15" customHeight="1">
      <c r="B21" s="738" t="s">
        <v>211</v>
      </c>
      <c r="C21" s="741">
        <f>INPUT_BMW!B131</f>
        <v>725237.91999999993</v>
      </c>
      <c r="D21" s="746">
        <f>INPUT_BMW!C131</f>
        <v>21.333333333333332</v>
      </c>
      <c r="E21" s="740">
        <f>INPUT_BMW!D131</f>
        <v>0.11990768330226605</v>
      </c>
      <c r="F21" s="181"/>
      <c r="G21" s="181"/>
      <c r="H21" s="181"/>
      <c r="I21" s="181"/>
      <c r="J21" s="181"/>
      <c r="K21" s="181"/>
      <c r="M21" s="182"/>
      <c r="N21" s="182"/>
      <c r="O21" s="182"/>
      <c r="P21" s="182"/>
      <c r="Q21" s="182"/>
      <c r="R21" s="177"/>
    </row>
    <row r="22" spans="2:18" ht="15" customHeight="1">
      <c r="B22" s="225"/>
      <c r="C22" s="226"/>
      <c r="D22" s="231"/>
      <c r="E22" s="766"/>
      <c r="F22" s="181"/>
      <c r="G22" s="181"/>
      <c r="H22" s="181"/>
      <c r="I22" s="181"/>
      <c r="J22" s="181"/>
      <c r="K22" s="181"/>
      <c r="M22" s="182"/>
      <c r="N22" s="182"/>
      <c r="O22" s="182"/>
      <c r="P22" s="182"/>
      <c r="Q22" s="182"/>
      <c r="R22" s="177"/>
    </row>
    <row r="23" spans="2:18" ht="15" customHeight="1">
      <c r="B23" s="764" t="s">
        <v>212</v>
      </c>
      <c r="C23" s="579"/>
      <c r="D23" s="582"/>
      <c r="E23" s="767"/>
      <c r="F23" s="181"/>
      <c r="G23" s="181"/>
      <c r="H23" s="181"/>
      <c r="I23" s="181"/>
      <c r="J23" s="181"/>
      <c r="K23" s="181"/>
      <c r="M23" s="182"/>
      <c r="N23" s="182"/>
      <c r="O23" s="182"/>
      <c r="P23" s="182"/>
      <c r="Q23" s="182"/>
      <c r="R23" s="177"/>
    </row>
    <row r="24" spans="2:18" ht="15" customHeight="1">
      <c r="B24" s="738" t="s">
        <v>208</v>
      </c>
      <c r="C24" s="741">
        <f>INPUT_BMW!B134</f>
        <v>344424.96000000002</v>
      </c>
      <c r="D24" s="745">
        <f>INPUT_BMW!C134</f>
        <v>11</v>
      </c>
      <c r="E24" s="740">
        <f>INPUT_BMW!D134</f>
        <v>5.593372770747175E-2</v>
      </c>
      <c r="F24" s="181"/>
      <c r="G24" s="181"/>
      <c r="H24" s="181"/>
      <c r="I24" s="181"/>
      <c r="J24" s="181"/>
      <c r="K24" s="181"/>
      <c r="M24" s="182"/>
      <c r="N24" s="182"/>
      <c r="O24" s="182"/>
      <c r="P24" s="182"/>
      <c r="Q24" s="182"/>
      <c r="R24" s="177"/>
    </row>
    <row r="25" spans="2:18" ht="15" customHeight="1">
      <c r="B25" s="738" t="s">
        <v>209</v>
      </c>
      <c r="C25" s="741">
        <f>INPUT_BMW!B135</f>
        <v>517322.09</v>
      </c>
      <c r="D25" s="745">
        <f>INPUT_BMW!C135</f>
        <v>16</v>
      </c>
      <c r="E25" s="740">
        <f>INPUT_BMW!D135</f>
        <v>8.5439515729026694E-2</v>
      </c>
      <c r="F25" s="181"/>
      <c r="G25" s="181"/>
      <c r="H25" s="181"/>
      <c r="I25" s="181"/>
      <c r="J25" s="181"/>
      <c r="K25" s="181"/>
      <c r="M25" s="182"/>
      <c r="N25" s="182"/>
      <c r="O25" s="182"/>
      <c r="P25" s="182"/>
      <c r="Q25" s="182"/>
      <c r="R25" s="177"/>
    </row>
    <row r="26" spans="2:18" ht="15" customHeight="1">
      <c r="B26" s="738" t="s">
        <v>210</v>
      </c>
      <c r="C26" s="741">
        <f>INPUT_BMW!B136</f>
        <v>738008.8</v>
      </c>
      <c r="D26" s="745">
        <f>INPUT_BMW!C136</f>
        <v>19</v>
      </c>
      <c r="E26" s="740">
        <f>INPUT_BMW!D136</f>
        <v>0.12385844338507818</v>
      </c>
      <c r="F26" s="181"/>
      <c r="G26" s="181"/>
      <c r="H26" s="181"/>
      <c r="I26" s="181"/>
      <c r="J26" s="181"/>
      <c r="K26" s="181"/>
      <c r="M26" s="182"/>
      <c r="N26" s="182"/>
      <c r="O26" s="182"/>
      <c r="P26" s="182"/>
      <c r="Q26" s="182"/>
      <c r="R26" s="177"/>
    </row>
    <row r="27" spans="2:18" ht="15" customHeight="1">
      <c r="B27" s="738" t="s">
        <v>211</v>
      </c>
      <c r="C27" s="741">
        <f>INPUT_BMW!B137</f>
        <v>533251.95000000007</v>
      </c>
      <c r="D27" s="745">
        <f>INPUT_BMW!C137</f>
        <v>15.333333333333334</v>
      </c>
      <c r="E27" s="740">
        <f>INPUT_BMW!D137</f>
        <v>8.8410562273858864E-2</v>
      </c>
      <c r="F27" s="181"/>
      <c r="G27" s="181"/>
      <c r="H27" s="181"/>
      <c r="I27" s="181"/>
      <c r="J27" s="181"/>
      <c r="K27" s="181"/>
      <c r="M27" s="182"/>
      <c r="N27" s="182"/>
      <c r="O27" s="182"/>
      <c r="P27" s="182"/>
      <c r="Q27" s="182"/>
      <c r="R27" s="177"/>
    </row>
    <row r="28" spans="2:18" ht="15" customHeight="1">
      <c r="B28" s="225"/>
      <c r="C28" s="226"/>
      <c r="D28" s="231"/>
      <c r="E28" s="766"/>
      <c r="F28" s="181"/>
      <c r="G28" s="181"/>
      <c r="H28" s="181"/>
      <c r="I28" s="181"/>
      <c r="J28" s="181"/>
      <c r="K28" s="181"/>
      <c r="M28" s="182"/>
      <c r="N28" s="182"/>
      <c r="O28" s="182"/>
      <c r="P28" s="182"/>
      <c r="Q28" s="182"/>
      <c r="R28" s="177"/>
    </row>
    <row r="29" spans="2:18" ht="15" customHeight="1">
      <c r="B29" s="764" t="s">
        <v>213</v>
      </c>
      <c r="C29" s="579"/>
      <c r="D29" s="582"/>
      <c r="E29" s="767"/>
      <c r="F29" s="181"/>
      <c r="G29" s="181"/>
      <c r="H29" s="181"/>
      <c r="I29" s="181"/>
      <c r="J29" s="181"/>
      <c r="K29" s="181"/>
      <c r="M29" s="182"/>
      <c r="N29" s="182"/>
      <c r="O29" s="182"/>
      <c r="P29" s="182"/>
      <c r="Q29" s="182"/>
      <c r="R29" s="177"/>
    </row>
    <row r="30" spans="2:18" ht="15" customHeight="1">
      <c r="B30" s="738" t="s">
        <v>208</v>
      </c>
      <c r="C30" s="741">
        <f>INPUT_BMW!B140</f>
        <v>32298.799999999999</v>
      </c>
      <c r="D30" s="746">
        <f>INPUT_BMW!C140</f>
        <v>1</v>
      </c>
      <c r="E30" s="740">
        <f>INPUT_BMW!D140</f>
        <v>5.2452420535320328E-3</v>
      </c>
      <c r="F30" s="181"/>
      <c r="G30" s="181"/>
      <c r="H30" s="181"/>
      <c r="I30" s="181"/>
      <c r="J30" s="181"/>
      <c r="K30" s="181"/>
      <c r="M30" s="182"/>
      <c r="N30" s="182"/>
      <c r="O30" s="182"/>
      <c r="P30" s="182"/>
      <c r="Q30" s="182"/>
      <c r="R30" s="177"/>
    </row>
    <row r="31" spans="2:18" ht="15" customHeight="1">
      <c r="B31" s="738" t="s">
        <v>209</v>
      </c>
      <c r="C31" s="741">
        <f>INPUT_BMW!B141</f>
        <v>338354.1</v>
      </c>
      <c r="D31" s="746">
        <f>INPUT_BMW!C141</f>
        <v>9</v>
      </c>
      <c r="E31" s="740">
        <f>INPUT_BMW!D141</f>
        <v>5.5881647058471186E-2</v>
      </c>
      <c r="F31" s="181"/>
      <c r="G31" s="181"/>
      <c r="H31" s="181"/>
      <c r="I31" s="181"/>
      <c r="J31" s="181"/>
      <c r="K31" s="181"/>
      <c r="M31" s="182"/>
      <c r="N31" s="182"/>
      <c r="O31" s="182"/>
      <c r="P31" s="182"/>
      <c r="Q31" s="182"/>
      <c r="R31" s="177"/>
    </row>
    <row r="32" spans="2:18" ht="15" customHeight="1">
      <c r="B32" s="738" t="s">
        <v>210</v>
      </c>
      <c r="C32" s="741">
        <f>INPUT_BMW!B142</f>
        <v>606922.76</v>
      </c>
      <c r="D32" s="746">
        <f>INPUT_BMW!C142</f>
        <v>13</v>
      </c>
      <c r="E32" s="740">
        <f>INPUT_BMW!D142</f>
        <v>0.10185855278226409</v>
      </c>
      <c r="F32" s="181"/>
      <c r="G32" s="181"/>
      <c r="H32" s="181"/>
      <c r="I32" s="181"/>
      <c r="J32" s="181"/>
      <c r="K32" s="181"/>
      <c r="M32" s="182"/>
      <c r="N32" s="182"/>
      <c r="O32" s="182"/>
      <c r="P32" s="182"/>
      <c r="Q32" s="182"/>
      <c r="R32" s="177"/>
    </row>
    <row r="33" spans="2:18" ht="15" customHeight="1">
      <c r="B33" s="738" t="s">
        <v>211</v>
      </c>
      <c r="C33" s="741">
        <f>INPUT_BMW!B143</f>
        <v>325858.55333333334</v>
      </c>
      <c r="D33" s="746">
        <f>INPUT_BMW!C143</f>
        <v>7.6666666666666661</v>
      </c>
      <c r="E33" s="740">
        <f>INPUT_BMW!D143</f>
        <v>5.4328480631422441E-2</v>
      </c>
      <c r="F33" s="181"/>
      <c r="G33" s="181"/>
      <c r="H33" s="181"/>
      <c r="I33" s="181"/>
      <c r="J33" s="181"/>
      <c r="K33" s="181"/>
      <c r="M33" s="182"/>
      <c r="N33" s="182"/>
      <c r="O33" s="182"/>
      <c r="P33" s="182"/>
      <c r="Q33" s="182"/>
      <c r="R33" s="177"/>
    </row>
    <row r="34" spans="2:18" ht="15" customHeight="1">
      <c r="B34" s="225"/>
      <c r="C34" s="226"/>
      <c r="D34" s="231"/>
      <c r="E34" s="766"/>
      <c r="F34" s="181"/>
      <c r="G34" s="181"/>
      <c r="H34" s="181"/>
      <c r="I34" s="181"/>
      <c r="J34" s="181"/>
      <c r="K34" s="181"/>
      <c r="M34" s="182"/>
      <c r="N34" s="182"/>
      <c r="O34" s="182"/>
      <c r="P34" s="182"/>
      <c r="Q34" s="182"/>
      <c r="R34" s="177"/>
    </row>
    <row r="35" spans="2:18" ht="15" customHeight="1">
      <c r="B35" s="764" t="s">
        <v>214</v>
      </c>
      <c r="C35" s="579"/>
      <c r="D35" s="582"/>
      <c r="E35" s="767"/>
      <c r="F35" s="181"/>
      <c r="G35" s="181"/>
      <c r="H35" s="181"/>
      <c r="I35" s="181"/>
      <c r="J35" s="181"/>
      <c r="K35" s="181"/>
      <c r="M35" s="182"/>
      <c r="N35" s="182"/>
      <c r="O35" s="182"/>
      <c r="P35" s="182"/>
      <c r="Q35" s="182"/>
      <c r="R35" s="177"/>
    </row>
    <row r="36" spans="2:18" ht="15" customHeight="1">
      <c r="B36" s="738" t="s">
        <v>208</v>
      </c>
      <c r="C36" s="741">
        <f>INPUT_BMW!B146</f>
        <v>942811.3600000001</v>
      </c>
      <c r="D36" s="746">
        <f>INPUT_BMW!C146</f>
        <v>30</v>
      </c>
      <c r="E36" s="740">
        <f>INPUT_BMW!D146</f>
        <v>0.1531101401296559</v>
      </c>
      <c r="F36" s="181"/>
      <c r="G36" s="181"/>
      <c r="H36" s="181"/>
      <c r="I36" s="181"/>
      <c r="J36" s="181"/>
      <c r="K36" s="181"/>
      <c r="M36" s="182"/>
      <c r="N36" s="182"/>
      <c r="O36" s="182"/>
      <c r="P36" s="182"/>
      <c r="Q36" s="182"/>
      <c r="R36" s="177"/>
    </row>
    <row r="37" spans="2:18" ht="15" customHeight="1">
      <c r="B37" s="738" t="s">
        <v>209</v>
      </c>
      <c r="C37" s="741">
        <f>INPUT_BMW!B147</f>
        <v>1734979.9500000002</v>
      </c>
      <c r="D37" s="746">
        <f>INPUT_BMW!C147</f>
        <v>47</v>
      </c>
      <c r="E37" s="740">
        <f>INPUT_BMW!D147</f>
        <v>0.28654459106428443</v>
      </c>
      <c r="F37" s="181"/>
      <c r="G37" s="181"/>
      <c r="H37" s="181"/>
      <c r="I37" s="181"/>
      <c r="J37" s="181"/>
      <c r="K37" s="181"/>
      <c r="M37" s="182"/>
      <c r="N37" s="182"/>
      <c r="O37" s="182"/>
      <c r="P37" s="182"/>
      <c r="Q37" s="182"/>
      <c r="R37" s="177"/>
    </row>
    <row r="38" spans="2:18" ht="15" customHeight="1">
      <c r="B38" s="738" t="s">
        <v>210</v>
      </c>
      <c r="C38" s="741">
        <f>INPUT_BMW!B148</f>
        <v>2075253.9600000002</v>
      </c>
      <c r="D38" s="746">
        <f>INPUT_BMW!C148</f>
        <v>56</v>
      </c>
      <c r="E38" s="740">
        <f>INPUT_BMW!D148</f>
        <v>0.34828544742870177</v>
      </c>
      <c r="F38" s="181"/>
      <c r="G38" s="181"/>
      <c r="H38" s="181"/>
      <c r="I38" s="181"/>
      <c r="J38" s="181"/>
      <c r="K38" s="181"/>
      <c r="M38" s="182"/>
      <c r="N38" s="182"/>
      <c r="O38" s="182"/>
      <c r="P38" s="182"/>
      <c r="Q38" s="182"/>
      <c r="R38" s="177"/>
    </row>
    <row r="39" spans="2:18" ht="15" customHeight="1">
      <c r="B39" s="738" t="s">
        <v>211</v>
      </c>
      <c r="C39" s="741">
        <f>INPUT_BMW!B149</f>
        <v>1584348.4233333336</v>
      </c>
      <c r="D39" s="746">
        <f>INPUT_BMW!C149</f>
        <v>44.333333333333336</v>
      </c>
      <c r="E39" s="740">
        <f>INPUT_BMW!D149</f>
        <v>0.26264672620754737</v>
      </c>
      <c r="F39" s="181"/>
      <c r="G39" s="181"/>
      <c r="H39" s="181"/>
      <c r="I39" s="181"/>
      <c r="J39" s="181"/>
      <c r="K39" s="181"/>
      <c r="M39" s="182"/>
      <c r="N39" s="182"/>
      <c r="O39" s="182"/>
      <c r="P39" s="182"/>
      <c r="Q39" s="182"/>
      <c r="R39" s="177"/>
    </row>
    <row r="40" spans="2:18" ht="15" customHeight="1">
      <c r="B40" s="225"/>
      <c r="C40" s="232"/>
      <c r="D40" s="233"/>
      <c r="E40" s="234"/>
      <c r="F40" s="181"/>
      <c r="G40" s="181"/>
      <c r="H40" s="181"/>
      <c r="I40" s="181"/>
      <c r="J40" s="181"/>
      <c r="K40" s="181"/>
      <c r="M40" s="182"/>
      <c r="N40" s="182"/>
      <c r="O40" s="182"/>
      <c r="P40" s="182"/>
      <c r="Q40" s="182"/>
      <c r="R40" s="177"/>
    </row>
    <row r="41" spans="2:18" ht="15" customHeight="1">
      <c r="B41" s="184"/>
      <c r="C41" s="184"/>
      <c r="D41" s="184"/>
      <c r="E41" s="185"/>
      <c r="F41" s="185"/>
      <c r="G41" s="183"/>
      <c r="H41" s="184"/>
      <c r="I41" s="184"/>
      <c r="J41" s="184"/>
      <c r="K41" s="184"/>
      <c r="M41" s="185"/>
      <c r="N41" s="186"/>
      <c r="O41" s="186"/>
      <c r="P41" s="186"/>
      <c r="R41" s="177"/>
    </row>
    <row r="42" spans="2:18" ht="15" customHeight="1">
      <c r="B42" s="238" t="s">
        <v>319</v>
      </c>
      <c r="C42" s="239"/>
      <c r="D42" s="240"/>
      <c r="E42" s="240"/>
      <c r="F42" s="185"/>
      <c r="G42" s="183"/>
      <c r="H42" s="184"/>
      <c r="I42" s="184"/>
      <c r="J42" s="184"/>
      <c r="K42" s="184"/>
      <c r="M42" s="185"/>
      <c r="N42" s="186"/>
      <c r="O42" s="186"/>
      <c r="P42" s="186"/>
      <c r="R42" s="177"/>
    </row>
    <row r="43" spans="2:18" ht="15" customHeight="1">
      <c r="B43" s="784" t="s">
        <v>320</v>
      </c>
      <c r="C43" s="785"/>
      <c r="D43" s="786">
        <f>INPUT_BMW!C153/100</f>
        <v>1E-4</v>
      </c>
      <c r="E43" s="787"/>
      <c r="F43" s="185"/>
      <c r="G43" s="183"/>
      <c r="H43" s="184"/>
      <c r="I43" s="184"/>
      <c r="J43" s="184"/>
      <c r="K43" s="184"/>
      <c r="M43" s="185"/>
      <c r="N43" s="186"/>
      <c r="O43" s="186"/>
      <c r="P43" s="186"/>
      <c r="R43" s="177"/>
    </row>
    <row r="44" spans="2:18" ht="15" customHeight="1">
      <c r="B44" s="784" t="s">
        <v>321</v>
      </c>
      <c r="C44" s="785"/>
      <c r="D44" s="786">
        <f>INPUT_BMW!C154/100</f>
        <v>6.6666666666670004E-5</v>
      </c>
      <c r="E44" s="787"/>
      <c r="F44" s="185"/>
      <c r="G44" s="183"/>
      <c r="H44" s="184"/>
      <c r="I44" s="184"/>
      <c r="J44" s="184"/>
      <c r="K44" s="184"/>
      <c r="M44" s="185"/>
      <c r="N44" s="186"/>
      <c r="O44" s="186"/>
      <c r="P44" s="186"/>
      <c r="R44" s="177"/>
    </row>
    <row r="45" spans="2:18" ht="15" customHeight="1">
      <c r="B45" s="229"/>
      <c r="C45" s="229"/>
      <c r="D45" s="753"/>
      <c r="E45" s="754"/>
      <c r="F45" s="185"/>
      <c r="G45" s="183"/>
      <c r="H45" s="184"/>
      <c r="I45" s="184"/>
      <c r="J45" s="184"/>
      <c r="K45" s="184"/>
      <c r="M45" s="185"/>
      <c r="N45" s="186"/>
      <c r="O45" s="186"/>
      <c r="P45" s="186"/>
      <c r="R45" s="177"/>
    </row>
    <row r="46" spans="2:18" ht="15" customHeight="1">
      <c r="B46" s="784" t="s">
        <v>322</v>
      </c>
      <c r="C46" s="785"/>
      <c r="D46" s="786">
        <f>INPUT_BMW!C156/100</f>
        <v>1E-4</v>
      </c>
      <c r="E46" s="787"/>
      <c r="F46" s="185"/>
      <c r="G46" s="183"/>
      <c r="H46" s="184"/>
      <c r="I46" s="184"/>
      <c r="J46" s="184"/>
      <c r="K46" s="184"/>
      <c r="M46" s="185"/>
      <c r="N46" s="186"/>
      <c r="O46" s="186"/>
      <c r="P46" s="186"/>
      <c r="R46" s="177"/>
    </row>
    <row r="47" spans="2:18" ht="15" customHeight="1">
      <c r="B47" s="784" t="s">
        <v>323</v>
      </c>
      <c r="C47" s="785"/>
      <c r="D47" s="786">
        <f>INPUT_BMW!C157/100</f>
        <v>6.6666666666670004E-5</v>
      </c>
      <c r="E47" s="787"/>
      <c r="F47" s="185"/>
      <c r="G47" s="183"/>
      <c r="H47" s="184"/>
      <c r="I47" s="184"/>
      <c r="J47" s="184"/>
      <c r="K47" s="184"/>
      <c r="M47" s="185"/>
      <c r="N47" s="186"/>
      <c r="O47" s="186"/>
      <c r="P47" s="186"/>
      <c r="R47" s="177"/>
    </row>
    <row r="48" spans="2:18" ht="15" customHeight="1">
      <c r="B48" s="184"/>
      <c r="C48" s="184"/>
      <c r="D48" s="184"/>
      <c r="E48" s="185"/>
      <c r="F48" s="185"/>
      <c r="G48" s="183"/>
      <c r="H48" s="184"/>
      <c r="I48" s="184"/>
      <c r="J48" s="184"/>
      <c r="K48" s="184"/>
      <c r="M48" s="185"/>
      <c r="N48" s="186"/>
      <c r="O48" s="186"/>
      <c r="P48" s="186"/>
      <c r="R48" s="177"/>
    </row>
    <row r="49" spans="2:18" ht="15" customHeight="1">
      <c r="B49" s="184"/>
      <c r="C49" s="184"/>
      <c r="D49" s="184"/>
      <c r="E49" s="185"/>
      <c r="F49" s="185"/>
      <c r="G49" s="183"/>
      <c r="H49" s="184"/>
      <c r="I49" s="184"/>
      <c r="J49" s="184"/>
      <c r="K49" s="184"/>
      <c r="M49" s="185"/>
      <c r="N49" s="186"/>
      <c r="O49" s="186"/>
      <c r="P49" s="186"/>
      <c r="R49" s="177"/>
    </row>
    <row r="50" spans="2:18" ht="15" customHeight="1">
      <c r="B50" s="184"/>
      <c r="C50" s="184"/>
      <c r="D50" s="184"/>
      <c r="E50" s="185"/>
      <c r="F50" s="185"/>
      <c r="G50" s="183"/>
      <c r="H50" s="184"/>
      <c r="I50" s="184"/>
      <c r="J50" s="184"/>
      <c r="K50" s="184"/>
      <c r="M50" s="185"/>
      <c r="N50" s="186"/>
      <c r="O50" s="186"/>
      <c r="P50" s="186"/>
      <c r="R50" s="177"/>
    </row>
    <row r="51" spans="2:18" ht="29.25" customHeight="1">
      <c r="B51" s="748" t="s">
        <v>306</v>
      </c>
      <c r="C51" s="748" t="s">
        <v>307</v>
      </c>
      <c r="D51" s="748" t="s">
        <v>308</v>
      </c>
      <c r="E51" s="748" t="s">
        <v>309</v>
      </c>
      <c r="F51" s="748" t="s">
        <v>386</v>
      </c>
      <c r="G51" s="749" t="s">
        <v>387</v>
      </c>
      <c r="H51" s="748" t="s">
        <v>312</v>
      </c>
      <c r="I51" s="748" t="s">
        <v>313</v>
      </c>
      <c r="J51" s="184"/>
      <c r="K51" s="751" t="s">
        <v>306</v>
      </c>
      <c r="L51" s="751" t="s">
        <v>317</v>
      </c>
      <c r="M51" s="751" t="s">
        <v>318</v>
      </c>
      <c r="N51" s="751" t="s">
        <v>368</v>
      </c>
      <c r="O51" s="186"/>
      <c r="P51" s="186"/>
      <c r="R51" s="177"/>
    </row>
    <row r="52" spans="2:18" ht="15" customHeight="1">
      <c r="B52" s="750">
        <f>INPUT_BMW!A162</f>
        <v>45869</v>
      </c>
      <c r="C52" s="741">
        <f>INPUT_BMW!B162</f>
        <v>632854361.03999996</v>
      </c>
      <c r="D52" s="741">
        <f>INPUT_BMW!C162</f>
        <v>67108.009999999995</v>
      </c>
      <c r="E52" s="741">
        <f>INPUT_BMW!D162</f>
        <v>0</v>
      </c>
      <c r="F52" s="741">
        <f>INPUT_BMW!E162</f>
        <v>0</v>
      </c>
      <c r="G52" s="741">
        <f>INPUT_BMW!F162</f>
        <v>0</v>
      </c>
      <c r="H52" s="741">
        <f>INPUT_BMW!G162</f>
        <v>67108.009999999995</v>
      </c>
      <c r="I52" s="765">
        <f>INPUT_BMW!H162</f>
        <v>1.0604021103641947E-2</v>
      </c>
      <c r="J52" s="184"/>
      <c r="K52" s="752">
        <f>INPUT_BMW!J162</f>
        <v>45869</v>
      </c>
      <c r="L52" s="747">
        <f>INPUT_BMW!K162</f>
        <v>10281.34</v>
      </c>
      <c r="M52" s="747">
        <f>INPUT_BMW!L162</f>
        <v>0</v>
      </c>
      <c r="N52" s="747">
        <f>INPUT_BMW!M162</f>
        <v>10281.34</v>
      </c>
      <c r="O52" s="186"/>
      <c r="P52" s="186"/>
      <c r="R52" s="184"/>
    </row>
    <row r="53" spans="2:18" ht="15" customHeight="1">
      <c r="B53" s="750">
        <f>INPUT_BMW!A163</f>
        <v>45900</v>
      </c>
      <c r="C53" s="741">
        <f>INPUT_BMW!B163</f>
        <v>624899978.45000005</v>
      </c>
      <c r="D53" s="741">
        <f>INPUT_BMW!C163</f>
        <v>510207.08</v>
      </c>
      <c r="E53" s="741">
        <f>INPUT_BMW!D163</f>
        <v>31879.89</v>
      </c>
      <c r="F53" s="741">
        <f>INPUT_BMW!E163</f>
        <v>0</v>
      </c>
      <c r="G53" s="741">
        <f>INPUT_BMW!F163</f>
        <v>0</v>
      </c>
      <c r="H53" s="741">
        <f>INPUT_BMW!G163</f>
        <v>542086.97</v>
      </c>
      <c r="I53" s="765">
        <f>INPUT_BMW!H163</f>
        <v>8.6747797838718249E-2</v>
      </c>
      <c r="J53" s="181"/>
      <c r="K53" s="752">
        <f>INPUT_BMW!J163</f>
        <v>45900</v>
      </c>
      <c r="L53" s="747">
        <f>INPUT_BMW!K163</f>
        <v>14051.84</v>
      </c>
      <c r="M53" s="747">
        <f>INPUT_BMW!L163</f>
        <v>0</v>
      </c>
      <c r="N53" s="747">
        <f>INPUT_BMW!M163</f>
        <v>14051.84</v>
      </c>
      <c r="O53" s="186"/>
      <c r="P53" s="186"/>
      <c r="R53" s="187"/>
    </row>
    <row r="54" spans="2:18">
      <c r="B54" s="750">
        <f>INPUT_BMW!A164</f>
        <v>45930</v>
      </c>
      <c r="C54" s="741">
        <f>INPUT_BMW!B164</f>
        <v>615773298.36000001</v>
      </c>
      <c r="D54" s="741">
        <f>INPUT_BMW!C164</f>
        <v>566087.6</v>
      </c>
      <c r="E54" s="741">
        <f>INPUT_BMW!D164</f>
        <v>344424.96000000002</v>
      </c>
      <c r="F54" s="741">
        <f>INPUT_BMW!E164</f>
        <v>32298.799999999999</v>
      </c>
      <c r="G54" s="741">
        <f>INPUT_BMW!F164</f>
        <v>0</v>
      </c>
      <c r="H54" s="741">
        <f>INPUT_BMW!G164</f>
        <v>942811.3600000001</v>
      </c>
      <c r="I54" s="765">
        <f>INPUT_BMW!H164</f>
        <v>0.1531101401296559</v>
      </c>
      <c r="J54" s="181"/>
      <c r="K54" s="752">
        <f>INPUT_BMW!J164</f>
        <v>45930</v>
      </c>
      <c r="L54" s="747">
        <f>INPUT_BMW!K164</f>
        <v>9649.8799999999992</v>
      </c>
      <c r="M54" s="747">
        <f>INPUT_BMW!L164</f>
        <v>0</v>
      </c>
      <c r="N54" s="747">
        <f>INPUT_BMW!M164</f>
        <v>9649.8799999999992</v>
      </c>
    </row>
    <row r="55" spans="2:18">
      <c r="B55" s="750">
        <f>INPUT_BMW!A165</f>
        <v>45961</v>
      </c>
      <c r="C55" s="741">
        <f>INPUT_BMW!B165</f>
        <v>605483406.11000001</v>
      </c>
      <c r="D55" s="741">
        <f>INPUT_BMW!C165</f>
        <v>879303.76</v>
      </c>
      <c r="E55" s="741">
        <f>INPUT_BMW!D165</f>
        <v>517322.09</v>
      </c>
      <c r="F55" s="741">
        <f>INPUT_BMW!E165</f>
        <v>306055.3</v>
      </c>
      <c r="G55" s="741">
        <f>INPUT_BMW!F165</f>
        <v>32298.799999999999</v>
      </c>
      <c r="H55" s="741">
        <f>INPUT_BMW!G165</f>
        <v>1734979.9500000002</v>
      </c>
      <c r="I55" s="765">
        <f>INPUT_BMW!H165</f>
        <v>0.28654459106428443</v>
      </c>
      <c r="J55" s="181"/>
      <c r="K55" s="752">
        <f>INPUT_BMW!J165</f>
        <v>45961</v>
      </c>
      <c r="L55" s="747">
        <f>INPUT_BMW!K165</f>
        <v>64897.229999999996</v>
      </c>
      <c r="M55" s="747">
        <f>INPUT_BMW!L165</f>
        <v>0</v>
      </c>
      <c r="N55" s="747">
        <f>INPUT_BMW!M165</f>
        <v>64897.229999999996</v>
      </c>
    </row>
    <row r="56" spans="2:18">
      <c r="B56" s="750">
        <f>INPUT_BMW!A166</f>
        <v>45991</v>
      </c>
      <c r="C56" s="741">
        <f>INPUT_BMW!B166</f>
        <v>595848599.27999997</v>
      </c>
      <c r="D56" s="741">
        <f>INPUT_BMW!C166</f>
        <v>730322.4</v>
      </c>
      <c r="E56" s="741">
        <f>INPUT_BMW!D166</f>
        <v>738008.8</v>
      </c>
      <c r="F56" s="741">
        <f>INPUT_BMW!E166</f>
        <v>378573.44</v>
      </c>
      <c r="G56" s="741">
        <f>INPUT_BMW!F166</f>
        <v>228349.32</v>
      </c>
      <c r="H56" s="741">
        <f>INPUT_BMW!G166</f>
        <v>2075253.9600000002</v>
      </c>
      <c r="I56" s="765">
        <f>INPUT_BMW!H166</f>
        <v>0.34828544742870177</v>
      </c>
      <c r="K56" s="752">
        <f>INPUT_BMW!J166</f>
        <v>45991</v>
      </c>
      <c r="L56" s="747">
        <f>INPUT_BMW!K166</f>
        <v>62403.9</v>
      </c>
      <c r="M56" s="747">
        <f>INPUT_BMW!L166</f>
        <v>0</v>
      </c>
      <c r="N56" s="747">
        <f>INPUT_BMW!M166</f>
        <v>62403.9</v>
      </c>
    </row>
    <row r="57" spans="2:18" ht="15" customHeight="1">
      <c r="B57" s="768"/>
      <c r="C57" s="230"/>
      <c r="D57" s="230"/>
      <c r="E57" s="230"/>
      <c r="F57" s="230"/>
      <c r="G57" s="230"/>
      <c r="H57" s="230"/>
      <c r="I57" s="769"/>
      <c r="K57" s="236"/>
      <c r="L57" s="237"/>
      <c r="M57" s="237"/>
      <c r="N57" s="237"/>
    </row>
    <row r="58" spans="2:18">
      <c r="B58" s="768"/>
      <c r="C58" s="230"/>
      <c r="D58" s="230"/>
      <c r="E58" s="230"/>
      <c r="F58" s="230"/>
      <c r="G58" s="230"/>
      <c r="H58" s="230"/>
      <c r="I58" s="769"/>
      <c r="K58" s="236"/>
      <c r="L58" s="237"/>
      <c r="M58" s="237"/>
      <c r="N58" s="237"/>
    </row>
    <row r="59" spans="2:18">
      <c r="B59" s="768"/>
      <c r="C59" s="230"/>
      <c r="D59" s="230"/>
      <c r="E59" s="230"/>
      <c r="F59" s="230"/>
      <c r="G59" s="230"/>
      <c r="H59" s="230"/>
      <c r="I59" s="769"/>
      <c r="K59" s="236"/>
      <c r="L59" s="237"/>
      <c r="M59" s="237"/>
      <c r="N59" s="237"/>
    </row>
  </sheetData>
  <mergeCells count="13">
    <mergeCell ref="B9:C9"/>
    <mergeCell ref="B10:C10"/>
    <mergeCell ref="B11:C11"/>
    <mergeCell ref="D3:G3"/>
    <mergeCell ref="B17:E17"/>
    <mergeCell ref="B43:C43"/>
    <mergeCell ref="D43:E43"/>
    <mergeCell ref="B47:C47"/>
    <mergeCell ref="D47:E47"/>
    <mergeCell ref="B44:C44"/>
    <mergeCell ref="D44:E44"/>
    <mergeCell ref="B46:C46"/>
    <mergeCell ref="D46:E4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D7F1-D820-4190-950B-3829CAEFFD3E}">
  <sheetPr>
    <tabColor theme="9" tint="0.79998168889431442"/>
  </sheetPr>
  <dimension ref="B3:F62"/>
  <sheetViews>
    <sheetView showGridLines="0" workbookViewId="0">
      <selection activeCell="C14" sqref="C14"/>
    </sheetView>
  </sheetViews>
  <sheetFormatPr defaultRowHeight="14.5"/>
  <cols>
    <col min="1" max="1" width="4.7265625" customWidth="1"/>
    <col min="2" max="5" width="27.1796875" customWidth="1"/>
    <col min="10" max="10" width="46.81640625" bestFit="1" customWidth="1"/>
  </cols>
  <sheetData>
    <row r="3" spans="2:6" ht="26">
      <c r="C3" s="771" t="s">
        <v>508</v>
      </c>
      <c r="D3" s="771"/>
      <c r="E3" s="771"/>
      <c r="F3" s="771"/>
    </row>
    <row r="7" spans="2:6" ht="17">
      <c r="B7" s="797" t="s">
        <v>223</v>
      </c>
      <c r="C7" s="798"/>
      <c r="D7" s="798"/>
      <c r="E7" s="798"/>
    </row>
    <row r="8" spans="2:6">
      <c r="B8" s="155"/>
      <c r="C8" s="155"/>
      <c r="D8" s="155"/>
      <c r="E8" s="155"/>
    </row>
    <row r="9" spans="2:6">
      <c r="B9" s="159" t="s">
        <v>369</v>
      </c>
      <c r="C9" s="159" t="s">
        <v>370</v>
      </c>
      <c r="D9" s="159" t="s">
        <v>371</v>
      </c>
      <c r="E9" s="159" t="s">
        <v>372</v>
      </c>
    </row>
    <row r="10" spans="2:6">
      <c r="B10" s="158">
        <f>INPUT_BMW!A63</f>
        <v>0</v>
      </c>
      <c r="C10" s="328">
        <f>INPUT_BMW!B63</f>
        <v>45991</v>
      </c>
      <c r="D10" s="156">
        <f>INPUT_BMW!C63</f>
        <v>595848599.27999997</v>
      </c>
      <c r="E10" s="156">
        <f>INPUT_BMW!D63</f>
        <v>8540279.4700000286</v>
      </c>
    </row>
    <row r="11" spans="2:6">
      <c r="B11" s="158">
        <f>INPUT_BMW!A64</f>
        <v>1</v>
      </c>
      <c r="C11" s="328">
        <f>INPUT_BMW!B64</f>
        <v>46022</v>
      </c>
      <c r="D11" s="156">
        <f>INPUT_BMW!C64</f>
        <v>587308319.80999994</v>
      </c>
      <c r="E11" s="156">
        <f>INPUT_BMW!D64</f>
        <v>6944502.6699999571</v>
      </c>
    </row>
    <row r="12" spans="2:6">
      <c r="B12" s="158">
        <f>INPUT_BMW!A65</f>
        <v>2</v>
      </c>
      <c r="C12" s="328">
        <f>INPUT_BMW!B65</f>
        <v>46053</v>
      </c>
      <c r="D12" s="156">
        <f>INPUT_BMW!C65</f>
        <v>580363817.13999999</v>
      </c>
      <c r="E12" s="156">
        <f>INPUT_BMW!D65</f>
        <v>6936196.439999938</v>
      </c>
    </row>
    <row r="13" spans="2:6">
      <c r="B13" s="158">
        <f>INPUT_BMW!A66</f>
        <v>3</v>
      </c>
      <c r="C13" s="328">
        <f>INPUT_BMW!B66</f>
        <v>46081</v>
      </c>
      <c r="D13" s="156">
        <f>INPUT_BMW!C66</f>
        <v>573427620.70000005</v>
      </c>
      <c r="E13" s="156">
        <f>INPUT_BMW!D66</f>
        <v>7118538.1000000238</v>
      </c>
    </row>
    <row r="14" spans="2:6">
      <c r="B14" s="158">
        <f>INPUT_BMW!A67</f>
        <v>4</v>
      </c>
      <c r="C14" s="328">
        <f>INPUT_BMW!B67</f>
        <v>46112</v>
      </c>
      <c r="D14" s="156">
        <f>INPUT_BMW!C67</f>
        <v>566309082.60000002</v>
      </c>
      <c r="E14" s="156">
        <f>INPUT_BMW!D67</f>
        <v>7070050.7699999809</v>
      </c>
    </row>
    <row r="15" spans="2:6">
      <c r="B15" s="158">
        <f>INPUT_BMW!A68</f>
        <v>5</v>
      </c>
      <c r="C15" s="328">
        <f>INPUT_BMW!B68</f>
        <v>46142</v>
      </c>
      <c r="D15" s="156">
        <f>INPUT_BMW!C68</f>
        <v>559239031.83000004</v>
      </c>
      <c r="E15" s="156">
        <f>INPUT_BMW!D68</f>
        <v>7105677.9500000477</v>
      </c>
    </row>
    <row r="16" spans="2:6">
      <c r="B16" s="158">
        <f>INPUT_BMW!A69</f>
        <v>6</v>
      </c>
      <c r="C16" s="328">
        <f>INPUT_BMW!B69</f>
        <v>46173</v>
      </c>
      <c r="D16" s="156">
        <f>INPUT_BMW!C69</f>
        <v>552133353.88</v>
      </c>
      <c r="E16" s="156">
        <f>INPUT_BMW!D69</f>
        <v>7630632.189999938</v>
      </c>
    </row>
    <row r="17" spans="2:5">
      <c r="B17" s="158">
        <f>INPUT_BMW!A70</f>
        <v>7</v>
      </c>
      <c r="C17" s="328">
        <f>INPUT_BMW!B70</f>
        <v>46203</v>
      </c>
      <c r="D17" s="156">
        <f>INPUT_BMW!C70</f>
        <v>544502721.69000006</v>
      </c>
      <c r="E17" s="156">
        <f>INPUT_BMW!D70</f>
        <v>15378218.710000038</v>
      </c>
    </row>
    <row r="18" spans="2:5">
      <c r="B18" s="158">
        <f>INPUT_BMW!A71</f>
        <v>9</v>
      </c>
      <c r="C18" s="328">
        <f>INPUT_BMW!B71</f>
        <v>46234</v>
      </c>
      <c r="D18" s="156">
        <f>INPUT_BMW!C71</f>
        <v>529124502.98000002</v>
      </c>
      <c r="E18" s="156">
        <f>INPUT_BMW!D71</f>
        <v>9094140.4100000262</v>
      </c>
    </row>
    <row r="19" spans="2:5">
      <c r="B19" s="158">
        <f>INPUT_BMW!A72</f>
        <v>10</v>
      </c>
      <c r="C19" s="328">
        <f>INPUT_BMW!B72</f>
        <v>46265</v>
      </c>
      <c r="D19" s="156">
        <f>INPUT_BMW!C72</f>
        <v>520030362.56999999</v>
      </c>
      <c r="E19" s="156">
        <f>INPUT_BMW!D72</f>
        <v>9080394.6399999857</v>
      </c>
    </row>
    <row r="20" spans="2:5">
      <c r="B20" s="158">
        <f>INPUT_BMW!A73</f>
        <v>11</v>
      </c>
      <c r="C20" s="328">
        <f>INPUT_BMW!B73</f>
        <v>46295</v>
      </c>
      <c r="D20" s="156">
        <f>INPUT_BMW!C73</f>
        <v>510949967.93000001</v>
      </c>
      <c r="E20" s="156">
        <f>INPUT_BMW!D73</f>
        <v>10032933.870000005</v>
      </c>
    </row>
    <row r="21" spans="2:5">
      <c r="B21" s="158">
        <f>INPUT_BMW!A74</f>
        <v>12</v>
      </c>
      <c r="C21" s="328">
        <f>INPUT_BMW!B74</f>
        <v>46326</v>
      </c>
      <c r="D21" s="156">
        <f>INPUT_BMW!C74</f>
        <v>500917034.06</v>
      </c>
      <c r="E21" s="156">
        <f>INPUT_BMW!D74</f>
        <v>13551004.449999988</v>
      </c>
    </row>
    <row r="22" spans="2:5">
      <c r="B22" s="158">
        <f>INPUT_BMW!A75</f>
        <v>13</v>
      </c>
      <c r="C22" s="328">
        <f>INPUT_BMW!B75</f>
        <v>46356</v>
      </c>
      <c r="D22" s="156">
        <f>INPUT_BMW!C75</f>
        <v>487366029.61000001</v>
      </c>
      <c r="E22" s="156">
        <f>INPUT_BMW!D75</f>
        <v>10412196.540000021</v>
      </c>
    </row>
    <row r="23" spans="2:5">
      <c r="B23" s="158">
        <f>INPUT_BMW!A76</f>
        <v>14</v>
      </c>
      <c r="C23" s="328">
        <f>INPUT_BMW!B76</f>
        <v>46387</v>
      </c>
      <c r="D23" s="156">
        <f>INPUT_BMW!C76</f>
        <v>476953833.06999999</v>
      </c>
      <c r="E23" s="156">
        <f>INPUT_BMW!D76</f>
        <v>11776598.129999995</v>
      </c>
    </row>
    <row r="24" spans="2:5">
      <c r="B24" s="158">
        <f>INPUT_BMW!A77</f>
        <v>15</v>
      </c>
      <c r="C24" s="328">
        <f>INPUT_BMW!B77</f>
        <v>46418</v>
      </c>
      <c r="D24" s="156">
        <f>INPUT_BMW!C77</f>
        <v>465177234.94</v>
      </c>
      <c r="E24" s="156">
        <f>INPUT_BMW!D77</f>
        <v>15139721.219999969</v>
      </c>
    </row>
    <row r="25" spans="2:5">
      <c r="B25" s="158">
        <f>INPUT_BMW!A78</f>
        <v>16</v>
      </c>
      <c r="C25" s="328">
        <f>INPUT_BMW!B78</f>
        <v>46446</v>
      </c>
      <c r="D25" s="156">
        <f>INPUT_BMW!C78</f>
        <v>450037513.72000003</v>
      </c>
      <c r="E25" s="156">
        <f>INPUT_BMW!D78</f>
        <v>14069255.080000043</v>
      </c>
    </row>
    <row r="26" spans="2:5">
      <c r="B26" s="158">
        <f>INPUT_BMW!A79</f>
        <v>17</v>
      </c>
      <c r="C26" s="328">
        <f>INPUT_BMW!B79</f>
        <v>46477</v>
      </c>
      <c r="D26" s="156">
        <f>INPUT_BMW!C79</f>
        <v>435968258.63999999</v>
      </c>
      <c r="E26" s="156">
        <f>INPUT_BMW!D79</f>
        <v>15806622.139999986</v>
      </c>
    </row>
    <row r="27" spans="2:5">
      <c r="B27" s="158">
        <f>INPUT_BMW!A80</f>
        <v>18</v>
      </c>
      <c r="C27" s="328">
        <f>INPUT_BMW!B80</f>
        <v>46507</v>
      </c>
      <c r="D27" s="156">
        <f>INPUT_BMW!C80</f>
        <v>420161636.5</v>
      </c>
      <c r="E27" s="156">
        <f>INPUT_BMW!D80</f>
        <v>19792610.899999976</v>
      </c>
    </row>
    <row r="28" spans="2:5">
      <c r="B28" s="158">
        <f>INPUT_BMW!A81</f>
        <v>19</v>
      </c>
      <c r="C28" s="328">
        <f>INPUT_BMW!B81</f>
        <v>46538</v>
      </c>
      <c r="D28" s="156">
        <f>INPUT_BMW!C81</f>
        <v>400369025.60000002</v>
      </c>
      <c r="E28" s="156">
        <f>INPUT_BMW!D81</f>
        <v>17663438.439999998</v>
      </c>
    </row>
    <row r="29" spans="2:5">
      <c r="B29" s="158">
        <f>INPUT_BMW!A82</f>
        <v>20</v>
      </c>
      <c r="C29" s="328">
        <f>INPUT_BMW!B82</f>
        <v>46568</v>
      </c>
      <c r="D29" s="156">
        <f>INPUT_BMW!C82</f>
        <v>382705587.16000003</v>
      </c>
      <c r="E29" s="156">
        <f>INPUT_BMW!D82</f>
        <v>13179050.380000055</v>
      </c>
    </row>
    <row r="30" spans="2:5">
      <c r="B30" s="158">
        <f>INPUT_BMW!A83</f>
        <v>21</v>
      </c>
      <c r="C30" s="328">
        <f>INPUT_BMW!B83</f>
        <v>46599</v>
      </c>
      <c r="D30" s="156">
        <f>INPUT_BMW!C83</f>
        <v>369526536.77999997</v>
      </c>
      <c r="E30" s="156">
        <f>INPUT_BMW!D83</f>
        <v>23689311.889999986</v>
      </c>
    </row>
    <row r="31" spans="2:5">
      <c r="B31" s="158">
        <f>INPUT_BMW!A84</f>
        <v>22</v>
      </c>
      <c r="C31" s="328">
        <f>INPUT_BMW!B84</f>
        <v>46630</v>
      </c>
      <c r="D31" s="156">
        <f>INPUT_BMW!C84</f>
        <v>345837224.88999999</v>
      </c>
      <c r="E31" s="156">
        <f>INPUT_BMW!D84</f>
        <v>22225493.819999993</v>
      </c>
    </row>
    <row r="32" spans="2:5">
      <c r="B32" s="158">
        <f>INPUT_BMW!A85</f>
        <v>23</v>
      </c>
      <c r="C32" s="328">
        <f>INPUT_BMW!B85</f>
        <v>46660</v>
      </c>
      <c r="D32" s="156">
        <f>INPUT_BMW!C85</f>
        <v>323611731.06999999</v>
      </c>
      <c r="E32" s="156">
        <f>INPUT_BMW!D85</f>
        <v>22160967.329999983</v>
      </c>
    </row>
    <row r="33" spans="2:5">
      <c r="B33" s="158">
        <f>INPUT_BMW!A86</f>
        <v>24</v>
      </c>
      <c r="C33" s="328">
        <f>INPUT_BMW!B86</f>
        <v>46691</v>
      </c>
      <c r="D33" s="156">
        <f>INPUT_BMW!C86</f>
        <v>301450763.74000001</v>
      </c>
      <c r="E33" s="156">
        <f>INPUT_BMW!D86</f>
        <v>34060967.150000006</v>
      </c>
    </row>
    <row r="34" spans="2:5">
      <c r="B34" s="158">
        <f>INPUT_BMW!A87</f>
        <v>25</v>
      </c>
      <c r="C34" s="328">
        <f>INPUT_BMW!B87</f>
        <v>46721</v>
      </c>
      <c r="D34" s="156">
        <f>INPUT_BMW!C87</f>
        <v>267389796.59</v>
      </c>
      <c r="E34" s="156">
        <f>INPUT_BMW!D87</f>
        <v>21113804.920000017</v>
      </c>
    </row>
    <row r="35" spans="2:5">
      <c r="B35" s="158">
        <f>INPUT_BMW!A88</f>
        <v>26</v>
      </c>
      <c r="C35" s="328">
        <f>INPUT_BMW!B88</f>
        <v>46752</v>
      </c>
      <c r="D35" s="156">
        <f>INPUT_BMW!C88</f>
        <v>246275991.66999999</v>
      </c>
      <c r="E35" s="156">
        <f>INPUT_BMW!D88</f>
        <v>22622164.399999976</v>
      </c>
    </row>
    <row r="36" spans="2:5">
      <c r="B36" s="158">
        <f>INPUT_BMW!A89</f>
        <v>27</v>
      </c>
      <c r="C36" s="328">
        <f>INPUT_BMW!B89</f>
        <v>46783</v>
      </c>
      <c r="D36" s="156">
        <f>INPUT_BMW!C89</f>
        <v>223653827.27000001</v>
      </c>
      <c r="E36" s="156">
        <f>INPUT_BMW!D89</f>
        <v>38249554.189999998</v>
      </c>
    </row>
    <row r="37" spans="2:5">
      <c r="B37" s="158">
        <f>INPUT_BMW!A90</f>
        <v>28</v>
      </c>
      <c r="C37" s="328">
        <f>INPUT_BMW!B90</f>
        <v>46812</v>
      </c>
      <c r="D37" s="156">
        <f>INPUT_BMW!C90</f>
        <v>185404273.08000001</v>
      </c>
      <c r="E37" s="156">
        <f>INPUT_BMW!D90</f>
        <v>22315706.480000019</v>
      </c>
    </row>
    <row r="38" spans="2:5">
      <c r="B38" s="158">
        <f>INPUT_BMW!A91</f>
        <v>29</v>
      </c>
      <c r="C38" s="328">
        <f>INPUT_BMW!B91</f>
        <v>46843</v>
      </c>
      <c r="D38" s="156">
        <f>INPUT_BMW!C91</f>
        <v>163088566.59999999</v>
      </c>
      <c r="E38" s="156">
        <f>INPUT_BMW!D91</f>
        <v>15944514.579999983</v>
      </c>
    </row>
    <row r="39" spans="2:5">
      <c r="B39" s="158">
        <f>INPUT_BMW!A92</f>
        <v>30</v>
      </c>
      <c r="C39" s="328">
        <f>INPUT_BMW!B92</f>
        <v>46873</v>
      </c>
      <c r="D39" s="156">
        <f>INPUT_BMW!C92</f>
        <v>147144052.02000001</v>
      </c>
      <c r="E39" s="156">
        <f>INPUT_BMW!D92</f>
        <v>19283740.560000017</v>
      </c>
    </row>
    <row r="40" spans="2:5">
      <c r="B40" s="158">
        <f>INPUT_BMW!A93</f>
        <v>31</v>
      </c>
      <c r="C40" s="328">
        <f>INPUT_BMW!B93</f>
        <v>46904</v>
      </c>
      <c r="D40" s="156">
        <f>INPUT_BMW!C93</f>
        <v>127860311.45999999</v>
      </c>
      <c r="E40" s="156">
        <f>INPUT_BMW!D93</f>
        <v>16239039.179999992</v>
      </c>
    </row>
    <row r="41" spans="2:5">
      <c r="B41" s="158">
        <f>INPUT_BMW!A94</f>
        <v>32</v>
      </c>
      <c r="C41" s="328">
        <f>INPUT_BMW!B94</f>
        <v>46934</v>
      </c>
      <c r="D41" s="156">
        <f>INPUT_BMW!C94</f>
        <v>111621272.28</v>
      </c>
      <c r="E41" s="156">
        <f>INPUT_BMW!D94</f>
        <v>5360204.4600000083</v>
      </c>
    </row>
    <row r="42" spans="2:5">
      <c r="B42" s="158">
        <f>INPUT_BMW!A95</f>
        <v>33</v>
      </c>
      <c r="C42" s="328">
        <f>INPUT_BMW!B95</f>
        <v>46965</v>
      </c>
      <c r="D42" s="156">
        <f>INPUT_BMW!C95</f>
        <v>106261067.81999999</v>
      </c>
      <c r="E42" s="156">
        <f>INPUT_BMW!D95</f>
        <v>10483948.129999995</v>
      </c>
    </row>
    <row r="43" spans="2:5">
      <c r="B43" s="158">
        <f>INPUT_BMW!A96</f>
        <v>34</v>
      </c>
      <c r="C43" s="328">
        <f>INPUT_BMW!B96</f>
        <v>46996</v>
      </c>
      <c r="D43" s="156">
        <f>INPUT_BMW!C96</f>
        <v>95777119.689999998</v>
      </c>
      <c r="E43" s="156">
        <f>INPUT_BMW!D96</f>
        <v>11583132.920000002</v>
      </c>
    </row>
    <row r="44" spans="2:5">
      <c r="B44" s="158">
        <f>INPUT_BMW!A97</f>
        <v>35</v>
      </c>
      <c r="C44" s="328">
        <f>INPUT_BMW!B97</f>
        <v>47026</v>
      </c>
      <c r="D44" s="156">
        <f>INPUT_BMW!C97</f>
        <v>84193986.769999996</v>
      </c>
      <c r="E44" s="156">
        <f>INPUT_BMW!D97</f>
        <v>12283100.280000001</v>
      </c>
    </row>
    <row r="45" spans="2:5">
      <c r="B45" s="158">
        <f>INPUT_BMW!A98</f>
        <v>36</v>
      </c>
      <c r="C45" s="328">
        <f>INPUT_BMW!B98</f>
        <v>47057</v>
      </c>
      <c r="D45" s="156">
        <f>INPUT_BMW!C98</f>
        <v>71910886.489999995</v>
      </c>
      <c r="E45" s="156">
        <f>INPUT_BMW!D98</f>
        <v>22645332.679999992</v>
      </c>
    </row>
    <row r="46" spans="2:5">
      <c r="B46" s="158">
        <f>INPUT_BMW!A99</f>
        <v>37</v>
      </c>
      <c r="C46" s="328">
        <f>INPUT_BMW!B99</f>
        <v>47087</v>
      </c>
      <c r="D46" s="156">
        <f>INPUT_BMW!C99</f>
        <v>49265553.810000002</v>
      </c>
      <c r="E46" s="156">
        <f>INPUT_BMW!D99</f>
        <v>9371310.6400000006</v>
      </c>
    </row>
    <row r="47" spans="2:5">
      <c r="B47" s="158">
        <f>INPUT_BMW!A100</f>
        <v>38</v>
      </c>
      <c r="C47" s="328">
        <f>INPUT_BMW!B100</f>
        <v>47118</v>
      </c>
      <c r="D47" s="156">
        <f>INPUT_BMW!C100</f>
        <v>39894243.170000002</v>
      </c>
      <c r="E47" s="156">
        <f>INPUT_BMW!D100</f>
        <v>10243781.760000002</v>
      </c>
    </row>
    <row r="48" spans="2:5">
      <c r="B48" s="158">
        <f>INPUT_BMW!A101</f>
        <v>39</v>
      </c>
      <c r="C48" s="328">
        <f>INPUT_BMW!B101</f>
        <v>47149</v>
      </c>
      <c r="D48" s="156">
        <f>INPUT_BMW!C101</f>
        <v>29650461.41</v>
      </c>
      <c r="E48" s="156">
        <f>INPUT_BMW!D101</f>
        <v>13861165.210000001</v>
      </c>
    </row>
    <row r="49" spans="2:5">
      <c r="B49" s="158">
        <f>INPUT_BMW!A102</f>
        <v>40</v>
      </c>
      <c r="C49" s="328">
        <f>INPUT_BMW!B102</f>
        <v>47177</v>
      </c>
      <c r="D49" s="156">
        <f>INPUT_BMW!C102</f>
        <v>15789296.199999999</v>
      </c>
      <c r="E49" s="156">
        <f>INPUT_BMW!D102</f>
        <v>14402111.889999999</v>
      </c>
    </row>
    <row r="50" spans="2:5">
      <c r="B50" s="158">
        <f>INPUT_BMW!A103</f>
        <v>41</v>
      </c>
      <c r="C50" s="328">
        <f>INPUT_BMW!B103</f>
        <v>47208</v>
      </c>
      <c r="D50" s="156">
        <f>INPUT_BMW!C103</f>
        <v>1387184.31</v>
      </c>
      <c r="E50" s="156">
        <f>INPUT_BMW!D103</f>
        <v>322865.29000000004</v>
      </c>
    </row>
    <row r="51" spans="2:5">
      <c r="B51" s="158">
        <f>INPUT_BMW!A104</f>
        <v>42</v>
      </c>
      <c r="C51" s="328">
        <f>INPUT_BMW!B104</f>
        <v>47238</v>
      </c>
      <c r="D51" s="156">
        <f>INPUT_BMW!C104</f>
        <v>1064319.02</v>
      </c>
      <c r="E51" s="156">
        <f>INPUT_BMW!D104</f>
        <v>224547</v>
      </c>
    </row>
    <row r="52" spans="2:5">
      <c r="B52" s="158">
        <f>INPUT_BMW!A105</f>
        <v>43</v>
      </c>
      <c r="C52" s="328">
        <f>INPUT_BMW!B105</f>
        <v>47269</v>
      </c>
      <c r="D52" s="156">
        <f>INPUT_BMW!C105</f>
        <v>839772.02</v>
      </c>
      <c r="E52" s="156">
        <f>INPUT_BMW!D105</f>
        <v>245909.72999999998</v>
      </c>
    </row>
    <row r="53" spans="2:5">
      <c r="B53" s="158">
        <f>INPUT_BMW!A106</f>
        <v>44</v>
      </c>
      <c r="C53" s="328">
        <f>INPUT_BMW!B106</f>
        <v>47299</v>
      </c>
      <c r="D53" s="156">
        <f>INPUT_BMW!C106</f>
        <v>593862.29</v>
      </c>
      <c r="E53" s="156">
        <f>INPUT_BMW!D106</f>
        <v>97538.430000000051</v>
      </c>
    </row>
    <row r="54" spans="2:5">
      <c r="B54" s="158">
        <f>INPUT_BMW!A107</f>
        <v>45</v>
      </c>
      <c r="C54" s="328">
        <f>INPUT_BMW!B107</f>
        <v>47330</v>
      </c>
      <c r="D54" s="156">
        <f>INPUT_BMW!C107</f>
        <v>496323.86</v>
      </c>
      <c r="E54" s="156">
        <f>INPUT_BMW!D107</f>
        <v>124156.40999999997</v>
      </c>
    </row>
    <row r="55" spans="2:5">
      <c r="B55" s="158">
        <f>INPUT_BMW!A108</f>
        <v>46</v>
      </c>
      <c r="C55" s="328">
        <f>INPUT_BMW!B108</f>
        <v>47361</v>
      </c>
      <c r="D55" s="156">
        <f>INPUT_BMW!C108</f>
        <v>372167.45</v>
      </c>
      <c r="E55" s="156">
        <f>INPUT_BMW!D108</f>
        <v>232001.57</v>
      </c>
    </row>
    <row r="56" spans="2:5">
      <c r="B56" s="158">
        <f>INPUT_BMW!A109</f>
        <v>47</v>
      </c>
      <c r="C56" s="328">
        <f>INPUT_BMW!B109</f>
        <v>47391</v>
      </c>
      <c r="D56" s="156">
        <f>INPUT_BMW!C109</f>
        <v>140165.88</v>
      </c>
      <c r="E56" s="156">
        <f>INPUT_BMW!D109</f>
        <v>140165.88</v>
      </c>
    </row>
    <row r="57" spans="2:5">
      <c r="B57" s="158">
        <f>INPUT_BMW!A110</f>
        <v>48</v>
      </c>
      <c r="C57" s="328">
        <f>INPUT_BMW!B110</f>
        <v>47422</v>
      </c>
      <c r="D57" s="156">
        <f>INPUT_BMW!C110</f>
        <v>0</v>
      </c>
      <c r="E57" s="156">
        <f>INPUT_BMW!D110</f>
        <v>0</v>
      </c>
    </row>
    <row r="58" spans="2:5">
      <c r="B58" s="158">
        <f>INPUT_BMW!A111</f>
        <v>49</v>
      </c>
      <c r="C58" s="328">
        <f>INPUT_BMW!B111</f>
        <v>47452</v>
      </c>
      <c r="D58" s="156">
        <f>INPUT_BMW!C111</f>
        <v>0</v>
      </c>
      <c r="E58" s="156">
        <f>INPUT_BMW!D111</f>
        <v>0</v>
      </c>
    </row>
    <row r="59" spans="2:5">
      <c r="B59" s="158">
        <f>INPUT_BMW!A112</f>
        <v>50</v>
      </c>
      <c r="C59" s="328">
        <f>INPUT_BMW!B112</f>
        <v>47483</v>
      </c>
      <c r="D59" s="156">
        <f>INPUT_BMW!C112</f>
        <v>0</v>
      </c>
      <c r="E59" s="156">
        <f>INPUT_BMW!D112</f>
        <v>0</v>
      </c>
    </row>
    <row r="60" spans="2:5">
      <c r="B60" s="158">
        <f>INPUT_BMW!A113</f>
        <v>51</v>
      </c>
      <c r="C60" s="328">
        <f>INPUT_BMW!B113</f>
        <v>47514</v>
      </c>
      <c r="D60" s="156">
        <f>INPUT_BMW!C113</f>
        <v>0</v>
      </c>
      <c r="E60" s="156">
        <f>INPUT_BMW!D113</f>
        <v>0</v>
      </c>
    </row>
    <row r="61" spans="2:5">
      <c r="B61" s="158">
        <f>INPUT_BMW!A114</f>
        <v>52</v>
      </c>
      <c r="C61" s="328">
        <f>INPUT_BMW!B114</f>
        <v>47542</v>
      </c>
      <c r="D61" s="156">
        <f>INPUT_BMW!C114</f>
        <v>0</v>
      </c>
      <c r="E61" s="156">
        <f>INPUT_BMW!D114</f>
        <v>0</v>
      </c>
    </row>
    <row r="62" spans="2:5">
      <c r="B62" s="158">
        <f>INPUT_BMW!A115</f>
        <v>53</v>
      </c>
      <c r="C62" s="328">
        <f>INPUT_BMW!B115</f>
        <v>47573</v>
      </c>
      <c r="D62" s="156">
        <f>INPUT_BMW!C115</f>
        <v>0</v>
      </c>
      <c r="E62" s="156" t="str">
        <f>INPUT_BMW!D115</f>
        <v/>
      </c>
    </row>
  </sheetData>
  <mergeCells count="2">
    <mergeCell ref="B7:E7"/>
    <mergeCell ref="C3:F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14A8-D512-40CB-BB0D-864F9CEB0F70}">
  <sheetPr>
    <tabColor theme="9" tint="0.79998168889431442"/>
  </sheetPr>
  <dimension ref="B3:AG219"/>
  <sheetViews>
    <sheetView showGridLines="0" workbookViewId="0">
      <selection activeCell="M16" sqref="M16"/>
    </sheetView>
  </sheetViews>
  <sheetFormatPr defaultColWidth="9.1796875" defaultRowHeight="12"/>
  <cols>
    <col min="1" max="1" width="9.1796875" style="391"/>
    <col min="2" max="2" width="12.453125" style="391" customWidth="1"/>
    <col min="3" max="3" width="2.26953125" style="391" customWidth="1"/>
    <col min="4" max="4" width="25.54296875" style="391" bestFit="1" customWidth="1"/>
    <col min="5" max="5" width="24.453125" style="391" customWidth="1"/>
    <col min="6" max="10" width="20.81640625" style="391" customWidth="1"/>
    <col min="11" max="11" width="2" style="391" customWidth="1"/>
    <col min="12" max="12" width="24.81640625" style="391" bestFit="1" customWidth="1"/>
    <col min="13" max="13" width="21.54296875" style="391" customWidth="1"/>
    <col min="14" max="18" width="19.453125" style="391" customWidth="1"/>
    <col min="19" max="19" width="3" style="391" customWidth="1"/>
    <col min="20" max="20" width="24.81640625" style="391" bestFit="1" customWidth="1"/>
    <col min="21" max="21" width="21.54296875" style="391" customWidth="1"/>
    <col min="22" max="26" width="19.453125" style="391" customWidth="1"/>
    <col min="27" max="27" width="5.54296875" style="391" customWidth="1"/>
    <col min="28" max="28" width="24.81640625" style="391" bestFit="1" customWidth="1"/>
    <col min="29" max="29" width="20" style="391" bestFit="1" customWidth="1"/>
    <col min="30" max="33" width="17" style="391" customWidth="1"/>
    <col min="34" max="16384" width="9.1796875" style="391"/>
  </cols>
  <sheetData>
    <row r="3" spans="2:33" ht="26">
      <c r="F3" s="771" t="s">
        <v>508</v>
      </c>
      <c r="G3" s="771"/>
      <c r="H3" s="771"/>
      <c r="I3" s="771"/>
      <c r="J3" s="771"/>
    </row>
    <row r="6" spans="2:33">
      <c r="B6" s="782" t="s">
        <v>535</v>
      </c>
      <c r="C6" s="783"/>
      <c r="D6" s="783"/>
      <c r="E6" s="783"/>
      <c r="F6" s="783"/>
      <c r="G6" s="783"/>
      <c r="H6" s="783"/>
      <c r="I6" s="783"/>
      <c r="J6" s="783"/>
      <c r="K6" s="783"/>
      <c r="L6" s="783"/>
      <c r="M6" s="783"/>
      <c r="N6" s="783"/>
      <c r="O6" s="783"/>
      <c r="P6" s="783"/>
      <c r="Q6" s="783"/>
      <c r="R6" s="783"/>
      <c r="S6" s="783"/>
      <c r="T6" s="783"/>
      <c r="U6" s="783"/>
      <c r="V6" s="783"/>
      <c r="W6" s="783"/>
      <c r="X6" s="783"/>
      <c r="Y6" s="783"/>
      <c r="Z6" s="783"/>
      <c r="AA6" s="783"/>
      <c r="AB6" s="783"/>
      <c r="AC6" s="783"/>
      <c r="AD6" s="783"/>
      <c r="AE6" s="783"/>
      <c r="AF6" s="783"/>
      <c r="AG6" s="783"/>
    </row>
    <row r="7" spans="2:33">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row>
    <row r="8" spans="2:33" ht="10.5" customHeight="1">
      <c r="B8" s="392"/>
      <c r="C8" s="392"/>
      <c r="D8" s="393" t="s">
        <v>35</v>
      </c>
      <c r="E8" s="394" t="s">
        <v>145</v>
      </c>
      <c r="F8" s="392"/>
      <c r="G8" s="392"/>
      <c r="H8" s="392"/>
      <c r="I8" s="392"/>
      <c r="J8" s="392"/>
      <c r="K8" s="392"/>
      <c r="L8" s="393" t="s">
        <v>35</v>
      </c>
      <c r="M8" s="394" t="s">
        <v>146</v>
      </c>
      <c r="N8" s="392"/>
      <c r="O8" s="392"/>
      <c r="P8" s="392"/>
      <c r="Q8" s="392"/>
      <c r="R8" s="392"/>
      <c r="S8" s="392"/>
      <c r="T8" s="393" t="s">
        <v>35</v>
      </c>
      <c r="U8" s="394" t="s">
        <v>534</v>
      </c>
      <c r="V8" s="392"/>
      <c r="W8" s="392"/>
      <c r="X8" s="392"/>
      <c r="Y8" s="392"/>
      <c r="Z8" s="392"/>
      <c r="AA8" s="392"/>
      <c r="AB8" s="393" t="s">
        <v>35</v>
      </c>
      <c r="AC8" s="394" t="s">
        <v>166</v>
      </c>
      <c r="AD8" s="392"/>
      <c r="AE8" s="392"/>
      <c r="AF8" s="392"/>
      <c r="AG8" s="392"/>
    </row>
    <row r="9" spans="2:33" ht="10.5" customHeight="1">
      <c r="B9" s="392"/>
      <c r="C9" s="392"/>
      <c r="D9" s="395" t="s">
        <v>157</v>
      </c>
      <c r="E9" s="396">
        <v>5000</v>
      </c>
      <c r="F9" s="392"/>
      <c r="G9" s="392"/>
      <c r="H9" s="392"/>
      <c r="I9" s="392"/>
      <c r="J9" s="392"/>
      <c r="K9" s="392"/>
      <c r="L9" s="395" t="s">
        <v>158</v>
      </c>
      <c r="M9" s="396">
        <v>689</v>
      </c>
      <c r="N9" s="392"/>
      <c r="O9" s="392"/>
      <c r="P9" s="392"/>
      <c r="Q9" s="392"/>
      <c r="R9" s="392"/>
      <c r="S9" s="392"/>
      <c r="T9" s="395" t="s">
        <v>533</v>
      </c>
      <c r="U9" s="396">
        <v>744</v>
      </c>
      <c r="V9" s="392"/>
      <c r="W9" s="392"/>
      <c r="X9" s="392"/>
      <c r="Y9" s="392"/>
      <c r="Z9" s="392"/>
      <c r="AA9" s="392"/>
      <c r="AB9" s="395" t="s">
        <v>158</v>
      </c>
      <c r="AC9" s="396">
        <v>2</v>
      </c>
      <c r="AD9" s="392"/>
      <c r="AE9" s="392"/>
      <c r="AF9" s="392"/>
      <c r="AG9" s="392"/>
    </row>
    <row r="10" spans="2:33" ht="10.5" customHeight="1">
      <c r="B10" s="397"/>
      <c r="C10" s="397"/>
      <c r="D10" s="398" t="s">
        <v>36</v>
      </c>
      <c r="E10" s="399">
        <v>100000</v>
      </c>
      <c r="F10" s="397"/>
      <c r="G10" s="397"/>
      <c r="H10" s="397"/>
      <c r="I10" s="397"/>
      <c r="J10" s="397"/>
      <c r="K10" s="397"/>
      <c r="L10" s="398" t="s">
        <v>36</v>
      </c>
      <c r="M10" s="755">
        <v>100000</v>
      </c>
      <c r="N10" s="397"/>
      <c r="O10" s="397"/>
      <c r="P10" s="397"/>
      <c r="Q10" s="397"/>
      <c r="R10" s="397"/>
      <c r="S10" s="397"/>
      <c r="T10" s="398" t="s">
        <v>36</v>
      </c>
      <c r="U10" s="755">
        <v>100000</v>
      </c>
      <c r="V10" s="397"/>
      <c r="W10" s="397"/>
      <c r="X10" s="397"/>
      <c r="Y10" s="397"/>
      <c r="Z10" s="397"/>
      <c r="AA10" s="397"/>
      <c r="AB10" s="398" t="s">
        <v>36</v>
      </c>
      <c r="AC10" s="755">
        <v>150</v>
      </c>
      <c r="AD10" s="397"/>
      <c r="AE10" s="397"/>
      <c r="AF10" s="397"/>
      <c r="AG10" s="397"/>
    </row>
    <row r="11" spans="2:33">
      <c r="B11" s="400"/>
      <c r="C11" s="392"/>
      <c r="D11" s="392"/>
      <c r="E11" s="392"/>
      <c r="F11" s="392"/>
      <c r="G11" s="392"/>
      <c r="H11" s="400"/>
      <c r="I11" s="392"/>
      <c r="J11" s="392"/>
      <c r="K11" s="392"/>
      <c r="L11" s="392"/>
      <c r="M11" s="392"/>
      <c r="P11" s="401"/>
      <c r="Q11" s="401"/>
      <c r="R11" s="392"/>
      <c r="S11" s="392"/>
      <c r="T11" s="392"/>
      <c r="U11" s="392"/>
      <c r="X11" s="401"/>
      <c r="Y11" s="401"/>
      <c r="Z11" s="392"/>
      <c r="AA11" s="392"/>
      <c r="AB11" s="392"/>
      <c r="AC11" s="392"/>
      <c r="AD11" s="392"/>
      <c r="AE11" s="401"/>
      <c r="AF11" s="401"/>
      <c r="AG11" s="392"/>
    </row>
    <row r="12" spans="2:33">
      <c r="B12" s="392"/>
      <c r="C12" s="392"/>
      <c r="D12" s="392"/>
      <c r="E12" s="392"/>
      <c r="F12" s="392"/>
      <c r="G12" s="392"/>
      <c r="H12" s="392"/>
      <c r="I12" s="392"/>
      <c r="J12" s="392"/>
      <c r="K12" s="392"/>
      <c r="L12" s="392"/>
      <c r="M12" s="392"/>
      <c r="N12" s="392"/>
      <c r="O12" s="392"/>
      <c r="P12" s="392"/>
      <c r="Q12" s="392"/>
      <c r="R12" s="392"/>
      <c r="S12" s="392"/>
      <c r="T12" s="392"/>
      <c r="U12" s="392"/>
      <c r="V12" s="392"/>
      <c r="W12" s="392"/>
      <c r="X12" s="392"/>
      <c r="Y12" s="392"/>
      <c r="Z12" s="392"/>
      <c r="AA12" s="392"/>
      <c r="AB12" s="392"/>
      <c r="AC12" s="392"/>
      <c r="AD12" s="392"/>
      <c r="AE12" s="392"/>
      <c r="AF12" s="392"/>
      <c r="AG12" s="392"/>
    </row>
    <row r="13" spans="2:33" ht="12.5" thickBot="1">
      <c r="B13" s="806" t="s">
        <v>34</v>
      </c>
      <c r="C13" s="402"/>
      <c r="D13" s="799" t="s">
        <v>145</v>
      </c>
      <c r="E13" s="800"/>
      <c r="F13" s="800"/>
      <c r="G13" s="801"/>
      <c r="H13" s="800"/>
      <c r="I13" s="800"/>
      <c r="J13" s="802"/>
      <c r="K13" s="402"/>
      <c r="L13" s="799" t="s">
        <v>146</v>
      </c>
      <c r="M13" s="800"/>
      <c r="N13" s="800"/>
      <c r="O13" s="801"/>
      <c r="P13" s="800"/>
      <c r="Q13" s="800"/>
      <c r="R13" s="802"/>
      <c r="S13" s="402"/>
      <c r="T13" s="799" t="s">
        <v>534</v>
      </c>
      <c r="U13" s="800"/>
      <c r="V13" s="800"/>
      <c r="W13" s="801"/>
      <c r="X13" s="800"/>
      <c r="Y13" s="800"/>
      <c r="Z13" s="802"/>
      <c r="AA13" s="402"/>
      <c r="AB13" s="799" t="s">
        <v>17</v>
      </c>
      <c r="AC13" s="800"/>
      <c r="AD13" s="800"/>
      <c r="AE13" s="800"/>
      <c r="AF13" s="800"/>
      <c r="AG13" s="802"/>
    </row>
    <row r="14" spans="2:33" ht="27.75" customHeight="1" thickTop="1" thickBot="1">
      <c r="B14" s="807"/>
      <c r="C14" s="86"/>
      <c r="D14" s="805" t="s">
        <v>162</v>
      </c>
      <c r="E14" s="805" t="s">
        <v>163</v>
      </c>
      <c r="F14" s="805" t="s">
        <v>37</v>
      </c>
      <c r="G14" s="805" t="s">
        <v>579</v>
      </c>
      <c r="H14" s="805" t="s">
        <v>164</v>
      </c>
      <c r="I14" s="805" t="s">
        <v>157</v>
      </c>
      <c r="J14" s="805" t="s">
        <v>165</v>
      </c>
      <c r="K14" s="86"/>
      <c r="L14" s="805" t="s">
        <v>160</v>
      </c>
      <c r="M14" s="805" t="s">
        <v>159</v>
      </c>
      <c r="N14" s="805" t="s">
        <v>37</v>
      </c>
      <c r="O14" s="805" t="s">
        <v>579</v>
      </c>
      <c r="P14" s="805" t="s">
        <v>161</v>
      </c>
      <c r="Q14" s="805" t="s">
        <v>158</v>
      </c>
      <c r="R14" s="805" t="s">
        <v>161</v>
      </c>
      <c r="S14" s="86"/>
      <c r="T14" s="803" t="s">
        <v>160</v>
      </c>
      <c r="U14" s="803" t="s">
        <v>159</v>
      </c>
      <c r="V14" s="803" t="s">
        <v>37</v>
      </c>
      <c r="W14" s="805" t="s">
        <v>579</v>
      </c>
      <c r="X14" s="803" t="s">
        <v>161</v>
      </c>
      <c r="Y14" s="803" t="s">
        <v>158</v>
      </c>
      <c r="Z14" s="803" t="s">
        <v>161</v>
      </c>
      <c r="AA14" s="86"/>
      <c r="AB14" s="805" t="s">
        <v>38</v>
      </c>
      <c r="AC14" s="805" t="s">
        <v>39</v>
      </c>
      <c r="AD14" s="805" t="s">
        <v>37</v>
      </c>
      <c r="AE14" s="805" t="s">
        <v>40</v>
      </c>
      <c r="AF14" s="805" t="s">
        <v>41</v>
      </c>
      <c r="AG14" s="805" t="s">
        <v>42</v>
      </c>
    </row>
    <row r="15" spans="2:33" ht="27.75" customHeight="1" thickTop="1">
      <c r="B15" s="808"/>
      <c r="C15" s="86"/>
      <c r="D15" s="803"/>
      <c r="E15" s="803"/>
      <c r="F15" s="803"/>
      <c r="G15" s="803"/>
      <c r="H15" s="803"/>
      <c r="I15" s="803"/>
      <c r="J15" s="803"/>
      <c r="K15" s="86"/>
      <c r="L15" s="803"/>
      <c r="M15" s="803"/>
      <c r="N15" s="803"/>
      <c r="O15" s="803"/>
      <c r="P15" s="803"/>
      <c r="Q15" s="803"/>
      <c r="R15" s="803"/>
      <c r="S15" s="86"/>
      <c r="T15" s="804"/>
      <c r="U15" s="804"/>
      <c r="V15" s="804"/>
      <c r="W15" s="803"/>
      <c r="X15" s="804"/>
      <c r="Y15" s="804"/>
      <c r="Z15" s="804"/>
      <c r="AA15" s="86"/>
      <c r="AB15" s="803"/>
      <c r="AC15" s="803"/>
      <c r="AD15" s="803"/>
      <c r="AE15" s="803"/>
      <c r="AF15" s="803"/>
      <c r="AG15" s="803"/>
    </row>
    <row r="16" spans="2:33">
      <c r="B16" s="659">
        <f>'00 - Cover'!E14</f>
        <v>46013</v>
      </c>
      <c r="C16" s="594"/>
      <c r="D16" s="661">
        <f>H17</f>
        <v>453701250</v>
      </c>
      <c r="E16" s="661">
        <v>0</v>
      </c>
      <c r="F16" s="661">
        <f>ROUNDDOWN(('13 - Priority of Payments'!K21)/E9,2)*E9</f>
        <v>11637600</v>
      </c>
      <c r="G16" s="661">
        <f>+F16/$E$9</f>
        <v>2327.52</v>
      </c>
      <c r="H16" s="661">
        <f>E16+D16-F16</f>
        <v>442063650</v>
      </c>
      <c r="I16" s="668">
        <f>$E$9</f>
        <v>5000</v>
      </c>
      <c r="J16" s="661">
        <f>H16/I16</f>
        <v>88412.73</v>
      </c>
      <c r="K16" s="594"/>
      <c r="L16" s="661">
        <f>P17</f>
        <v>68900000</v>
      </c>
      <c r="M16" s="661">
        <v>0</v>
      </c>
      <c r="N16" s="661">
        <f>IF(H16=0,'13 - Priority of Payments'!K22,0)</f>
        <v>0</v>
      </c>
      <c r="O16" s="661">
        <f>+N16/$M$9</f>
        <v>0</v>
      </c>
      <c r="P16" s="661">
        <f>M16+L16-N16</f>
        <v>68900000</v>
      </c>
      <c r="Q16" s="668">
        <f>$M$9</f>
        <v>689</v>
      </c>
      <c r="R16" s="661">
        <f>P16/Q16</f>
        <v>100000</v>
      </c>
      <c r="S16" s="594"/>
      <c r="T16" s="661">
        <f>X17</f>
        <v>74400000</v>
      </c>
      <c r="U16" s="661">
        <v>0</v>
      </c>
      <c r="V16" s="661">
        <f>IF(F16=0,IF(N16=0,'13 - Priority of Payments'!K23,0),0)</f>
        <v>0</v>
      </c>
      <c r="W16" s="661">
        <f>+V16/$U$9</f>
        <v>0</v>
      </c>
      <c r="X16" s="661">
        <f>U16+T16-V16</f>
        <v>74400000</v>
      </c>
      <c r="Y16" s="668">
        <f>$U$9</f>
        <v>744</v>
      </c>
      <c r="Z16" s="661">
        <f>X16/Y16</f>
        <v>100000</v>
      </c>
      <c r="AA16" s="594"/>
      <c r="AB16" s="661">
        <f>AE17</f>
        <v>300</v>
      </c>
      <c r="AC16" s="661">
        <v>0</v>
      </c>
      <c r="AD16" s="661">
        <v>0</v>
      </c>
      <c r="AE16" s="668">
        <f>AB16+AC16-AD16</f>
        <v>300</v>
      </c>
      <c r="AF16" s="668">
        <f>AE16/AC10</f>
        <v>2</v>
      </c>
      <c r="AG16" s="661">
        <f>AE16/AF16</f>
        <v>150</v>
      </c>
    </row>
    <row r="17" spans="2:33">
      <c r="B17" s="660">
        <f>'Historical Data'!B4</f>
        <v>45981</v>
      </c>
      <c r="C17" s="87"/>
      <c r="D17" s="661">
        <f>'Historical Data'!D4</f>
        <v>466067400</v>
      </c>
      <c r="E17" s="661">
        <f>'Historical Data'!E4</f>
        <v>0</v>
      </c>
      <c r="F17" s="661">
        <f>'Historical Data'!F4</f>
        <v>12366150</v>
      </c>
      <c r="G17" s="661">
        <f>+F17/$E$9</f>
        <v>2473.23</v>
      </c>
      <c r="H17" s="661">
        <f>'Historical Data'!G4</f>
        <v>453701250</v>
      </c>
      <c r="I17" s="668">
        <f>'Historical Data'!H4</f>
        <v>5000</v>
      </c>
      <c r="J17" s="661">
        <f>'Historical Data'!I4</f>
        <v>90740.25</v>
      </c>
      <c r="K17" s="593"/>
      <c r="L17" s="661">
        <f>'Historical Data'!J4</f>
        <v>68900000</v>
      </c>
      <c r="M17" s="661">
        <f>'Historical Data'!K4</f>
        <v>0</v>
      </c>
      <c r="N17" s="661">
        <f>'Historical Data'!L4</f>
        <v>0</v>
      </c>
      <c r="O17" s="661">
        <f>'Historical Data'!L4</f>
        <v>0</v>
      </c>
      <c r="P17" s="661">
        <f>'Historical Data'!M4</f>
        <v>68900000</v>
      </c>
      <c r="Q17" s="668">
        <f>'Historical Data'!N4</f>
        <v>689</v>
      </c>
      <c r="R17" s="661">
        <f>'Historical Data'!O4</f>
        <v>100000</v>
      </c>
      <c r="S17" s="593"/>
      <c r="T17" s="661">
        <f>'Historical Data'!P4</f>
        <v>74400000</v>
      </c>
      <c r="U17" s="661">
        <f>'Historical Data'!Q4</f>
        <v>0</v>
      </c>
      <c r="V17" s="661">
        <f>'Historical Data'!R4</f>
        <v>0</v>
      </c>
      <c r="W17" s="661">
        <f>+V17/$U$9</f>
        <v>0</v>
      </c>
      <c r="X17" s="661">
        <f>'Historical Data'!S4</f>
        <v>74400000</v>
      </c>
      <c r="Y17" s="668">
        <f>'Historical Data'!T4</f>
        <v>744</v>
      </c>
      <c r="Z17" s="661">
        <f>'Historical Data'!U4</f>
        <v>100000</v>
      </c>
      <c r="AA17" s="593"/>
      <c r="AB17" s="661">
        <f>'Historical Data'!V4</f>
        <v>300</v>
      </c>
      <c r="AC17" s="661">
        <f>'Historical Data'!W4</f>
        <v>0</v>
      </c>
      <c r="AD17" s="661">
        <f>'Historical Data'!X4</f>
        <v>0</v>
      </c>
      <c r="AE17" s="668">
        <f>'Historical Data'!Y4</f>
        <v>300</v>
      </c>
      <c r="AF17" s="668">
        <f>'Historical Data'!Z4</f>
        <v>2</v>
      </c>
      <c r="AG17" s="661">
        <f>'Historical Data'!AA4</f>
        <v>150</v>
      </c>
    </row>
    <row r="18" spans="2:33">
      <c r="B18" s="660">
        <f>'Historical Data'!B5</f>
        <v>45950</v>
      </c>
      <c r="C18" s="87"/>
      <c r="D18" s="661">
        <f>'Historical Data'!D5</f>
        <v>477345050</v>
      </c>
      <c r="E18" s="661">
        <f>'Historical Data'!E5</f>
        <v>0</v>
      </c>
      <c r="F18" s="661">
        <f>'Historical Data'!F5</f>
        <v>11277650.000000002</v>
      </c>
      <c r="G18" s="661">
        <f>+F18/$E$9</f>
        <v>2255.5300000000002</v>
      </c>
      <c r="H18" s="661">
        <f>'Historical Data'!G5</f>
        <v>466067400</v>
      </c>
      <c r="I18" s="668">
        <f>'Historical Data'!H5</f>
        <v>5000</v>
      </c>
      <c r="J18" s="661">
        <f>'Historical Data'!I5</f>
        <v>93213.48</v>
      </c>
      <c r="K18" s="593"/>
      <c r="L18" s="661">
        <f>'Historical Data'!J5</f>
        <v>68900000</v>
      </c>
      <c r="M18" s="661">
        <f>'Historical Data'!K5</f>
        <v>0</v>
      </c>
      <c r="N18" s="661">
        <f>'Historical Data'!L5</f>
        <v>0</v>
      </c>
      <c r="O18" s="661">
        <f>'Historical Data'!L5</f>
        <v>0</v>
      </c>
      <c r="P18" s="661">
        <f>'Historical Data'!M5</f>
        <v>68900000</v>
      </c>
      <c r="Q18" s="668">
        <f>'Historical Data'!N5</f>
        <v>689</v>
      </c>
      <c r="R18" s="661">
        <f>'Historical Data'!O5</f>
        <v>100000</v>
      </c>
      <c r="S18" s="593"/>
      <c r="T18" s="661">
        <f>'Historical Data'!P5</f>
        <v>74400000</v>
      </c>
      <c r="U18" s="661">
        <f>'Historical Data'!Q5</f>
        <v>0</v>
      </c>
      <c r="V18" s="661">
        <f>'Historical Data'!R5</f>
        <v>0</v>
      </c>
      <c r="W18" s="661">
        <f>+V18/$U$9</f>
        <v>0</v>
      </c>
      <c r="X18" s="661">
        <f>'Historical Data'!S5</f>
        <v>74400000</v>
      </c>
      <c r="Y18" s="668">
        <f>'Historical Data'!T5</f>
        <v>744</v>
      </c>
      <c r="Z18" s="661">
        <f>'Historical Data'!U5</f>
        <v>100000</v>
      </c>
      <c r="AA18" s="593"/>
      <c r="AB18" s="661">
        <f>'Historical Data'!V5</f>
        <v>300</v>
      </c>
      <c r="AC18" s="661">
        <f>'Historical Data'!W5</f>
        <v>0</v>
      </c>
      <c r="AD18" s="661">
        <f>'Historical Data'!X5</f>
        <v>0</v>
      </c>
      <c r="AE18" s="668">
        <f>'Historical Data'!Y5</f>
        <v>300</v>
      </c>
      <c r="AF18" s="668">
        <f>'Historical Data'!Z5</f>
        <v>2</v>
      </c>
      <c r="AG18" s="661">
        <f>'Historical Data'!AA5</f>
        <v>150</v>
      </c>
    </row>
    <row r="19" spans="2:33">
      <c r="B19" s="660">
        <f>'Historical Data'!B6</f>
        <v>45922</v>
      </c>
      <c r="C19" s="87"/>
      <c r="D19" s="661">
        <f>'Historical Data'!D6</f>
        <v>487412350</v>
      </c>
      <c r="E19" s="661">
        <f>'Historical Data'!E6</f>
        <v>0</v>
      </c>
      <c r="F19" s="661">
        <f>'Historical Data'!F6</f>
        <v>10067300</v>
      </c>
      <c r="G19" s="661">
        <f>+F19/$E$9</f>
        <v>2013.46</v>
      </c>
      <c r="H19" s="661">
        <f>'Historical Data'!G6</f>
        <v>477345050</v>
      </c>
      <c r="I19" s="668">
        <f>'Historical Data'!H6</f>
        <v>5000</v>
      </c>
      <c r="J19" s="661">
        <f>'Historical Data'!I6</f>
        <v>95469.01</v>
      </c>
      <c r="K19" s="593"/>
      <c r="L19" s="661">
        <f>'Historical Data'!J6</f>
        <v>68900000</v>
      </c>
      <c r="M19" s="661">
        <f>'Historical Data'!K6</f>
        <v>0</v>
      </c>
      <c r="N19" s="661">
        <f>'Historical Data'!L6</f>
        <v>0</v>
      </c>
      <c r="O19" s="661">
        <f>'Historical Data'!L6</f>
        <v>0</v>
      </c>
      <c r="P19" s="661">
        <f>'Historical Data'!M6</f>
        <v>68900000</v>
      </c>
      <c r="Q19" s="668">
        <f>'Historical Data'!N6</f>
        <v>689</v>
      </c>
      <c r="R19" s="661">
        <f>'Historical Data'!O6</f>
        <v>100000</v>
      </c>
      <c r="S19" s="593"/>
      <c r="T19" s="661">
        <f>'Historical Data'!P6</f>
        <v>74400000</v>
      </c>
      <c r="U19" s="661">
        <f>'Historical Data'!Q6</f>
        <v>0</v>
      </c>
      <c r="V19" s="661">
        <f>'Historical Data'!R6</f>
        <v>0</v>
      </c>
      <c r="W19" s="661">
        <f>+V19/$U$9</f>
        <v>0</v>
      </c>
      <c r="X19" s="661">
        <f>'Historical Data'!S6</f>
        <v>74400000</v>
      </c>
      <c r="Y19" s="668">
        <f>'Historical Data'!T6</f>
        <v>744</v>
      </c>
      <c r="Z19" s="661">
        <f>'Historical Data'!U6</f>
        <v>100000</v>
      </c>
      <c r="AA19" s="593"/>
      <c r="AB19" s="661">
        <f>'Historical Data'!V6</f>
        <v>300</v>
      </c>
      <c r="AC19" s="661">
        <f>'Historical Data'!W6</f>
        <v>0</v>
      </c>
      <c r="AD19" s="661">
        <f>'Historical Data'!X6</f>
        <v>0</v>
      </c>
      <c r="AE19" s="668">
        <f>'Historical Data'!Y6</f>
        <v>300</v>
      </c>
      <c r="AF19" s="668">
        <f>'Historical Data'!Z6</f>
        <v>2</v>
      </c>
      <c r="AG19" s="661">
        <f>'Historical Data'!AA6</f>
        <v>150</v>
      </c>
    </row>
    <row r="20" spans="2:33">
      <c r="B20" s="660">
        <f>'Historical Data'!B7</f>
        <v>45889</v>
      </c>
      <c r="C20" s="87"/>
      <c r="D20" s="661">
        <f>'Historical Data'!D7</f>
        <v>0</v>
      </c>
      <c r="E20" s="661">
        <f>'Historical Data'!E7</f>
        <v>500000000</v>
      </c>
      <c r="F20" s="661">
        <f>'Historical Data'!F7</f>
        <v>12587650.000000002</v>
      </c>
      <c r="G20" s="661">
        <f t="shared" ref="G20" si="0">+F20/$E$9</f>
        <v>2517.5300000000002</v>
      </c>
      <c r="H20" s="661">
        <f>'Historical Data'!G7</f>
        <v>487412350</v>
      </c>
      <c r="I20" s="668">
        <f>'Historical Data'!H7</f>
        <v>5000</v>
      </c>
      <c r="J20" s="661">
        <f>'Historical Data'!I7</f>
        <v>97482.47</v>
      </c>
      <c r="K20" s="593"/>
      <c r="L20" s="661">
        <f>'Historical Data'!J7</f>
        <v>0</v>
      </c>
      <c r="M20" s="661">
        <f>'Historical Data'!K7</f>
        <v>68900000</v>
      </c>
      <c r="N20" s="661">
        <f>'Historical Data'!L7</f>
        <v>0</v>
      </c>
      <c r="O20" s="661">
        <f>'Historical Data'!L7</f>
        <v>0</v>
      </c>
      <c r="P20" s="661">
        <f>'Historical Data'!M7</f>
        <v>68900000</v>
      </c>
      <c r="Q20" s="668">
        <f>'Historical Data'!N7</f>
        <v>689</v>
      </c>
      <c r="R20" s="661">
        <f>'Historical Data'!O7</f>
        <v>100000</v>
      </c>
      <c r="S20" s="593"/>
      <c r="T20" s="661">
        <f>'Historical Data'!P7</f>
        <v>0</v>
      </c>
      <c r="U20" s="661">
        <f>'Historical Data'!Q7</f>
        <v>74400000</v>
      </c>
      <c r="V20" s="661">
        <f>'Historical Data'!R7</f>
        <v>0</v>
      </c>
      <c r="W20" s="661">
        <f t="shared" ref="W20" si="1">+V20/$U$9</f>
        <v>0</v>
      </c>
      <c r="X20" s="661">
        <f>'Historical Data'!S7</f>
        <v>74400000</v>
      </c>
      <c r="Y20" s="668">
        <f>'Historical Data'!T7</f>
        <v>744</v>
      </c>
      <c r="Z20" s="661">
        <f>'Historical Data'!U7</f>
        <v>100000</v>
      </c>
      <c r="AA20" s="593"/>
      <c r="AB20" s="661"/>
      <c r="AC20" s="661"/>
      <c r="AD20" s="661"/>
      <c r="AE20" s="662"/>
      <c r="AF20" s="663"/>
      <c r="AG20" s="661"/>
    </row>
    <row r="21" spans="2:33">
      <c r="B21" s="660"/>
      <c r="C21" s="87"/>
      <c r="D21" s="661"/>
      <c r="E21" s="661"/>
      <c r="F21" s="661"/>
      <c r="G21" s="661"/>
      <c r="H21" s="661"/>
      <c r="I21" s="668"/>
      <c r="J21" s="661"/>
      <c r="K21" s="593"/>
      <c r="L21" s="661"/>
      <c r="M21" s="661"/>
      <c r="N21" s="661"/>
      <c r="O21" s="661"/>
      <c r="P21" s="661"/>
      <c r="Q21" s="668"/>
      <c r="R21" s="661"/>
      <c r="S21" s="593"/>
      <c r="T21" s="661"/>
      <c r="U21" s="661"/>
      <c r="V21" s="661"/>
      <c r="W21" s="661"/>
      <c r="X21" s="661"/>
      <c r="Y21" s="668"/>
      <c r="Z21" s="661"/>
      <c r="AA21" s="593"/>
      <c r="AB21" s="661"/>
      <c r="AC21" s="661"/>
      <c r="AD21" s="661"/>
      <c r="AE21" s="662"/>
      <c r="AF21" s="663"/>
      <c r="AG21" s="661"/>
    </row>
    <row r="22" spans="2:33">
      <c r="B22" s="660"/>
      <c r="C22" s="87"/>
      <c r="D22" s="661"/>
      <c r="E22" s="661"/>
      <c r="F22" s="661"/>
      <c r="G22" s="661"/>
      <c r="H22" s="662"/>
      <c r="I22" s="661"/>
      <c r="J22" s="661"/>
      <c r="K22" s="593"/>
      <c r="L22" s="661"/>
      <c r="M22" s="661"/>
      <c r="N22" s="661"/>
      <c r="O22" s="661"/>
      <c r="P22" s="662"/>
      <c r="Q22" s="661"/>
      <c r="R22" s="661"/>
      <c r="S22" s="593"/>
      <c r="T22" s="661"/>
      <c r="U22" s="661"/>
      <c r="V22" s="661"/>
      <c r="W22" s="661"/>
      <c r="X22" s="662"/>
      <c r="Y22" s="661"/>
      <c r="Z22" s="661"/>
      <c r="AA22" s="593"/>
      <c r="AB22" s="661"/>
      <c r="AC22" s="661"/>
      <c r="AD22" s="661"/>
      <c r="AE22" s="662"/>
      <c r="AF22" s="663"/>
      <c r="AG22" s="661"/>
    </row>
    <row r="23" spans="2:33">
      <c r="B23" s="660"/>
      <c r="C23" s="87"/>
      <c r="D23" s="661"/>
      <c r="E23" s="661"/>
      <c r="F23" s="661"/>
      <c r="G23" s="661"/>
      <c r="H23" s="662"/>
      <c r="I23" s="661"/>
      <c r="J23" s="661"/>
      <c r="K23" s="593"/>
      <c r="L23" s="661"/>
      <c r="M23" s="661"/>
      <c r="N23" s="661"/>
      <c r="O23" s="661"/>
      <c r="P23" s="662"/>
      <c r="Q23" s="661"/>
      <c r="R23" s="661"/>
      <c r="S23" s="593"/>
      <c r="T23" s="661"/>
      <c r="U23" s="661"/>
      <c r="V23" s="661"/>
      <c r="W23" s="661"/>
      <c r="X23" s="662"/>
      <c r="Y23" s="661"/>
      <c r="Z23" s="661"/>
      <c r="AA23" s="593"/>
      <c r="AB23" s="661"/>
      <c r="AC23" s="661"/>
      <c r="AD23" s="661"/>
      <c r="AE23" s="662"/>
      <c r="AF23" s="663"/>
      <c r="AG23" s="661"/>
    </row>
    <row r="24" spans="2:33">
      <c r="B24" s="660"/>
      <c r="C24" s="87"/>
      <c r="D24" s="661"/>
      <c r="E24" s="661"/>
      <c r="F24" s="661"/>
      <c r="G24" s="661"/>
      <c r="H24" s="662"/>
      <c r="I24" s="661"/>
      <c r="J24" s="661"/>
      <c r="K24" s="593"/>
      <c r="L24" s="661"/>
      <c r="M24" s="661"/>
      <c r="N24" s="661"/>
      <c r="O24" s="661"/>
      <c r="P24" s="662"/>
      <c r="Q24" s="661"/>
      <c r="R24" s="661"/>
      <c r="S24" s="593"/>
      <c r="T24" s="661"/>
      <c r="U24" s="661"/>
      <c r="V24" s="661"/>
      <c r="W24" s="661"/>
      <c r="X24" s="662"/>
      <c r="Y24" s="661"/>
      <c r="Z24" s="661"/>
      <c r="AA24" s="593"/>
      <c r="AB24" s="661"/>
      <c r="AC24" s="661"/>
      <c r="AD24" s="661"/>
      <c r="AE24" s="662"/>
      <c r="AF24" s="663"/>
      <c r="AG24" s="661"/>
    </row>
    <row r="25" spans="2:33">
      <c r="B25" s="660" t="str">
        <f>IF('Historical Data'!B12="","",'Historical Data'!B12)</f>
        <v/>
      </c>
      <c r="C25" s="87"/>
      <c r="D25" s="661" t="str">
        <f>IF('Historical Data'!D12="","",'Historical Data'!D12)</f>
        <v/>
      </c>
      <c r="E25" s="661" t="str">
        <f>IF('Historical Data'!E12="","",'Historical Data'!E12)</f>
        <v/>
      </c>
      <c r="F25" s="661" t="str">
        <f>IF('Historical Data'!F12="","",'Historical Data'!F12)</f>
        <v/>
      </c>
      <c r="G25" s="661"/>
      <c r="H25" s="662" t="str">
        <f>IF('Historical Data'!G12="","",'Historical Data'!G12)</f>
        <v/>
      </c>
      <c r="I25" s="661" t="str">
        <f>IF('Historical Data'!H12="","",'Historical Data'!H12)</f>
        <v/>
      </c>
      <c r="J25" s="661" t="str">
        <f>IF('Historical Data'!I12="","",'Historical Data'!I12)</f>
        <v/>
      </c>
      <c r="K25" s="593"/>
      <c r="L25" s="661" t="str">
        <f>IF('Historical Data'!J12="","",'Historical Data'!J12)</f>
        <v/>
      </c>
      <c r="M25" s="661" t="str">
        <f>IF('Historical Data'!K12="","",'Historical Data'!K12)</f>
        <v/>
      </c>
      <c r="N25" s="661" t="str">
        <f>IF('Historical Data'!L12="","",'Historical Data'!L12)</f>
        <v/>
      </c>
      <c r="O25" s="661"/>
      <c r="P25" s="662" t="str">
        <f>IF('Historical Data'!M12="","",'Historical Data'!M12)</f>
        <v/>
      </c>
      <c r="Q25" s="661" t="str">
        <f>IF('Historical Data'!N12="","",'Historical Data'!N12)</f>
        <v/>
      </c>
      <c r="R25" s="661" t="str">
        <f>IF('Historical Data'!O12="","",'Historical Data'!O12)</f>
        <v/>
      </c>
      <c r="S25" s="593"/>
      <c r="T25" s="661" t="str">
        <f>IF('Historical Data'!W12="","",'Historical Data'!W12)</f>
        <v/>
      </c>
      <c r="U25" s="661" t="str">
        <f>IF('Historical Data'!X12="","",'Historical Data'!X12)</f>
        <v/>
      </c>
      <c r="V25" s="661" t="str">
        <f>IF('Historical Data'!Y12="","",'Historical Data'!Y12)</f>
        <v/>
      </c>
      <c r="W25" s="661"/>
      <c r="X25" s="662" t="str">
        <f>IF('Historical Data'!Z12="","",'Historical Data'!Z12)</f>
        <v/>
      </c>
      <c r="Y25" s="661" t="str">
        <f>IF('Historical Data'!AA12="","",'Historical Data'!AA12)</f>
        <v/>
      </c>
      <c r="Z25" s="661" t="str">
        <f>IF('Historical Data'!AB12="","",'Historical Data'!AB12)</f>
        <v/>
      </c>
      <c r="AA25" s="593"/>
      <c r="AB25" s="661" t="str">
        <f>IF('Historical Data'!V12="","",'Historical Data'!V12)</f>
        <v/>
      </c>
      <c r="AC25" s="661" t="str">
        <f>IF('Historical Data'!W12="","",'Historical Data'!W12)</f>
        <v/>
      </c>
      <c r="AD25" s="661" t="str">
        <f>IF('Historical Data'!X12="","",'Historical Data'!X12)</f>
        <v/>
      </c>
      <c r="AE25" s="662" t="str">
        <f>IF('Historical Data'!Y12="","",'Historical Data'!Y12)</f>
        <v/>
      </c>
      <c r="AF25" s="661" t="str">
        <f>IF('Historical Data'!Z12="","",'Historical Data'!Z12)</f>
        <v/>
      </c>
      <c r="AG25" s="661" t="str">
        <f>IF('Historical Data'!AA12="","",'Historical Data'!AA12)</f>
        <v/>
      </c>
    </row>
    <row r="26" spans="2:33">
      <c r="B26" s="660" t="str">
        <f>IF('Historical Data'!B13="","",'Historical Data'!B13)</f>
        <v/>
      </c>
      <c r="C26" s="87"/>
      <c r="D26" s="661" t="str">
        <f>IF('Historical Data'!D13="","",'Historical Data'!D13)</f>
        <v/>
      </c>
      <c r="E26" s="661" t="str">
        <f>IF('Historical Data'!E13="","",'Historical Data'!E13)</f>
        <v/>
      </c>
      <c r="F26" s="661" t="str">
        <f>IF('Historical Data'!F13="","",'Historical Data'!F13)</f>
        <v/>
      </c>
      <c r="G26" s="661"/>
      <c r="H26" s="662" t="str">
        <f>IF('Historical Data'!G13="","",'Historical Data'!G13)</f>
        <v/>
      </c>
      <c r="I26" s="661" t="str">
        <f>IF('Historical Data'!H13="","",'Historical Data'!H13)</f>
        <v/>
      </c>
      <c r="J26" s="661" t="str">
        <f>IF('Historical Data'!I13="","",'Historical Data'!I13)</f>
        <v/>
      </c>
      <c r="K26" s="593"/>
      <c r="L26" s="661" t="str">
        <f>IF('Historical Data'!J13="","",'Historical Data'!J13)</f>
        <v/>
      </c>
      <c r="M26" s="661" t="str">
        <f>IF('Historical Data'!K13="","",'Historical Data'!K13)</f>
        <v/>
      </c>
      <c r="N26" s="661" t="str">
        <f>IF('Historical Data'!L13="","",'Historical Data'!L13)</f>
        <v/>
      </c>
      <c r="O26" s="661"/>
      <c r="P26" s="662" t="str">
        <f>IF('Historical Data'!M13="","",'Historical Data'!M13)</f>
        <v/>
      </c>
      <c r="Q26" s="661" t="str">
        <f>IF('Historical Data'!N13="","",'Historical Data'!N13)</f>
        <v/>
      </c>
      <c r="R26" s="661" t="str">
        <f>IF('Historical Data'!O13="","",'Historical Data'!O13)</f>
        <v/>
      </c>
      <c r="S26" s="593"/>
      <c r="T26" s="661" t="str">
        <f>IF('Historical Data'!W13="","",'Historical Data'!W13)</f>
        <v/>
      </c>
      <c r="U26" s="661" t="str">
        <f>IF('Historical Data'!X13="","",'Historical Data'!X13)</f>
        <v/>
      </c>
      <c r="V26" s="661" t="str">
        <f>IF('Historical Data'!Y13="","",'Historical Data'!Y13)</f>
        <v/>
      </c>
      <c r="W26" s="661"/>
      <c r="X26" s="662" t="str">
        <f>IF('Historical Data'!Z13="","",'Historical Data'!Z13)</f>
        <v/>
      </c>
      <c r="Y26" s="661" t="str">
        <f>IF('Historical Data'!AA13="","",'Historical Data'!AA13)</f>
        <v/>
      </c>
      <c r="Z26" s="661" t="str">
        <f>IF('Historical Data'!AB13="","",'Historical Data'!AB13)</f>
        <v/>
      </c>
      <c r="AA26" s="593"/>
      <c r="AB26" s="661" t="str">
        <f>IF('Historical Data'!V13="","",'Historical Data'!V13)</f>
        <v/>
      </c>
      <c r="AC26" s="661" t="str">
        <f>IF('Historical Data'!W13="","",'Historical Data'!W13)</f>
        <v/>
      </c>
      <c r="AD26" s="661" t="str">
        <f>IF('Historical Data'!X13="","",'Historical Data'!X13)</f>
        <v/>
      </c>
      <c r="AE26" s="662" t="str">
        <f>IF('Historical Data'!Y13="","",'Historical Data'!Y13)</f>
        <v/>
      </c>
      <c r="AF26" s="661" t="str">
        <f>IF('Historical Data'!Z13="","",'Historical Data'!Z13)</f>
        <v/>
      </c>
      <c r="AG26" s="661" t="str">
        <f>IF('Historical Data'!AA13="","",'Historical Data'!AA13)</f>
        <v/>
      </c>
    </row>
    <row r="27" spans="2:33">
      <c r="B27" s="660" t="str">
        <f>IF('Historical Data'!B14="","",'Historical Data'!B14)</f>
        <v/>
      </c>
      <c r="C27" s="87"/>
      <c r="D27" s="661" t="str">
        <f>IF('Historical Data'!D14="","",'Historical Data'!D14)</f>
        <v/>
      </c>
      <c r="E27" s="661" t="str">
        <f>IF('Historical Data'!E14="","",'Historical Data'!E14)</f>
        <v/>
      </c>
      <c r="F27" s="661" t="str">
        <f>IF('Historical Data'!F14="","",'Historical Data'!F14)</f>
        <v/>
      </c>
      <c r="G27" s="661"/>
      <c r="H27" s="662" t="str">
        <f>IF('Historical Data'!G14="","",'Historical Data'!G14)</f>
        <v/>
      </c>
      <c r="I27" s="661" t="str">
        <f>IF('Historical Data'!H14="","",'Historical Data'!H14)</f>
        <v/>
      </c>
      <c r="J27" s="661" t="str">
        <f>IF('Historical Data'!I14="","",'Historical Data'!I14)</f>
        <v/>
      </c>
      <c r="K27" s="593"/>
      <c r="L27" s="661" t="str">
        <f>IF('Historical Data'!J14="","",'Historical Data'!J14)</f>
        <v/>
      </c>
      <c r="M27" s="661" t="str">
        <f>IF('Historical Data'!K14="","",'Historical Data'!K14)</f>
        <v/>
      </c>
      <c r="N27" s="661" t="str">
        <f>IF('Historical Data'!L14="","",'Historical Data'!L14)</f>
        <v/>
      </c>
      <c r="O27" s="661"/>
      <c r="P27" s="662" t="str">
        <f>IF('Historical Data'!M14="","",'Historical Data'!M14)</f>
        <v/>
      </c>
      <c r="Q27" s="661" t="str">
        <f>IF('Historical Data'!N14="","",'Historical Data'!N14)</f>
        <v/>
      </c>
      <c r="R27" s="661" t="str">
        <f>IF('Historical Data'!O14="","",'Historical Data'!O14)</f>
        <v/>
      </c>
      <c r="S27" s="593"/>
      <c r="T27" s="661" t="str">
        <f>IF('Historical Data'!W14="","",'Historical Data'!W14)</f>
        <v/>
      </c>
      <c r="U27" s="661" t="str">
        <f>IF('Historical Data'!X14="","",'Historical Data'!X14)</f>
        <v/>
      </c>
      <c r="V27" s="661" t="str">
        <f>IF('Historical Data'!Y14="","",'Historical Data'!Y14)</f>
        <v/>
      </c>
      <c r="W27" s="661"/>
      <c r="X27" s="662" t="str">
        <f>IF('Historical Data'!Z14="","",'Historical Data'!Z14)</f>
        <v/>
      </c>
      <c r="Y27" s="661" t="str">
        <f>IF('Historical Data'!AA14="","",'Historical Data'!AA14)</f>
        <v/>
      </c>
      <c r="Z27" s="661" t="str">
        <f>IF('Historical Data'!AB14="","",'Historical Data'!AB14)</f>
        <v/>
      </c>
      <c r="AA27" s="593"/>
      <c r="AB27" s="661" t="str">
        <f>IF('Historical Data'!V14="","",'Historical Data'!V14)</f>
        <v/>
      </c>
      <c r="AC27" s="661" t="str">
        <f>IF('Historical Data'!W14="","",'Historical Data'!W14)</f>
        <v/>
      </c>
      <c r="AD27" s="661" t="str">
        <f>IF('Historical Data'!X14="","",'Historical Data'!X14)</f>
        <v/>
      </c>
      <c r="AE27" s="662" t="str">
        <f>IF('Historical Data'!Y14="","",'Historical Data'!Y14)</f>
        <v/>
      </c>
      <c r="AF27" s="661" t="str">
        <f>IF('Historical Data'!Z14="","",'Historical Data'!Z14)</f>
        <v/>
      </c>
      <c r="AG27" s="661" t="str">
        <f>IF('Historical Data'!AA14="","",'Historical Data'!AA14)</f>
        <v/>
      </c>
    </row>
    <row r="28" spans="2:33">
      <c r="B28" s="660" t="str">
        <f>IF('Historical Data'!B15="","",'Historical Data'!B15)</f>
        <v/>
      </c>
      <c r="C28" s="87"/>
      <c r="D28" s="661" t="str">
        <f>IF('Historical Data'!D15="","",'Historical Data'!D15)</f>
        <v/>
      </c>
      <c r="E28" s="661" t="str">
        <f>IF('Historical Data'!E15="","",'Historical Data'!E15)</f>
        <v/>
      </c>
      <c r="F28" s="661" t="str">
        <f>IF('Historical Data'!F15="","",'Historical Data'!F15)</f>
        <v/>
      </c>
      <c r="G28" s="661"/>
      <c r="H28" s="662" t="str">
        <f>IF('Historical Data'!G15="","",'Historical Data'!G15)</f>
        <v/>
      </c>
      <c r="I28" s="661" t="str">
        <f>IF('Historical Data'!H15="","",'Historical Data'!H15)</f>
        <v/>
      </c>
      <c r="J28" s="661" t="str">
        <f>IF('Historical Data'!I15="","",'Historical Data'!I15)</f>
        <v/>
      </c>
      <c r="K28" s="593"/>
      <c r="L28" s="661" t="str">
        <f>IF('Historical Data'!J15="","",'Historical Data'!J15)</f>
        <v/>
      </c>
      <c r="M28" s="661" t="str">
        <f>IF('Historical Data'!K15="","",'Historical Data'!K15)</f>
        <v/>
      </c>
      <c r="N28" s="661" t="str">
        <f>IF('Historical Data'!L15="","",'Historical Data'!L15)</f>
        <v/>
      </c>
      <c r="O28" s="661"/>
      <c r="P28" s="662" t="str">
        <f>IF('Historical Data'!M15="","",'Historical Data'!M15)</f>
        <v/>
      </c>
      <c r="Q28" s="661" t="str">
        <f>IF('Historical Data'!N15="","",'Historical Data'!N15)</f>
        <v/>
      </c>
      <c r="R28" s="661" t="str">
        <f>IF('Historical Data'!O15="","",'Historical Data'!O15)</f>
        <v/>
      </c>
      <c r="S28" s="593"/>
      <c r="T28" s="661" t="str">
        <f>IF('Historical Data'!W15="","",'Historical Data'!W15)</f>
        <v/>
      </c>
      <c r="U28" s="661" t="str">
        <f>IF('Historical Data'!X15="","",'Historical Data'!X15)</f>
        <v/>
      </c>
      <c r="V28" s="661" t="str">
        <f>IF('Historical Data'!Y15="","",'Historical Data'!Y15)</f>
        <v/>
      </c>
      <c r="W28" s="661"/>
      <c r="X28" s="662" t="str">
        <f>IF('Historical Data'!Z15="","",'Historical Data'!Z15)</f>
        <v/>
      </c>
      <c r="Y28" s="661" t="str">
        <f>IF('Historical Data'!AA15="","",'Historical Data'!AA15)</f>
        <v/>
      </c>
      <c r="Z28" s="661" t="str">
        <f>IF('Historical Data'!AB15="","",'Historical Data'!AB15)</f>
        <v/>
      </c>
      <c r="AA28" s="593"/>
      <c r="AB28" s="661" t="str">
        <f>IF('Historical Data'!V15="","",'Historical Data'!V15)</f>
        <v/>
      </c>
      <c r="AC28" s="661" t="str">
        <f>IF('Historical Data'!W15="","",'Historical Data'!W15)</f>
        <v/>
      </c>
      <c r="AD28" s="661" t="str">
        <f>IF('Historical Data'!X15="","",'Historical Data'!X15)</f>
        <v/>
      </c>
      <c r="AE28" s="662" t="str">
        <f>IF('Historical Data'!Y15="","",'Historical Data'!Y15)</f>
        <v/>
      </c>
      <c r="AF28" s="661" t="str">
        <f>IF('Historical Data'!Z15="","",'Historical Data'!Z15)</f>
        <v/>
      </c>
      <c r="AG28" s="661" t="str">
        <f>IF('Historical Data'!AA15="","",'Historical Data'!AA15)</f>
        <v/>
      </c>
    </row>
    <row r="29" spans="2:33">
      <c r="B29" s="660" t="str">
        <f>IF('Historical Data'!B16="","",'Historical Data'!B16)</f>
        <v/>
      </c>
      <c r="C29" s="87"/>
      <c r="D29" s="661" t="str">
        <f>IF('Historical Data'!D16="","",'Historical Data'!D16)</f>
        <v/>
      </c>
      <c r="E29" s="661" t="str">
        <f>IF('Historical Data'!E16="","",'Historical Data'!E16)</f>
        <v/>
      </c>
      <c r="F29" s="661" t="str">
        <f>IF('Historical Data'!F16="","",'Historical Data'!F16)</f>
        <v/>
      </c>
      <c r="G29" s="661"/>
      <c r="H29" s="662" t="str">
        <f>IF('Historical Data'!G16="","",'Historical Data'!G16)</f>
        <v/>
      </c>
      <c r="I29" s="661" t="str">
        <f>IF('Historical Data'!H16="","",'Historical Data'!H16)</f>
        <v/>
      </c>
      <c r="J29" s="661" t="str">
        <f>IF('Historical Data'!I16="","",'Historical Data'!I16)</f>
        <v/>
      </c>
      <c r="K29" s="593"/>
      <c r="L29" s="661" t="str">
        <f>IF('Historical Data'!J16="","",'Historical Data'!J16)</f>
        <v/>
      </c>
      <c r="M29" s="661" t="str">
        <f>IF('Historical Data'!K16="","",'Historical Data'!K16)</f>
        <v/>
      </c>
      <c r="N29" s="661" t="str">
        <f>IF('Historical Data'!L16="","",'Historical Data'!L16)</f>
        <v/>
      </c>
      <c r="O29" s="661"/>
      <c r="P29" s="662" t="str">
        <f>IF('Historical Data'!M16="","",'Historical Data'!M16)</f>
        <v/>
      </c>
      <c r="Q29" s="661" t="str">
        <f>IF('Historical Data'!N16="","",'Historical Data'!N16)</f>
        <v/>
      </c>
      <c r="R29" s="661" t="str">
        <f>IF('Historical Data'!O16="","",'Historical Data'!O16)</f>
        <v/>
      </c>
      <c r="S29" s="593"/>
      <c r="T29" s="661" t="str">
        <f>IF('Historical Data'!W16="","",'Historical Data'!W16)</f>
        <v/>
      </c>
      <c r="U29" s="661" t="str">
        <f>IF('Historical Data'!X16="","",'Historical Data'!X16)</f>
        <v/>
      </c>
      <c r="V29" s="661" t="str">
        <f>IF('Historical Data'!Y16="","",'Historical Data'!Y16)</f>
        <v/>
      </c>
      <c r="W29" s="661"/>
      <c r="X29" s="662" t="str">
        <f>IF('Historical Data'!Z16="","",'Historical Data'!Z16)</f>
        <v/>
      </c>
      <c r="Y29" s="661" t="str">
        <f>IF('Historical Data'!AA16="","",'Historical Data'!AA16)</f>
        <v/>
      </c>
      <c r="Z29" s="661" t="str">
        <f>IF('Historical Data'!AB16="","",'Historical Data'!AB16)</f>
        <v/>
      </c>
      <c r="AA29" s="593"/>
      <c r="AB29" s="661" t="str">
        <f>IF('Historical Data'!V16="","",'Historical Data'!V16)</f>
        <v/>
      </c>
      <c r="AC29" s="661" t="str">
        <f>IF('Historical Data'!W16="","",'Historical Data'!W16)</f>
        <v/>
      </c>
      <c r="AD29" s="661" t="str">
        <f>IF('Historical Data'!X16="","",'Historical Data'!X16)</f>
        <v/>
      </c>
      <c r="AE29" s="662" t="str">
        <f>IF('Historical Data'!Y16="","",'Historical Data'!Y16)</f>
        <v/>
      </c>
      <c r="AF29" s="661" t="str">
        <f>IF('Historical Data'!Z16="","",'Historical Data'!Z16)</f>
        <v/>
      </c>
      <c r="AG29" s="661" t="str">
        <f>IF('Historical Data'!AA16="","",'Historical Data'!AA16)</f>
        <v/>
      </c>
    </row>
    <row r="30" spans="2:33">
      <c r="B30" s="660" t="str">
        <f>IF('Historical Data'!B17="","",'Historical Data'!B17)</f>
        <v/>
      </c>
      <c r="D30" s="661" t="str">
        <f>IF('Historical Data'!D17="","",'Historical Data'!D17)</f>
        <v/>
      </c>
      <c r="E30" s="661" t="str">
        <f>IF('Historical Data'!E17="","",'Historical Data'!E17)</f>
        <v/>
      </c>
      <c r="F30" s="661" t="str">
        <f>IF('Historical Data'!F17="","",'Historical Data'!F17)</f>
        <v/>
      </c>
      <c r="G30" s="661"/>
      <c r="H30" s="662" t="str">
        <f>IF('Historical Data'!G17="","",'Historical Data'!G17)</f>
        <v/>
      </c>
      <c r="I30" s="661" t="str">
        <f>IF('Historical Data'!H17="","",'Historical Data'!H17)</f>
        <v/>
      </c>
      <c r="J30" s="661" t="str">
        <f>IF('Historical Data'!I17="","",'Historical Data'!I17)</f>
        <v/>
      </c>
      <c r="L30" s="661" t="str">
        <f>IF('Historical Data'!J17="","",'Historical Data'!J17)</f>
        <v/>
      </c>
      <c r="M30" s="661" t="str">
        <f>IF('Historical Data'!K17="","",'Historical Data'!K17)</f>
        <v/>
      </c>
      <c r="N30" s="661" t="str">
        <f>IF('Historical Data'!L17="","",'Historical Data'!L17)</f>
        <v/>
      </c>
      <c r="O30" s="661"/>
      <c r="P30" s="662" t="str">
        <f>IF('Historical Data'!M17="","",'Historical Data'!M17)</f>
        <v/>
      </c>
      <c r="Q30" s="661" t="str">
        <f>IF('Historical Data'!N17="","",'Historical Data'!N17)</f>
        <v/>
      </c>
      <c r="R30" s="661" t="str">
        <f>IF('Historical Data'!O17="","",'Historical Data'!O17)</f>
        <v/>
      </c>
      <c r="T30" s="661" t="str">
        <f>IF('Historical Data'!W17="","",'Historical Data'!W17)</f>
        <v/>
      </c>
      <c r="U30" s="661" t="str">
        <f>IF('Historical Data'!X17="","",'Historical Data'!X17)</f>
        <v/>
      </c>
      <c r="V30" s="661" t="str">
        <f>IF('Historical Data'!Y17="","",'Historical Data'!Y17)</f>
        <v/>
      </c>
      <c r="W30" s="661"/>
      <c r="X30" s="662" t="str">
        <f>IF('Historical Data'!Z17="","",'Historical Data'!Z17)</f>
        <v/>
      </c>
      <c r="Y30" s="661" t="str">
        <f>IF('Historical Data'!AA17="","",'Historical Data'!AA17)</f>
        <v/>
      </c>
      <c r="Z30" s="661" t="str">
        <f>IF('Historical Data'!AB17="","",'Historical Data'!AB17)</f>
        <v/>
      </c>
      <c r="AB30" s="661" t="str">
        <f>IF('Historical Data'!V17="","",'Historical Data'!V17)</f>
        <v/>
      </c>
      <c r="AC30" s="661" t="str">
        <f>IF('Historical Data'!W17="","",'Historical Data'!W17)</f>
        <v/>
      </c>
      <c r="AD30" s="661" t="str">
        <f>IF('Historical Data'!X17="","",'Historical Data'!X17)</f>
        <v/>
      </c>
      <c r="AE30" s="662" t="str">
        <f>IF('Historical Data'!Y17="","",'Historical Data'!Y17)</f>
        <v/>
      </c>
      <c r="AF30" s="661" t="str">
        <f>IF('Historical Data'!Z17="","",'Historical Data'!Z17)</f>
        <v/>
      </c>
      <c r="AG30" s="661" t="str">
        <f>IF('Historical Data'!AA17="","",'Historical Data'!AA17)</f>
        <v/>
      </c>
    </row>
    <row r="31" spans="2:33">
      <c r="B31" s="660" t="str">
        <f>IF('Historical Data'!B18="","",'Historical Data'!B18)</f>
        <v/>
      </c>
      <c r="D31" s="661" t="str">
        <f>IF('Historical Data'!D18="","",'Historical Data'!D18)</f>
        <v/>
      </c>
      <c r="E31" s="661" t="str">
        <f>IF('Historical Data'!E18="","",'Historical Data'!E18)</f>
        <v/>
      </c>
      <c r="F31" s="661" t="str">
        <f>IF('Historical Data'!F18="","",'Historical Data'!F18)</f>
        <v/>
      </c>
      <c r="G31" s="661"/>
      <c r="H31" s="662" t="str">
        <f>IF('Historical Data'!G18="","",'Historical Data'!G18)</f>
        <v/>
      </c>
      <c r="I31" s="661" t="str">
        <f>IF('Historical Data'!H18="","",'Historical Data'!H18)</f>
        <v/>
      </c>
      <c r="J31" s="661" t="str">
        <f>IF('Historical Data'!I18="","",'Historical Data'!I18)</f>
        <v/>
      </c>
      <c r="L31" s="661" t="str">
        <f>IF('Historical Data'!J18="","",'Historical Data'!J18)</f>
        <v/>
      </c>
      <c r="M31" s="661" t="str">
        <f>IF('Historical Data'!K18="","",'Historical Data'!K18)</f>
        <v/>
      </c>
      <c r="N31" s="661" t="str">
        <f>IF('Historical Data'!L18="","",'Historical Data'!L18)</f>
        <v/>
      </c>
      <c r="O31" s="661"/>
      <c r="P31" s="662" t="str">
        <f>IF('Historical Data'!M18="","",'Historical Data'!M18)</f>
        <v/>
      </c>
      <c r="Q31" s="661" t="str">
        <f>IF('Historical Data'!N18="","",'Historical Data'!N18)</f>
        <v/>
      </c>
      <c r="R31" s="661" t="str">
        <f>IF('Historical Data'!O18="","",'Historical Data'!O18)</f>
        <v/>
      </c>
      <c r="T31" s="661" t="str">
        <f>IF('Historical Data'!W18="","",'Historical Data'!W18)</f>
        <v/>
      </c>
      <c r="U31" s="661" t="str">
        <f>IF('Historical Data'!X18="","",'Historical Data'!X18)</f>
        <v/>
      </c>
      <c r="V31" s="661" t="str">
        <f>IF('Historical Data'!Y18="","",'Historical Data'!Y18)</f>
        <v/>
      </c>
      <c r="W31" s="661"/>
      <c r="X31" s="662" t="str">
        <f>IF('Historical Data'!Z18="","",'Historical Data'!Z18)</f>
        <v/>
      </c>
      <c r="Y31" s="661" t="str">
        <f>IF('Historical Data'!AA18="","",'Historical Data'!AA18)</f>
        <v/>
      </c>
      <c r="Z31" s="661" t="str">
        <f>IF('Historical Data'!AB18="","",'Historical Data'!AB18)</f>
        <v/>
      </c>
      <c r="AB31" s="661" t="str">
        <f>IF('Historical Data'!V18="","",'Historical Data'!V18)</f>
        <v/>
      </c>
      <c r="AC31" s="661" t="str">
        <f>IF('Historical Data'!W18="","",'Historical Data'!W18)</f>
        <v/>
      </c>
      <c r="AD31" s="661" t="str">
        <f>IF('Historical Data'!X18="","",'Historical Data'!X18)</f>
        <v/>
      </c>
      <c r="AE31" s="662" t="str">
        <f>IF('Historical Data'!Y18="","",'Historical Data'!Y18)</f>
        <v/>
      </c>
      <c r="AF31" s="661" t="str">
        <f>IF('Historical Data'!Z18="","",'Historical Data'!Z18)</f>
        <v/>
      </c>
      <c r="AG31" s="661" t="str">
        <f>IF('Historical Data'!AA18="","",'Historical Data'!AA18)</f>
        <v/>
      </c>
    </row>
    <row r="32" spans="2:33">
      <c r="B32" s="660" t="str">
        <f>IF('Historical Data'!B19="","",'Historical Data'!B19)</f>
        <v/>
      </c>
      <c r="D32" s="661" t="str">
        <f>IF('Historical Data'!D19="","",'Historical Data'!D19)</f>
        <v/>
      </c>
      <c r="E32" s="661" t="str">
        <f>IF('Historical Data'!E19="","",'Historical Data'!E19)</f>
        <v/>
      </c>
      <c r="F32" s="661" t="str">
        <f>IF('Historical Data'!F19="","",'Historical Data'!F19)</f>
        <v/>
      </c>
      <c r="G32" s="661"/>
      <c r="H32" s="662" t="str">
        <f>IF('Historical Data'!G19="","",'Historical Data'!G19)</f>
        <v/>
      </c>
      <c r="I32" s="661" t="str">
        <f>IF('Historical Data'!H19="","",'Historical Data'!H19)</f>
        <v/>
      </c>
      <c r="J32" s="661" t="str">
        <f>IF('Historical Data'!I19="","",'Historical Data'!I19)</f>
        <v/>
      </c>
      <c r="L32" s="661" t="str">
        <f>IF('Historical Data'!J19="","",'Historical Data'!J19)</f>
        <v/>
      </c>
      <c r="M32" s="661" t="str">
        <f>IF('Historical Data'!K19="","",'Historical Data'!K19)</f>
        <v/>
      </c>
      <c r="N32" s="661" t="str">
        <f>IF('Historical Data'!L19="","",'Historical Data'!L19)</f>
        <v/>
      </c>
      <c r="O32" s="661"/>
      <c r="P32" s="662" t="str">
        <f>IF('Historical Data'!M19="","",'Historical Data'!M19)</f>
        <v/>
      </c>
      <c r="Q32" s="661" t="str">
        <f>IF('Historical Data'!N19="","",'Historical Data'!N19)</f>
        <v/>
      </c>
      <c r="R32" s="661" t="str">
        <f>IF('Historical Data'!O19="","",'Historical Data'!O19)</f>
        <v/>
      </c>
      <c r="T32" s="661" t="str">
        <f>IF('Historical Data'!W19="","",'Historical Data'!W19)</f>
        <v/>
      </c>
      <c r="U32" s="661" t="str">
        <f>IF('Historical Data'!X19="","",'Historical Data'!X19)</f>
        <v/>
      </c>
      <c r="V32" s="661" t="str">
        <f>IF('Historical Data'!Y19="","",'Historical Data'!Y19)</f>
        <v/>
      </c>
      <c r="W32" s="661"/>
      <c r="X32" s="662" t="str">
        <f>IF('Historical Data'!Z19="","",'Historical Data'!Z19)</f>
        <v/>
      </c>
      <c r="Y32" s="661" t="str">
        <f>IF('Historical Data'!AA19="","",'Historical Data'!AA19)</f>
        <v/>
      </c>
      <c r="Z32" s="661" t="str">
        <f>IF('Historical Data'!AB19="","",'Historical Data'!AB19)</f>
        <v/>
      </c>
      <c r="AB32" s="661" t="str">
        <f>IF('Historical Data'!V19="","",'Historical Data'!V19)</f>
        <v/>
      </c>
      <c r="AC32" s="661" t="str">
        <f>IF('Historical Data'!W19="","",'Historical Data'!W19)</f>
        <v/>
      </c>
      <c r="AD32" s="661" t="str">
        <f>IF('Historical Data'!X19="","",'Historical Data'!X19)</f>
        <v/>
      </c>
      <c r="AE32" s="662" t="str">
        <f>IF('Historical Data'!Y19="","",'Historical Data'!Y19)</f>
        <v/>
      </c>
      <c r="AF32" s="661" t="str">
        <f>IF('Historical Data'!Z19="","",'Historical Data'!Z19)</f>
        <v/>
      </c>
      <c r="AG32" s="661" t="str">
        <f>IF('Historical Data'!AA19="","",'Historical Data'!AA19)</f>
        <v/>
      </c>
    </row>
    <row r="33" spans="2:33">
      <c r="B33" s="660" t="str">
        <f>IF('Historical Data'!B20="","",'Historical Data'!B20)</f>
        <v/>
      </c>
      <c r="D33" s="661" t="str">
        <f>IF('Historical Data'!D20="","",'Historical Data'!D20)</f>
        <v/>
      </c>
      <c r="E33" s="661" t="str">
        <f>IF('Historical Data'!E20="","",'Historical Data'!E20)</f>
        <v/>
      </c>
      <c r="F33" s="661" t="str">
        <f>IF('Historical Data'!F20="","",'Historical Data'!F20)</f>
        <v/>
      </c>
      <c r="G33" s="661"/>
      <c r="H33" s="662" t="str">
        <f>IF('Historical Data'!G20="","",'Historical Data'!G20)</f>
        <v/>
      </c>
      <c r="I33" s="661" t="str">
        <f>IF('Historical Data'!H20="","",'Historical Data'!H20)</f>
        <v/>
      </c>
      <c r="J33" s="661" t="str">
        <f>IF('Historical Data'!I20="","",'Historical Data'!I20)</f>
        <v/>
      </c>
      <c r="L33" s="661" t="str">
        <f>IF('Historical Data'!J20="","",'Historical Data'!J20)</f>
        <v/>
      </c>
      <c r="M33" s="661" t="str">
        <f>IF('Historical Data'!K20="","",'Historical Data'!K20)</f>
        <v/>
      </c>
      <c r="N33" s="661" t="str">
        <f>IF('Historical Data'!L20="","",'Historical Data'!L20)</f>
        <v/>
      </c>
      <c r="O33" s="661"/>
      <c r="P33" s="662" t="str">
        <f>IF('Historical Data'!M20="","",'Historical Data'!M20)</f>
        <v/>
      </c>
      <c r="Q33" s="661" t="str">
        <f>IF('Historical Data'!N20="","",'Historical Data'!N20)</f>
        <v/>
      </c>
      <c r="R33" s="661" t="str">
        <f>IF('Historical Data'!O20="","",'Historical Data'!O20)</f>
        <v/>
      </c>
      <c r="T33" s="661" t="str">
        <f>IF('Historical Data'!W20="","",'Historical Data'!W20)</f>
        <v/>
      </c>
      <c r="U33" s="661" t="str">
        <f>IF('Historical Data'!X20="","",'Historical Data'!X20)</f>
        <v/>
      </c>
      <c r="V33" s="661" t="str">
        <f>IF('Historical Data'!Y20="","",'Historical Data'!Y20)</f>
        <v/>
      </c>
      <c r="W33" s="661"/>
      <c r="X33" s="662" t="str">
        <f>IF('Historical Data'!Z20="","",'Historical Data'!Z20)</f>
        <v/>
      </c>
      <c r="Y33" s="661" t="str">
        <f>IF('Historical Data'!AA20="","",'Historical Data'!AA20)</f>
        <v/>
      </c>
      <c r="Z33" s="661" t="str">
        <f>IF('Historical Data'!AB20="","",'Historical Data'!AB20)</f>
        <v/>
      </c>
      <c r="AB33" s="661" t="str">
        <f>IF('Historical Data'!V20="","",'Historical Data'!V20)</f>
        <v/>
      </c>
      <c r="AC33" s="661" t="str">
        <f>IF('Historical Data'!W20="","",'Historical Data'!W20)</f>
        <v/>
      </c>
      <c r="AD33" s="661" t="str">
        <f>IF('Historical Data'!X20="","",'Historical Data'!X20)</f>
        <v/>
      </c>
      <c r="AE33" s="662" t="str">
        <f>IF('Historical Data'!Y20="","",'Historical Data'!Y20)</f>
        <v/>
      </c>
      <c r="AF33" s="661" t="str">
        <f>IF('Historical Data'!Z20="","",'Historical Data'!Z20)</f>
        <v/>
      </c>
      <c r="AG33" s="661" t="str">
        <f>IF('Historical Data'!AA20="","",'Historical Data'!AA20)</f>
        <v/>
      </c>
    </row>
    <row r="34" spans="2:33">
      <c r="B34" s="660" t="str">
        <f>IF('Historical Data'!B21="","",'Historical Data'!B21)</f>
        <v/>
      </c>
      <c r="D34" s="661" t="str">
        <f>IF('Historical Data'!D21="","",'Historical Data'!D21)</f>
        <v/>
      </c>
      <c r="E34" s="661" t="str">
        <f>IF('Historical Data'!E21="","",'Historical Data'!E21)</f>
        <v/>
      </c>
      <c r="F34" s="661" t="str">
        <f>IF('Historical Data'!F21="","",'Historical Data'!F21)</f>
        <v/>
      </c>
      <c r="G34" s="661"/>
      <c r="H34" s="662" t="str">
        <f>IF('Historical Data'!G21="","",'Historical Data'!G21)</f>
        <v/>
      </c>
      <c r="I34" s="661" t="str">
        <f>IF('Historical Data'!H21="","",'Historical Data'!H21)</f>
        <v/>
      </c>
      <c r="J34" s="661" t="str">
        <f>IF('Historical Data'!I21="","",'Historical Data'!I21)</f>
        <v/>
      </c>
      <c r="L34" s="661" t="str">
        <f>IF('Historical Data'!J21="","",'Historical Data'!J21)</f>
        <v/>
      </c>
      <c r="M34" s="661" t="str">
        <f>IF('Historical Data'!K21="","",'Historical Data'!K21)</f>
        <v/>
      </c>
      <c r="N34" s="661" t="str">
        <f>IF('Historical Data'!L21="","",'Historical Data'!L21)</f>
        <v/>
      </c>
      <c r="O34" s="661"/>
      <c r="P34" s="662" t="str">
        <f>IF('Historical Data'!M21="","",'Historical Data'!M21)</f>
        <v/>
      </c>
      <c r="Q34" s="661" t="str">
        <f>IF('Historical Data'!N21="","",'Historical Data'!N21)</f>
        <v/>
      </c>
      <c r="R34" s="661" t="str">
        <f>IF('Historical Data'!O21="","",'Historical Data'!O21)</f>
        <v/>
      </c>
      <c r="T34" s="661" t="str">
        <f>IF('Historical Data'!W21="","",'Historical Data'!W21)</f>
        <v/>
      </c>
      <c r="U34" s="661" t="str">
        <f>IF('Historical Data'!X21="","",'Historical Data'!X21)</f>
        <v/>
      </c>
      <c r="V34" s="661" t="str">
        <f>IF('Historical Data'!Y21="","",'Historical Data'!Y21)</f>
        <v/>
      </c>
      <c r="W34" s="661"/>
      <c r="X34" s="662" t="str">
        <f>IF('Historical Data'!Z21="","",'Historical Data'!Z21)</f>
        <v/>
      </c>
      <c r="Y34" s="661" t="str">
        <f>IF('Historical Data'!AA21="","",'Historical Data'!AA21)</f>
        <v/>
      </c>
      <c r="Z34" s="661" t="str">
        <f>IF('Historical Data'!AB21="","",'Historical Data'!AB21)</f>
        <v/>
      </c>
      <c r="AB34" s="661" t="str">
        <f>IF('Historical Data'!V21="","",'Historical Data'!V21)</f>
        <v/>
      </c>
      <c r="AC34" s="661" t="str">
        <f>IF('Historical Data'!W21="","",'Historical Data'!W21)</f>
        <v/>
      </c>
      <c r="AD34" s="661" t="str">
        <f>IF('Historical Data'!X21="","",'Historical Data'!X21)</f>
        <v/>
      </c>
      <c r="AE34" s="662" t="str">
        <f>IF('Historical Data'!Y21="","",'Historical Data'!Y21)</f>
        <v/>
      </c>
      <c r="AF34" s="661" t="str">
        <f>IF('Historical Data'!Z21="","",'Historical Data'!Z21)</f>
        <v/>
      </c>
      <c r="AG34" s="661" t="str">
        <f>IF('Historical Data'!AA21="","",'Historical Data'!AA21)</f>
        <v/>
      </c>
    </row>
    <row r="35" spans="2:33">
      <c r="B35" s="660" t="str">
        <f>IF('Historical Data'!B22="","",'Historical Data'!B22)</f>
        <v/>
      </c>
      <c r="D35" s="661" t="str">
        <f>IF('Historical Data'!D22="","",'Historical Data'!D22)</f>
        <v/>
      </c>
      <c r="E35" s="661" t="str">
        <f>IF('Historical Data'!E22="","",'Historical Data'!E22)</f>
        <v/>
      </c>
      <c r="F35" s="661" t="str">
        <f>IF('Historical Data'!F22="","",'Historical Data'!F22)</f>
        <v/>
      </c>
      <c r="G35" s="661"/>
      <c r="H35" s="662" t="str">
        <f>IF('Historical Data'!G22="","",'Historical Data'!G22)</f>
        <v/>
      </c>
      <c r="I35" s="661" t="str">
        <f>IF('Historical Data'!H22="","",'Historical Data'!H22)</f>
        <v/>
      </c>
      <c r="J35" s="661" t="str">
        <f>IF('Historical Data'!I22="","",'Historical Data'!I22)</f>
        <v/>
      </c>
      <c r="L35" s="661" t="str">
        <f>IF('Historical Data'!J22="","",'Historical Data'!J22)</f>
        <v/>
      </c>
      <c r="M35" s="661" t="str">
        <f>IF('Historical Data'!K22="","",'Historical Data'!K22)</f>
        <v/>
      </c>
      <c r="N35" s="661" t="str">
        <f>IF('Historical Data'!L22="","",'Historical Data'!L22)</f>
        <v/>
      </c>
      <c r="O35" s="661"/>
      <c r="P35" s="662" t="str">
        <f>IF('Historical Data'!M22="","",'Historical Data'!M22)</f>
        <v/>
      </c>
      <c r="Q35" s="661" t="str">
        <f>IF('Historical Data'!N22="","",'Historical Data'!N22)</f>
        <v/>
      </c>
      <c r="R35" s="661" t="str">
        <f>IF('Historical Data'!O22="","",'Historical Data'!O22)</f>
        <v/>
      </c>
      <c r="T35" s="661" t="str">
        <f>IF('Historical Data'!W22="","",'Historical Data'!W22)</f>
        <v/>
      </c>
      <c r="U35" s="661" t="str">
        <f>IF('Historical Data'!X22="","",'Historical Data'!X22)</f>
        <v/>
      </c>
      <c r="V35" s="661" t="str">
        <f>IF('Historical Data'!Y22="","",'Historical Data'!Y22)</f>
        <v/>
      </c>
      <c r="W35" s="661"/>
      <c r="X35" s="662" t="str">
        <f>IF('Historical Data'!Z22="","",'Historical Data'!Z22)</f>
        <v/>
      </c>
      <c r="Y35" s="661" t="str">
        <f>IF('Historical Data'!AA22="","",'Historical Data'!AA22)</f>
        <v/>
      </c>
      <c r="Z35" s="661" t="str">
        <f>IF('Historical Data'!AB22="","",'Historical Data'!AB22)</f>
        <v/>
      </c>
      <c r="AB35" s="661" t="str">
        <f>IF('Historical Data'!V22="","",'Historical Data'!V22)</f>
        <v/>
      </c>
      <c r="AC35" s="661" t="str">
        <f>IF('Historical Data'!W22="","",'Historical Data'!W22)</f>
        <v/>
      </c>
      <c r="AD35" s="661" t="str">
        <f>IF('Historical Data'!X22="","",'Historical Data'!X22)</f>
        <v/>
      </c>
      <c r="AE35" s="662" t="str">
        <f>IF('Historical Data'!Y22="","",'Historical Data'!Y22)</f>
        <v/>
      </c>
      <c r="AF35" s="661" t="str">
        <f>IF('Historical Data'!Z22="","",'Historical Data'!Z22)</f>
        <v/>
      </c>
      <c r="AG35" s="661" t="str">
        <f>IF('Historical Data'!AA22="","",'Historical Data'!AA22)</f>
        <v/>
      </c>
    </row>
    <row r="36" spans="2:33">
      <c r="B36" s="660" t="str">
        <f>IF('Historical Data'!B23="","",'Historical Data'!B23)</f>
        <v/>
      </c>
      <c r="D36" s="661" t="str">
        <f>IF('Historical Data'!D23="","",'Historical Data'!D23)</f>
        <v/>
      </c>
      <c r="E36" s="661" t="str">
        <f>IF('Historical Data'!E23="","",'Historical Data'!E23)</f>
        <v/>
      </c>
      <c r="F36" s="661" t="str">
        <f>IF('Historical Data'!F23="","",'Historical Data'!F23)</f>
        <v/>
      </c>
      <c r="G36" s="661"/>
      <c r="H36" s="662" t="str">
        <f>IF('Historical Data'!G23="","",'Historical Data'!G23)</f>
        <v/>
      </c>
      <c r="I36" s="661" t="str">
        <f>IF('Historical Data'!H23="","",'Historical Data'!H23)</f>
        <v/>
      </c>
      <c r="J36" s="661" t="str">
        <f>IF('Historical Data'!I23="","",'Historical Data'!I23)</f>
        <v/>
      </c>
      <c r="L36" s="661" t="str">
        <f>IF('Historical Data'!J23="","",'Historical Data'!J23)</f>
        <v/>
      </c>
      <c r="M36" s="661" t="str">
        <f>IF('Historical Data'!K23="","",'Historical Data'!K23)</f>
        <v/>
      </c>
      <c r="N36" s="661" t="str">
        <f>IF('Historical Data'!L23="","",'Historical Data'!L23)</f>
        <v/>
      </c>
      <c r="O36" s="661"/>
      <c r="P36" s="662" t="str">
        <f>IF('Historical Data'!M23="","",'Historical Data'!M23)</f>
        <v/>
      </c>
      <c r="Q36" s="661" t="str">
        <f>IF('Historical Data'!N23="","",'Historical Data'!N23)</f>
        <v/>
      </c>
      <c r="R36" s="661" t="str">
        <f>IF('Historical Data'!O23="","",'Historical Data'!O23)</f>
        <v/>
      </c>
      <c r="T36" s="661" t="str">
        <f>IF('Historical Data'!W23="","",'Historical Data'!W23)</f>
        <v/>
      </c>
      <c r="U36" s="661" t="str">
        <f>IF('Historical Data'!X23="","",'Historical Data'!X23)</f>
        <v/>
      </c>
      <c r="V36" s="661" t="str">
        <f>IF('Historical Data'!Y23="","",'Historical Data'!Y23)</f>
        <v/>
      </c>
      <c r="W36" s="661"/>
      <c r="X36" s="662" t="str">
        <f>IF('Historical Data'!Z23="","",'Historical Data'!Z23)</f>
        <v/>
      </c>
      <c r="Y36" s="661" t="str">
        <f>IF('Historical Data'!AA23="","",'Historical Data'!AA23)</f>
        <v/>
      </c>
      <c r="Z36" s="661" t="str">
        <f>IF('Historical Data'!AB23="","",'Historical Data'!AB23)</f>
        <v/>
      </c>
      <c r="AB36" s="661" t="str">
        <f>IF('Historical Data'!V23="","",'Historical Data'!V23)</f>
        <v/>
      </c>
      <c r="AC36" s="661" t="str">
        <f>IF('Historical Data'!W23="","",'Historical Data'!W23)</f>
        <v/>
      </c>
      <c r="AD36" s="661" t="str">
        <f>IF('Historical Data'!X23="","",'Historical Data'!X23)</f>
        <v/>
      </c>
      <c r="AE36" s="662" t="str">
        <f>IF('Historical Data'!Y23="","",'Historical Data'!Y23)</f>
        <v/>
      </c>
      <c r="AF36" s="661" t="str">
        <f>IF('Historical Data'!Z23="","",'Historical Data'!Z23)</f>
        <v/>
      </c>
      <c r="AG36" s="661" t="str">
        <f>IF('Historical Data'!AA23="","",'Historical Data'!AA23)</f>
        <v/>
      </c>
    </row>
    <row r="37" spans="2:33">
      <c r="B37" s="660" t="str">
        <f>IF('Historical Data'!B24="","",'Historical Data'!B24)</f>
        <v/>
      </c>
      <c r="D37" s="661" t="str">
        <f>IF('Historical Data'!D24="","",'Historical Data'!D24)</f>
        <v/>
      </c>
      <c r="E37" s="661" t="str">
        <f>IF('Historical Data'!E24="","",'Historical Data'!E24)</f>
        <v/>
      </c>
      <c r="F37" s="661" t="str">
        <f>IF('Historical Data'!F24="","",'Historical Data'!F24)</f>
        <v/>
      </c>
      <c r="G37" s="661"/>
      <c r="H37" s="662" t="str">
        <f>IF('Historical Data'!G24="","",'Historical Data'!G24)</f>
        <v/>
      </c>
      <c r="I37" s="661" t="str">
        <f>IF('Historical Data'!H24="","",'Historical Data'!H24)</f>
        <v/>
      </c>
      <c r="J37" s="661" t="str">
        <f>IF('Historical Data'!I24="","",'Historical Data'!I24)</f>
        <v/>
      </c>
      <c r="L37" s="661" t="str">
        <f>IF('Historical Data'!J24="","",'Historical Data'!J24)</f>
        <v/>
      </c>
      <c r="M37" s="661" t="str">
        <f>IF('Historical Data'!K24="","",'Historical Data'!K24)</f>
        <v/>
      </c>
      <c r="N37" s="661" t="str">
        <f>IF('Historical Data'!L24="","",'Historical Data'!L24)</f>
        <v/>
      </c>
      <c r="O37" s="661"/>
      <c r="P37" s="662" t="str">
        <f>IF('Historical Data'!M24="","",'Historical Data'!M24)</f>
        <v/>
      </c>
      <c r="Q37" s="661" t="str">
        <f>IF('Historical Data'!N24="","",'Historical Data'!N24)</f>
        <v/>
      </c>
      <c r="R37" s="661" t="str">
        <f>IF('Historical Data'!O24="","",'Historical Data'!O24)</f>
        <v/>
      </c>
      <c r="T37" s="661" t="str">
        <f>IF('Historical Data'!W24="","",'Historical Data'!W24)</f>
        <v/>
      </c>
      <c r="U37" s="661" t="str">
        <f>IF('Historical Data'!X24="","",'Historical Data'!X24)</f>
        <v/>
      </c>
      <c r="V37" s="661" t="str">
        <f>IF('Historical Data'!Y24="","",'Historical Data'!Y24)</f>
        <v/>
      </c>
      <c r="W37" s="661"/>
      <c r="X37" s="662" t="str">
        <f>IF('Historical Data'!Z24="","",'Historical Data'!Z24)</f>
        <v/>
      </c>
      <c r="Y37" s="661" t="str">
        <f>IF('Historical Data'!AA24="","",'Historical Data'!AA24)</f>
        <v/>
      </c>
      <c r="Z37" s="661" t="str">
        <f>IF('Historical Data'!AB24="","",'Historical Data'!AB24)</f>
        <v/>
      </c>
      <c r="AB37" s="661" t="str">
        <f>IF('Historical Data'!V24="","",'Historical Data'!V24)</f>
        <v/>
      </c>
      <c r="AC37" s="661" t="str">
        <f>IF('Historical Data'!W24="","",'Historical Data'!W24)</f>
        <v/>
      </c>
      <c r="AD37" s="661" t="str">
        <f>IF('Historical Data'!X24="","",'Historical Data'!X24)</f>
        <v/>
      </c>
      <c r="AE37" s="662" t="str">
        <f>IF('Historical Data'!Y24="","",'Historical Data'!Y24)</f>
        <v/>
      </c>
      <c r="AF37" s="661" t="str">
        <f>IF('Historical Data'!Z24="","",'Historical Data'!Z24)</f>
        <v/>
      </c>
      <c r="AG37" s="661" t="str">
        <f>IF('Historical Data'!AA24="","",'Historical Data'!AA24)</f>
        <v/>
      </c>
    </row>
    <row r="38" spans="2:33">
      <c r="B38" s="660" t="str">
        <f>IF('Historical Data'!B25="","",'Historical Data'!B25)</f>
        <v/>
      </c>
      <c r="D38" s="661" t="str">
        <f>IF('Historical Data'!D25="","",'Historical Data'!D25)</f>
        <v/>
      </c>
      <c r="E38" s="661" t="str">
        <f>IF('Historical Data'!E25="","",'Historical Data'!E25)</f>
        <v/>
      </c>
      <c r="F38" s="661" t="str">
        <f>IF('Historical Data'!F25="","",'Historical Data'!F25)</f>
        <v/>
      </c>
      <c r="G38" s="661"/>
      <c r="H38" s="662" t="str">
        <f>IF('Historical Data'!G25="","",'Historical Data'!G25)</f>
        <v/>
      </c>
      <c r="I38" s="661" t="str">
        <f>IF('Historical Data'!H25="","",'Historical Data'!H25)</f>
        <v/>
      </c>
      <c r="J38" s="661" t="str">
        <f>IF('Historical Data'!I25="","",'Historical Data'!I25)</f>
        <v/>
      </c>
      <c r="L38" s="661" t="str">
        <f>IF('Historical Data'!J25="","",'Historical Data'!J25)</f>
        <v/>
      </c>
      <c r="M38" s="661" t="str">
        <f>IF('Historical Data'!K25="","",'Historical Data'!K25)</f>
        <v/>
      </c>
      <c r="N38" s="661" t="str">
        <f>IF('Historical Data'!L25="","",'Historical Data'!L25)</f>
        <v/>
      </c>
      <c r="O38" s="661"/>
      <c r="P38" s="662" t="str">
        <f>IF('Historical Data'!M25="","",'Historical Data'!M25)</f>
        <v/>
      </c>
      <c r="Q38" s="661" t="str">
        <f>IF('Historical Data'!N25="","",'Historical Data'!N25)</f>
        <v/>
      </c>
      <c r="R38" s="661" t="str">
        <f>IF('Historical Data'!O25="","",'Historical Data'!O25)</f>
        <v/>
      </c>
      <c r="T38" s="661" t="str">
        <f>IF('Historical Data'!W25="","",'Historical Data'!W25)</f>
        <v/>
      </c>
      <c r="U38" s="661" t="str">
        <f>IF('Historical Data'!X25="","",'Historical Data'!X25)</f>
        <v/>
      </c>
      <c r="V38" s="661" t="str">
        <f>IF('Historical Data'!Y25="","",'Historical Data'!Y25)</f>
        <v/>
      </c>
      <c r="W38" s="661"/>
      <c r="X38" s="662" t="str">
        <f>IF('Historical Data'!Z25="","",'Historical Data'!Z25)</f>
        <v/>
      </c>
      <c r="Y38" s="661" t="str">
        <f>IF('Historical Data'!AA25="","",'Historical Data'!AA25)</f>
        <v/>
      </c>
      <c r="Z38" s="661" t="str">
        <f>IF('Historical Data'!AB25="","",'Historical Data'!AB25)</f>
        <v/>
      </c>
      <c r="AB38" s="661" t="str">
        <f>IF('Historical Data'!V25="","",'Historical Data'!V25)</f>
        <v/>
      </c>
      <c r="AC38" s="661" t="str">
        <f>IF('Historical Data'!W25="","",'Historical Data'!W25)</f>
        <v/>
      </c>
      <c r="AD38" s="661" t="str">
        <f>IF('Historical Data'!X25="","",'Historical Data'!X25)</f>
        <v/>
      </c>
      <c r="AE38" s="662" t="str">
        <f>IF('Historical Data'!Y25="","",'Historical Data'!Y25)</f>
        <v/>
      </c>
      <c r="AF38" s="661" t="str">
        <f>IF('Historical Data'!Z25="","",'Historical Data'!Z25)</f>
        <v/>
      </c>
      <c r="AG38" s="661" t="str">
        <f>IF('Historical Data'!AA25="","",'Historical Data'!AA25)</f>
        <v/>
      </c>
    </row>
    <row r="39" spans="2:33">
      <c r="B39" s="660" t="str">
        <f>IF('Historical Data'!B26="","",'Historical Data'!B26)</f>
        <v/>
      </c>
      <c r="D39" s="661" t="str">
        <f>IF('Historical Data'!D26="","",'Historical Data'!D26)</f>
        <v/>
      </c>
      <c r="E39" s="661" t="str">
        <f>IF('Historical Data'!E26="","",'Historical Data'!E26)</f>
        <v/>
      </c>
      <c r="F39" s="661" t="str">
        <f>IF('Historical Data'!F26="","",'Historical Data'!F26)</f>
        <v/>
      </c>
      <c r="G39" s="661"/>
      <c r="H39" s="662" t="str">
        <f>IF('Historical Data'!G26="","",'Historical Data'!G26)</f>
        <v/>
      </c>
      <c r="I39" s="661" t="str">
        <f>IF('Historical Data'!H26="","",'Historical Data'!H26)</f>
        <v/>
      </c>
      <c r="J39" s="661" t="str">
        <f>IF('Historical Data'!I26="","",'Historical Data'!I26)</f>
        <v/>
      </c>
      <c r="L39" s="661" t="str">
        <f>IF('Historical Data'!J26="","",'Historical Data'!J26)</f>
        <v/>
      </c>
      <c r="M39" s="661" t="str">
        <f>IF('Historical Data'!K26="","",'Historical Data'!K26)</f>
        <v/>
      </c>
      <c r="N39" s="661" t="str">
        <f>IF('Historical Data'!L26="","",'Historical Data'!L26)</f>
        <v/>
      </c>
      <c r="O39" s="661"/>
      <c r="P39" s="662" t="str">
        <f>IF('Historical Data'!M26="","",'Historical Data'!M26)</f>
        <v/>
      </c>
      <c r="Q39" s="661" t="str">
        <f>IF('Historical Data'!N26="","",'Historical Data'!N26)</f>
        <v/>
      </c>
      <c r="R39" s="661" t="str">
        <f>IF('Historical Data'!O26="","",'Historical Data'!O26)</f>
        <v/>
      </c>
      <c r="T39" s="661" t="str">
        <f>IF('Historical Data'!W26="","",'Historical Data'!W26)</f>
        <v/>
      </c>
      <c r="U39" s="661" t="str">
        <f>IF('Historical Data'!X26="","",'Historical Data'!X26)</f>
        <v/>
      </c>
      <c r="V39" s="661" t="str">
        <f>IF('Historical Data'!Y26="","",'Historical Data'!Y26)</f>
        <v/>
      </c>
      <c r="W39" s="661"/>
      <c r="X39" s="662" t="str">
        <f>IF('Historical Data'!Z26="","",'Historical Data'!Z26)</f>
        <v/>
      </c>
      <c r="Y39" s="661" t="str">
        <f>IF('Historical Data'!AA26="","",'Historical Data'!AA26)</f>
        <v/>
      </c>
      <c r="Z39" s="661" t="str">
        <f>IF('Historical Data'!AB26="","",'Historical Data'!AB26)</f>
        <v/>
      </c>
      <c r="AB39" s="661" t="str">
        <f>IF('Historical Data'!V26="","",'Historical Data'!V26)</f>
        <v/>
      </c>
      <c r="AC39" s="661" t="str">
        <f>IF('Historical Data'!W26="","",'Historical Data'!W26)</f>
        <v/>
      </c>
      <c r="AD39" s="661" t="str">
        <f>IF('Historical Data'!X26="","",'Historical Data'!X26)</f>
        <v/>
      </c>
      <c r="AE39" s="662" t="str">
        <f>IF('Historical Data'!Y26="","",'Historical Data'!Y26)</f>
        <v/>
      </c>
      <c r="AF39" s="661" t="str">
        <f>IF('Historical Data'!Z26="","",'Historical Data'!Z26)</f>
        <v/>
      </c>
      <c r="AG39" s="661" t="str">
        <f>IF('Historical Data'!AA26="","",'Historical Data'!AA26)</f>
        <v/>
      </c>
    </row>
    <row r="40" spans="2:33">
      <c r="B40" s="660" t="str">
        <f>IF('Historical Data'!B27="","",'Historical Data'!B27)</f>
        <v/>
      </c>
      <c r="D40" s="661" t="str">
        <f>IF('Historical Data'!D27="","",'Historical Data'!D27)</f>
        <v/>
      </c>
      <c r="E40" s="661" t="str">
        <f>IF('Historical Data'!E27="","",'Historical Data'!E27)</f>
        <v/>
      </c>
      <c r="F40" s="661" t="str">
        <f>IF('Historical Data'!F27="","",'Historical Data'!F27)</f>
        <v/>
      </c>
      <c r="G40" s="661"/>
      <c r="H40" s="662" t="str">
        <f>IF('Historical Data'!G27="","",'Historical Data'!G27)</f>
        <v/>
      </c>
      <c r="I40" s="661" t="str">
        <f>IF('Historical Data'!H27="","",'Historical Data'!H27)</f>
        <v/>
      </c>
      <c r="J40" s="661" t="str">
        <f>IF('Historical Data'!I27="","",'Historical Data'!I27)</f>
        <v/>
      </c>
      <c r="L40" s="661" t="str">
        <f>IF('Historical Data'!J27="","",'Historical Data'!J27)</f>
        <v/>
      </c>
      <c r="M40" s="661" t="str">
        <f>IF('Historical Data'!K27="","",'Historical Data'!K27)</f>
        <v/>
      </c>
      <c r="N40" s="661" t="str">
        <f>IF('Historical Data'!L27="","",'Historical Data'!L27)</f>
        <v/>
      </c>
      <c r="O40" s="661"/>
      <c r="P40" s="662" t="str">
        <f>IF('Historical Data'!M27="","",'Historical Data'!M27)</f>
        <v/>
      </c>
      <c r="Q40" s="661" t="str">
        <f>IF('Historical Data'!N27="","",'Historical Data'!N27)</f>
        <v/>
      </c>
      <c r="R40" s="661" t="str">
        <f>IF('Historical Data'!O27="","",'Historical Data'!O27)</f>
        <v/>
      </c>
      <c r="T40" s="661" t="str">
        <f>IF('Historical Data'!W27="","",'Historical Data'!W27)</f>
        <v/>
      </c>
      <c r="U40" s="661" t="str">
        <f>IF('Historical Data'!X27="","",'Historical Data'!X27)</f>
        <v/>
      </c>
      <c r="V40" s="661" t="str">
        <f>IF('Historical Data'!Y27="","",'Historical Data'!Y27)</f>
        <v/>
      </c>
      <c r="W40" s="661"/>
      <c r="X40" s="662" t="str">
        <f>IF('Historical Data'!Z27="","",'Historical Data'!Z27)</f>
        <v/>
      </c>
      <c r="Y40" s="661" t="str">
        <f>IF('Historical Data'!AA27="","",'Historical Data'!AA27)</f>
        <v/>
      </c>
      <c r="Z40" s="661" t="str">
        <f>IF('Historical Data'!AB27="","",'Historical Data'!AB27)</f>
        <v/>
      </c>
      <c r="AB40" s="661" t="str">
        <f>IF('Historical Data'!V27="","",'Historical Data'!V27)</f>
        <v/>
      </c>
      <c r="AC40" s="661" t="str">
        <f>IF('Historical Data'!W27="","",'Historical Data'!W27)</f>
        <v/>
      </c>
      <c r="AD40" s="661" t="str">
        <f>IF('Historical Data'!X27="","",'Historical Data'!X27)</f>
        <v/>
      </c>
      <c r="AE40" s="662" t="str">
        <f>IF('Historical Data'!Y27="","",'Historical Data'!Y27)</f>
        <v/>
      </c>
      <c r="AF40" s="661" t="str">
        <f>IF('Historical Data'!Z27="","",'Historical Data'!Z27)</f>
        <v/>
      </c>
      <c r="AG40" s="661" t="str">
        <f>IF('Historical Data'!AA27="","",'Historical Data'!AA27)</f>
        <v/>
      </c>
    </row>
    <row r="41" spans="2:33">
      <c r="B41" s="660" t="str">
        <f>IF('Historical Data'!B28="","",'Historical Data'!B28)</f>
        <v/>
      </c>
      <c r="D41" s="661" t="str">
        <f>IF('Historical Data'!D28="","",'Historical Data'!D28)</f>
        <v/>
      </c>
      <c r="E41" s="661" t="str">
        <f>IF('Historical Data'!E28="","",'Historical Data'!E28)</f>
        <v/>
      </c>
      <c r="F41" s="661" t="str">
        <f>IF('Historical Data'!F28="","",'Historical Data'!F28)</f>
        <v/>
      </c>
      <c r="G41" s="661"/>
      <c r="H41" s="662" t="str">
        <f>IF('Historical Data'!G28="","",'Historical Data'!G28)</f>
        <v/>
      </c>
      <c r="I41" s="661" t="str">
        <f>IF('Historical Data'!H28="","",'Historical Data'!H28)</f>
        <v/>
      </c>
      <c r="J41" s="661" t="str">
        <f>IF('Historical Data'!I28="","",'Historical Data'!I28)</f>
        <v/>
      </c>
      <c r="L41" s="661" t="str">
        <f>IF('Historical Data'!J28="","",'Historical Data'!J28)</f>
        <v/>
      </c>
      <c r="M41" s="661" t="str">
        <f>IF('Historical Data'!K28="","",'Historical Data'!K28)</f>
        <v/>
      </c>
      <c r="N41" s="661" t="str">
        <f>IF('Historical Data'!L28="","",'Historical Data'!L28)</f>
        <v/>
      </c>
      <c r="O41" s="661"/>
      <c r="P41" s="662" t="str">
        <f>IF('Historical Data'!M28="","",'Historical Data'!M28)</f>
        <v/>
      </c>
      <c r="Q41" s="661" t="str">
        <f>IF('Historical Data'!N28="","",'Historical Data'!N28)</f>
        <v/>
      </c>
      <c r="R41" s="661" t="str">
        <f>IF('Historical Data'!O28="","",'Historical Data'!O28)</f>
        <v/>
      </c>
      <c r="T41" s="661" t="str">
        <f>IF('Historical Data'!W28="","",'Historical Data'!W28)</f>
        <v/>
      </c>
      <c r="U41" s="661" t="str">
        <f>IF('Historical Data'!X28="","",'Historical Data'!X28)</f>
        <v/>
      </c>
      <c r="V41" s="661" t="str">
        <f>IF('Historical Data'!Y28="","",'Historical Data'!Y28)</f>
        <v/>
      </c>
      <c r="W41" s="661"/>
      <c r="X41" s="662" t="str">
        <f>IF('Historical Data'!Z28="","",'Historical Data'!Z28)</f>
        <v/>
      </c>
      <c r="Y41" s="661" t="str">
        <f>IF('Historical Data'!AA28="","",'Historical Data'!AA28)</f>
        <v/>
      </c>
      <c r="Z41" s="661" t="str">
        <f>IF('Historical Data'!AB28="","",'Historical Data'!AB28)</f>
        <v/>
      </c>
      <c r="AB41" s="661" t="str">
        <f>IF('Historical Data'!V28="","",'Historical Data'!V28)</f>
        <v/>
      </c>
      <c r="AC41" s="661" t="str">
        <f>IF('Historical Data'!W28="","",'Historical Data'!W28)</f>
        <v/>
      </c>
      <c r="AD41" s="661" t="str">
        <f>IF('Historical Data'!X28="","",'Historical Data'!X28)</f>
        <v/>
      </c>
      <c r="AE41" s="662" t="str">
        <f>IF('Historical Data'!Y28="","",'Historical Data'!Y28)</f>
        <v/>
      </c>
      <c r="AF41" s="661" t="str">
        <f>IF('Historical Data'!Z28="","",'Historical Data'!Z28)</f>
        <v/>
      </c>
      <c r="AG41" s="661" t="str">
        <f>IF('Historical Data'!AA28="","",'Historical Data'!AA28)</f>
        <v/>
      </c>
    </row>
    <row r="42" spans="2:33">
      <c r="B42" s="660" t="str">
        <f>IF('Historical Data'!B29="","",'Historical Data'!B29)</f>
        <v/>
      </c>
      <c r="D42" s="661" t="str">
        <f>IF('Historical Data'!D29="","",'Historical Data'!D29)</f>
        <v/>
      </c>
      <c r="E42" s="661" t="str">
        <f>IF('Historical Data'!E29="","",'Historical Data'!E29)</f>
        <v/>
      </c>
      <c r="F42" s="661" t="str">
        <f>IF('Historical Data'!F29="","",'Historical Data'!F29)</f>
        <v/>
      </c>
      <c r="G42" s="661"/>
      <c r="H42" s="662" t="str">
        <f>IF('Historical Data'!G29="","",'Historical Data'!G29)</f>
        <v/>
      </c>
      <c r="I42" s="661" t="str">
        <f>IF('Historical Data'!H29="","",'Historical Data'!H29)</f>
        <v/>
      </c>
      <c r="J42" s="661" t="str">
        <f>IF('Historical Data'!I29="","",'Historical Data'!I29)</f>
        <v/>
      </c>
      <c r="L42" s="661" t="str">
        <f>IF('Historical Data'!J29="","",'Historical Data'!J29)</f>
        <v/>
      </c>
      <c r="M42" s="661" t="str">
        <f>IF('Historical Data'!K29="","",'Historical Data'!K29)</f>
        <v/>
      </c>
      <c r="N42" s="661" t="str">
        <f>IF('Historical Data'!L29="","",'Historical Data'!L29)</f>
        <v/>
      </c>
      <c r="O42" s="661"/>
      <c r="P42" s="662" t="str">
        <f>IF('Historical Data'!M29="","",'Historical Data'!M29)</f>
        <v/>
      </c>
      <c r="Q42" s="661" t="str">
        <f>IF('Historical Data'!N29="","",'Historical Data'!N29)</f>
        <v/>
      </c>
      <c r="R42" s="661" t="str">
        <f>IF('Historical Data'!O29="","",'Historical Data'!O29)</f>
        <v/>
      </c>
      <c r="T42" s="661" t="str">
        <f>IF('Historical Data'!W29="","",'Historical Data'!W29)</f>
        <v/>
      </c>
      <c r="U42" s="661" t="str">
        <f>IF('Historical Data'!X29="","",'Historical Data'!X29)</f>
        <v/>
      </c>
      <c r="V42" s="661" t="str">
        <f>IF('Historical Data'!Y29="","",'Historical Data'!Y29)</f>
        <v/>
      </c>
      <c r="W42" s="661"/>
      <c r="X42" s="662" t="str">
        <f>IF('Historical Data'!Z29="","",'Historical Data'!Z29)</f>
        <v/>
      </c>
      <c r="Y42" s="661" t="str">
        <f>IF('Historical Data'!AA29="","",'Historical Data'!AA29)</f>
        <v/>
      </c>
      <c r="Z42" s="661" t="str">
        <f>IF('Historical Data'!AB29="","",'Historical Data'!AB29)</f>
        <v/>
      </c>
      <c r="AB42" s="661" t="str">
        <f>IF('Historical Data'!V29="","",'Historical Data'!V29)</f>
        <v/>
      </c>
      <c r="AC42" s="661" t="str">
        <f>IF('Historical Data'!W29="","",'Historical Data'!W29)</f>
        <v/>
      </c>
      <c r="AD42" s="661" t="str">
        <f>IF('Historical Data'!X29="","",'Historical Data'!X29)</f>
        <v/>
      </c>
      <c r="AE42" s="662" t="str">
        <f>IF('Historical Data'!Y29="","",'Historical Data'!Y29)</f>
        <v/>
      </c>
      <c r="AF42" s="661" t="str">
        <f>IF('Historical Data'!Z29="","",'Historical Data'!Z29)</f>
        <v/>
      </c>
      <c r="AG42" s="661" t="str">
        <f>IF('Historical Data'!AA29="","",'Historical Data'!AA29)</f>
        <v/>
      </c>
    </row>
    <row r="43" spans="2:33">
      <c r="B43" s="660" t="str">
        <f>IF('Historical Data'!B30="","",'Historical Data'!B30)</f>
        <v/>
      </c>
      <c r="D43" s="661" t="str">
        <f>IF('Historical Data'!D30="","",'Historical Data'!D30)</f>
        <v/>
      </c>
      <c r="E43" s="661" t="str">
        <f>IF('Historical Data'!E30="","",'Historical Data'!E30)</f>
        <v/>
      </c>
      <c r="F43" s="661" t="str">
        <f>IF('Historical Data'!F30="","",'Historical Data'!F30)</f>
        <v/>
      </c>
      <c r="G43" s="661"/>
      <c r="H43" s="662" t="str">
        <f>IF('Historical Data'!G30="","",'Historical Data'!G30)</f>
        <v/>
      </c>
      <c r="I43" s="661" t="str">
        <f>IF('Historical Data'!H30="","",'Historical Data'!H30)</f>
        <v/>
      </c>
      <c r="J43" s="661" t="str">
        <f>IF('Historical Data'!I30="","",'Historical Data'!I30)</f>
        <v/>
      </c>
      <c r="L43" s="661" t="str">
        <f>IF('Historical Data'!J30="","",'Historical Data'!J30)</f>
        <v/>
      </c>
      <c r="M43" s="661" t="str">
        <f>IF('Historical Data'!K30="","",'Historical Data'!K30)</f>
        <v/>
      </c>
      <c r="N43" s="661" t="str">
        <f>IF('Historical Data'!L30="","",'Historical Data'!L30)</f>
        <v/>
      </c>
      <c r="O43" s="661"/>
      <c r="P43" s="662" t="str">
        <f>IF('Historical Data'!M30="","",'Historical Data'!M30)</f>
        <v/>
      </c>
      <c r="Q43" s="661" t="str">
        <f>IF('Historical Data'!N30="","",'Historical Data'!N30)</f>
        <v/>
      </c>
      <c r="R43" s="661" t="str">
        <f>IF('Historical Data'!O30="","",'Historical Data'!O30)</f>
        <v/>
      </c>
      <c r="T43" s="661" t="str">
        <f>IF('Historical Data'!W30="","",'Historical Data'!W30)</f>
        <v/>
      </c>
      <c r="U43" s="661" t="str">
        <f>IF('Historical Data'!X30="","",'Historical Data'!X30)</f>
        <v/>
      </c>
      <c r="V43" s="661" t="str">
        <f>IF('Historical Data'!Y30="","",'Historical Data'!Y30)</f>
        <v/>
      </c>
      <c r="W43" s="661"/>
      <c r="X43" s="662" t="str">
        <f>IF('Historical Data'!Z30="","",'Historical Data'!Z30)</f>
        <v/>
      </c>
      <c r="Y43" s="661" t="str">
        <f>IF('Historical Data'!AA30="","",'Historical Data'!AA30)</f>
        <v/>
      </c>
      <c r="Z43" s="661" t="str">
        <f>IF('Historical Data'!AB30="","",'Historical Data'!AB30)</f>
        <v/>
      </c>
      <c r="AB43" s="661" t="str">
        <f>IF('Historical Data'!V30="","",'Historical Data'!V30)</f>
        <v/>
      </c>
      <c r="AC43" s="661" t="str">
        <f>IF('Historical Data'!W30="","",'Historical Data'!W30)</f>
        <v/>
      </c>
      <c r="AD43" s="661" t="str">
        <f>IF('Historical Data'!X30="","",'Historical Data'!X30)</f>
        <v/>
      </c>
      <c r="AE43" s="662" t="str">
        <f>IF('Historical Data'!Y30="","",'Historical Data'!Y30)</f>
        <v/>
      </c>
      <c r="AF43" s="661" t="str">
        <f>IF('Historical Data'!Z30="","",'Historical Data'!Z30)</f>
        <v/>
      </c>
      <c r="AG43" s="661" t="str">
        <f>IF('Historical Data'!AA30="","",'Historical Data'!AA30)</f>
        <v/>
      </c>
    </row>
    <row r="44" spans="2:33">
      <c r="B44" s="660" t="str">
        <f>IF('Historical Data'!B31="","",'Historical Data'!B31)</f>
        <v/>
      </c>
      <c r="D44" s="661" t="str">
        <f>IF('Historical Data'!D31="","",'Historical Data'!D31)</f>
        <v/>
      </c>
      <c r="E44" s="661" t="str">
        <f>IF('Historical Data'!E31="","",'Historical Data'!E31)</f>
        <v/>
      </c>
      <c r="F44" s="661" t="str">
        <f>IF('Historical Data'!F31="","",'Historical Data'!F31)</f>
        <v/>
      </c>
      <c r="G44" s="661"/>
      <c r="H44" s="662" t="str">
        <f>IF('Historical Data'!G31="","",'Historical Data'!G31)</f>
        <v/>
      </c>
      <c r="I44" s="661" t="str">
        <f>IF('Historical Data'!H31="","",'Historical Data'!H31)</f>
        <v/>
      </c>
      <c r="J44" s="661" t="str">
        <f>IF('Historical Data'!I31="","",'Historical Data'!I31)</f>
        <v/>
      </c>
      <c r="L44" s="661" t="str">
        <f>IF('Historical Data'!J31="","",'Historical Data'!J31)</f>
        <v/>
      </c>
      <c r="M44" s="661" t="str">
        <f>IF('Historical Data'!K31="","",'Historical Data'!K31)</f>
        <v/>
      </c>
      <c r="N44" s="661" t="str">
        <f>IF('Historical Data'!L31="","",'Historical Data'!L31)</f>
        <v/>
      </c>
      <c r="O44" s="661"/>
      <c r="P44" s="662" t="str">
        <f>IF('Historical Data'!M31="","",'Historical Data'!M31)</f>
        <v/>
      </c>
      <c r="Q44" s="661" t="str">
        <f>IF('Historical Data'!N31="","",'Historical Data'!N31)</f>
        <v/>
      </c>
      <c r="R44" s="661" t="str">
        <f>IF('Historical Data'!O31="","",'Historical Data'!O31)</f>
        <v/>
      </c>
      <c r="T44" s="661" t="str">
        <f>IF('Historical Data'!W31="","",'Historical Data'!W31)</f>
        <v/>
      </c>
      <c r="U44" s="661" t="str">
        <f>IF('Historical Data'!X31="","",'Historical Data'!X31)</f>
        <v/>
      </c>
      <c r="V44" s="661" t="str">
        <f>IF('Historical Data'!Y31="","",'Historical Data'!Y31)</f>
        <v/>
      </c>
      <c r="W44" s="661"/>
      <c r="X44" s="662" t="str">
        <f>IF('Historical Data'!Z31="","",'Historical Data'!Z31)</f>
        <v/>
      </c>
      <c r="Y44" s="661" t="str">
        <f>IF('Historical Data'!AA31="","",'Historical Data'!AA31)</f>
        <v/>
      </c>
      <c r="Z44" s="661" t="str">
        <f>IF('Historical Data'!AB31="","",'Historical Data'!AB31)</f>
        <v/>
      </c>
      <c r="AB44" s="661" t="str">
        <f>IF('Historical Data'!V31="","",'Historical Data'!V31)</f>
        <v/>
      </c>
      <c r="AC44" s="661" t="str">
        <f>IF('Historical Data'!W31="","",'Historical Data'!W31)</f>
        <v/>
      </c>
      <c r="AD44" s="661" t="str">
        <f>IF('Historical Data'!X31="","",'Historical Data'!X31)</f>
        <v/>
      </c>
      <c r="AE44" s="662" t="str">
        <f>IF('Historical Data'!Y31="","",'Historical Data'!Y31)</f>
        <v/>
      </c>
      <c r="AF44" s="661" t="str">
        <f>IF('Historical Data'!Z31="","",'Historical Data'!Z31)</f>
        <v/>
      </c>
      <c r="AG44" s="661" t="str">
        <f>IF('Historical Data'!AA31="","",'Historical Data'!AA31)</f>
        <v/>
      </c>
    </row>
    <row r="45" spans="2:33">
      <c r="B45" s="660" t="str">
        <f>IF('Historical Data'!B32="","",'Historical Data'!B32)</f>
        <v/>
      </c>
      <c r="D45" s="661" t="str">
        <f>IF('Historical Data'!D32="","",'Historical Data'!D32)</f>
        <v/>
      </c>
      <c r="E45" s="661" t="str">
        <f>IF('Historical Data'!E32="","",'Historical Data'!E32)</f>
        <v/>
      </c>
      <c r="F45" s="661" t="str">
        <f>IF('Historical Data'!F32="","",'Historical Data'!F32)</f>
        <v/>
      </c>
      <c r="G45" s="661"/>
      <c r="H45" s="662" t="str">
        <f>IF('Historical Data'!G32="","",'Historical Data'!G32)</f>
        <v/>
      </c>
      <c r="I45" s="661" t="str">
        <f>IF('Historical Data'!H32="","",'Historical Data'!H32)</f>
        <v/>
      </c>
      <c r="J45" s="661" t="str">
        <f>IF('Historical Data'!I32="","",'Historical Data'!I32)</f>
        <v/>
      </c>
      <c r="L45" s="661" t="str">
        <f>IF('Historical Data'!J32="","",'Historical Data'!J32)</f>
        <v/>
      </c>
      <c r="M45" s="661" t="str">
        <f>IF('Historical Data'!K32="","",'Historical Data'!K32)</f>
        <v/>
      </c>
      <c r="N45" s="661" t="str">
        <f>IF('Historical Data'!L32="","",'Historical Data'!L32)</f>
        <v/>
      </c>
      <c r="O45" s="661"/>
      <c r="P45" s="662" t="str">
        <f>IF('Historical Data'!M32="","",'Historical Data'!M32)</f>
        <v/>
      </c>
      <c r="Q45" s="661" t="str">
        <f>IF('Historical Data'!N32="","",'Historical Data'!N32)</f>
        <v/>
      </c>
      <c r="R45" s="661" t="str">
        <f>IF('Historical Data'!O32="","",'Historical Data'!O32)</f>
        <v/>
      </c>
      <c r="T45" s="661" t="str">
        <f>IF('Historical Data'!W32="","",'Historical Data'!W32)</f>
        <v/>
      </c>
      <c r="U45" s="661" t="str">
        <f>IF('Historical Data'!X32="","",'Historical Data'!X32)</f>
        <v/>
      </c>
      <c r="V45" s="661" t="str">
        <f>IF('Historical Data'!Y32="","",'Historical Data'!Y32)</f>
        <v/>
      </c>
      <c r="W45" s="661"/>
      <c r="X45" s="662" t="str">
        <f>IF('Historical Data'!Z32="","",'Historical Data'!Z32)</f>
        <v/>
      </c>
      <c r="Y45" s="661" t="str">
        <f>IF('Historical Data'!AA32="","",'Historical Data'!AA32)</f>
        <v/>
      </c>
      <c r="Z45" s="661" t="str">
        <f>IF('Historical Data'!AB32="","",'Historical Data'!AB32)</f>
        <v/>
      </c>
      <c r="AB45" s="661" t="str">
        <f>IF('Historical Data'!V32="","",'Historical Data'!V32)</f>
        <v/>
      </c>
      <c r="AC45" s="661" t="str">
        <f>IF('Historical Data'!W32="","",'Historical Data'!W32)</f>
        <v/>
      </c>
      <c r="AD45" s="661" t="str">
        <f>IF('Historical Data'!X32="","",'Historical Data'!X32)</f>
        <v/>
      </c>
      <c r="AE45" s="662" t="str">
        <f>IF('Historical Data'!Y32="","",'Historical Data'!Y32)</f>
        <v/>
      </c>
      <c r="AF45" s="661" t="str">
        <f>IF('Historical Data'!Z32="","",'Historical Data'!Z32)</f>
        <v/>
      </c>
      <c r="AG45" s="661" t="str">
        <f>IF('Historical Data'!AA32="","",'Historical Data'!AA32)</f>
        <v/>
      </c>
    </row>
    <row r="46" spans="2:33">
      <c r="B46" s="660" t="str">
        <f>IF('Historical Data'!B33="","",'Historical Data'!B33)</f>
        <v/>
      </c>
      <c r="D46" s="661" t="str">
        <f>IF('Historical Data'!D33="","",'Historical Data'!D33)</f>
        <v/>
      </c>
      <c r="E46" s="661" t="str">
        <f>IF('Historical Data'!E33="","",'Historical Data'!E33)</f>
        <v/>
      </c>
      <c r="F46" s="661" t="str">
        <f>IF('Historical Data'!F33="","",'Historical Data'!F33)</f>
        <v/>
      </c>
      <c r="G46" s="661"/>
      <c r="H46" s="662" t="str">
        <f>IF('Historical Data'!G33="","",'Historical Data'!G33)</f>
        <v/>
      </c>
      <c r="I46" s="661" t="str">
        <f>IF('Historical Data'!H33="","",'Historical Data'!H33)</f>
        <v/>
      </c>
      <c r="J46" s="661" t="str">
        <f>IF('Historical Data'!I33="","",'Historical Data'!I33)</f>
        <v/>
      </c>
      <c r="L46" s="661" t="str">
        <f>IF('Historical Data'!J33="","",'Historical Data'!J33)</f>
        <v/>
      </c>
      <c r="M46" s="661" t="str">
        <f>IF('Historical Data'!K33="","",'Historical Data'!K33)</f>
        <v/>
      </c>
      <c r="N46" s="661" t="str">
        <f>IF('Historical Data'!L33="","",'Historical Data'!L33)</f>
        <v/>
      </c>
      <c r="O46" s="661"/>
      <c r="P46" s="662" t="str">
        <f>IF('Historical Data'!M33="","",'Historical Data'!M33)</f>
        <v/>
      </c>
      <c r="Q46" s="661" t="str">
        <f>IF('Historical Data'!N33="","",'Historical Data'!N33)</f>
        <v/>
      </c>
      <c r="R46" s="661" t="str">
        <f>IF('Historical Data'!O33="","",'Historical Data'!O33)</f>
        <v/>
      </c>
      <c r="T46" s="661" t="str">
        <f>IF('Historical Data'!W33="","",'Historical Data'!W33)</f>
        <v/>
      </c>
      <c r="U46" s="661" t="str">
        <f>IF('Historical Data'!X33="","",'Historical Data'!X33)</f>
        <v/>
      </c>
      <c r="V46" s="661" t="str">
        <f>IF('Historical Data'!Y33="","",'Historical Data'!Y33)</f>
        <v/>
      </c>
      <c r="W46" s="661"/>
      <c r="X46" s="662" t="str">
        <f>IF('Historical Data'!Z33="","",'Historical Data'!Z33)</f>
        <v/>
      </c>
      <c r="Y46" s="661" t="str">
        <f>IF('Historical Data'!AA33="","",'Historical Data'!AA33)</f>
        <v/>
      </c>
      <c r="Z46" s="661" t="str">
        <f>IF('Historical Data'!AB33="","",'Historical Data'!AB33)</f>
        <v/>
      </c>
      <c r="AB46" s="661" t="str">
        <f>IF('Historical Data'!V33="","",'Historical Data'!V33)</f>
        <v/>
      </c>
      <c r="AC46" s="661" t="str">
        <f>IF('Historical Data'!W33="","",'Historical Data'!W33)</f>
        <v/>
      </c>
      <c r="AD46" s="661" t="str">
        <f>IF('Historical Data'!X33="","",'Historical Data'!X33)</f>
        <v/>
      </c>
      <c r="AE46" s="662" t="str">
        <f>IF('Historical Data'!Y33="","",'Historical Data'!Y33)</f>
        <v/>
      </c>
      <c r="AF46" s="661" t="str">
        <f>IF('Historical Data'!Z33="","",'Historical Data'!Z33)</f>
        <v/>
      </c>
      <c r="AG46" s="661" t="str">
        <f>IF('Historical Data'!AA33="","",'Historical Data'!AA33)</f>
        <v/>
      </c>
    </row>
    <row r="47" spans="2:33">
      <c r="B47" s="660" t="str">
        <f>IF('Historical Data'!B34="","",'Historical Data'!B34)</f>
        <v/>
      </c>
      <c r="D47" s="661" t="str">
        <f>IF('Historical Data'!D34="","",'Historical Data'!D34)</f>
        <v/>
      </c>
      <c r="E47" s="661" t="str">
        <f>IF('Historical Data'!E34="","",'Historical Data'!E34)</f>
        <v/>
      </c>
      <c r="F47" s="661" t="str">
        <f>IF('Historical Data'!F34="","",'Historical Data'!F34)</f>
        <v/>
      </c>
      <c r="G47" s="661"/>
      <c r="H47" s="662" t="str">
        <f>IF('Historical Data'!G34="","",'Historical Data'!G34)</f>
        <v/>
      </c>
      <c r="I47" s="661" t="str">
        <f>IF('Historical Data'!H34="","",'Historical Data'!H34)</f>
        <v/>
      </c>
      <c r="J47" s="661" t="str">
        <f>IF('Historical Data'!I34="","",'Historical Data'!I34)</f>
        <v/>
      </c>
      <c r="L47" s="661" t="str">
        <f>IF('Historical Data'!J34="","",'Historical Data'!J34)</f>
        <v/>
      </c>
      <c r="M47" s="661" t="str">
        <f>IF('Historical Data'!K34="","",'Historical Data'!K34)</f>
        <v/>
      </c>
      <c r="N47" s="661" t="str">
        <f>IF('Historical Data'!L34="","",'Historical Data'!L34)</f>
        <v/>
      </c>
      <c r="O47" s="661"/>
      <c r="P47" s="662" t="str">
        <f>IF('Historical Data'!M34="","",'Historical Data'!M34)</f>
        <v/>
      </c>
      <c r="Q47" s="661" t="str">
        <f>IF('Historical Data'!N34="","",'Historical Data'!N34)</f>
        <v/>
      </c>
      <c r="R47" s="661" t="str">
        <f>IF('Historical Data'!O34="","",'Historical Data'!O34)</f>
        <v/>
      </c>
      <c r="T47" s="661" t="str">
        <f>IF('Historical Data'!W34="","",'Historical Data'!W34)</f>
        <v/>
      </c>
      <c r="U47" s="661" t="str">
        <f>IF('Historical Data'!X34="","",'Historical Data'!X34)</f>
        <v/>
      </c>
      <c r="V47" s="661" t="str">
        <f>IF('Historical Data'!Y34="","",'Historical Data'!Y34)</f>
        <v/>
      </c>
      <c r="W47" s="661"/>
      <c r="X47" s="662" t="str">
        <f>IF('Historical Data'!Z34="","",'Historical Data'!Z34)</f>
        <v/>
      </c>
      <c r="Y47" s="661" t="str">
        <f>IF('Historical Data'!AA34="","",'Historical Data'!AA34)</f>
        <v/>
      </c>
      <c r="Z47" s="661" t="str">
        <f>IF('Historical Data'!AB34="","",'Historical Data'!AB34)</f>
        <v/>
      </c>
      <c r="AB47" s="661" t="str">
        <f>IF('Historical Data'!V34="","",'Historical Data'!V34)</f>
        <v/>
      </c>
      <c r="AC47" s="661" t="str">
        <f>IF('Historical Data'!W34="","",'Historical Data'!W34)</f>
        <v/>
      </c>
      <c r="AD47" s="661" t="str">
        <f>IF('Historical Data'!X34="","",'Historical Data'!X34)</f>
        <v/>
      </c>
      <c r="AE47" s="662" t="str">
        <f>IF('Historical Data'!Y34="","",'Historical Data'!Y34)</f>
        <v/>
      </c>
      <c r="AF47" s="661" t="str">
        <f>IF('Historical Data'!Z34="","",'Historical Data'!Z34)</f>
        <v/>
      </c>
      <c r="AG47" s="661" t="str">
        <f>IF('Historical Data'!AA34="","",'Historical Data'!AA34)</f>
        <v/>
      </c>
    </row>
    <row r="48" spans="2:33">
      <c r="B48" s="660" t="str">
        <f>IF('Historical Data'!B35="","",'Historical Data'!B35)</f>
        <v/>
      </c>
      <c r="D48" s="661" t="str">
        <f>IF('Historical Data'!D35="","",'Historical Data'!D35)</f>
        <v/>
      </c>
      <c r="E48" s="661" t="str">
        <f>IF('Historical Data'!E35="","",'Historical Data'!E35)</f>
        <v/>
      </c>
      <c r="F48" s="661" t="str">
        <f>IF('Historical Data'!F35="","",'Historical Data'!F35)</f>
        <v/>
      </c>
      <c r="G48" s="661"/>
      <c r="H48" s="662" t="str">
        <f>IF('Historical Data'!G35="","",'Historical Data'!G35)</f>
        <v/>
      </c>
      <c r="I48" s="661" t="str">
        <f>IF('Historical Data'!H35="","",'Historical Data'!H35)</f>
        <v/>
      </c>
      <c r="J48" s="661" t="str">
        <f>IF('Historical Data'!I35="","",'Historical Data'!I35)</f>
        <v/>
      </c>
      <c r="L48" s="661" t="str">
        <f>IF('Historical Data'!J35="","",'Historical Data'!J35)</f>
        <v/>
      </c>
      <c r="M48" s="661" t="str">
        <f>IF('Historical Data'!K35="","",'Historical Data'!K35)</f>
        <v/>
      </c>
      <c r="N48" s="661" t="str">
        <f>IF('Historical Data'!L35="","",'Historical Data'!L35)</f>
        <v/>
      </c>
      <c r="O48" s="661"/>
      <c r="P48" s="662" t="str">
        <f>IF('Historical Data'!M35="","",'Historical Data'!M35)</f>
        <v/>
      </c>
      <c r="Q48" s="661" t="str">
        <f>IF('Historical Data'!N35="","",'Historical Data'!N35)</f>
        <v/>
      </c>
      <c r="R48" s="661" t="str">
        <f>IF('Historical Data'!O35="","",'Historical Data'!O35)</f>
        <v/>
      </c>
      <c r="T48" s="661" t="str">
        <f>IF('Historical Data'!W35="","",'Historical Data'!W35)</f>
        <v/>
      </c>
      <c r="U48" s="661" t="str">
        <f>IF('Historical Data'!X35="","",'Historical Data'!X35)</f>
        <v/>
      </c>
      <c r="V48" s="661" t="str">
        <f>IF('Historical Data'!Y35="","",'Historical Data'!Y35)</f>
        <v/>
      </c>
      <c r="W48" s="661"/>
      <c r="X48" s="662" t="str">
        <f>IF('Historical Data'!Z35="","",'Historical Data'!Z35)</f>
        <v/>
      </c>
      <c r="Y48" s="661" t="str">
        <f>IF('Historical Data'!AA35="","",'Historical Data'!AA35)</f>
        <v/>
      </c>
      <c r="Z48" s="661" t="str">
        <f>IF('Historical Data'!AB35="","",'Historical Data'!AB35)</f>
        <v/>
      </c>
      <c r="AB48" s="661" t="str">
        <f>IF('Historical Data'!V35="","",'Historical Data'!V35)</f>
        <v/>
      </c>
      <c r="AC48" s="661" t="str">
        <f>IF('Historical Data'!W35="","",'Historical Data'!W35)</f>
        <v/>
      </c>
      <c r="AD48" s="661" t="str">
        <f>IF('Historical Data'!X35="","",'Historical Data'!X35)</f>
        <v/>
      </c>
      <c r="AE48" s="662" t="str">
        <f>IF('Historical Data'!Y35="","",'Historical Data'!Y35)</f>
        <v/>
      </c>
      <c r="AF48" s="661" t="str">
        <f>IF('Historical Data'!Z35="","",'Historical Data'!Z35)</f>
        <v/>
      </c>
      <c r="AG48" s="661" t="str">
        <f>IF('Historical Data'!AA35="","",'Historical Data'!AA35)</f>
        <v/>
      </c>
    </row>
    <row r="49" spans="2:33">
      <c r="B49" s="660" t="str">
        <f>IF('Historical Data'!B36="","",'Historical Data'!B36)</f>
        <v/>
      </c>
      <c r="D49" s="661" t="str">
        <f>IF('Historical Data'!D36="","",'Historical Data'!D36)</f>
        <v/>
      </c>
      <c r="E49" s="661" t="str">
        <f>IF('Historical Data'!E36="","",'Historical Data'!E36)</f>
        <v/>
      </c>
      <c r="F49" s="661" t="str">
        <f>IF('Historical Data'!F36="","",'Historical Data'!F36)</f>
        <v/>
      </c>
      <c r="G49" s="661"/>
      <c r="H49" s="662" t="str">
        <f>IF('Historical Data'!G36="","",'Historical Data'!G36)</f>
        <v/>
      </c>
      <c r="I49" s="661" t="str">
        <f>IF('Historical Data'!H36="","",'Historical Data'!H36)</f>
        <v/>
      </c>
      <c r="J49" s="661" t="str">
        <f>IF('Historical Data'!I36="","",'Historical Data'!I36)</f>
        <v/>
      </c>
      <c r="L49" s="661" t="str">
        <f>IF('Historical Data'!J36="","",'Historical Data'!J36)</f>
        <v/>
      </c>
      <c r="M49" s="661" t="str">
        <f>IF('Historical Data'!K36="","",'Historical Data'!K36)</f>
        <v/>
      </c>
      <c r="N49" s="661" t="str">
        <f>IF('Historical Data'!L36="","",'Historical Data'!L36)</f>
        <v/>
      </c>
      <c r="O49" s="661"/>
      <c r="P49" s="662" t="str">
        <f>IF('Historical Data'!M36="","",'Historical Data'!M36)</f>
        <v/>
      </c>
      <c r="Q49" s="661" t="str">
        <f>IF('Historical Data'!N36="","",'Historical Data'!N36)</f>
        <v/>
      </c>
      <c r="R49" s="661" t="str">
        <f>IF('Historical Data'!O36="","",'Historical Data'!O36)</f>
        <v/>
      </c>
      <c r="T49" s="661" t="str">
        <f>IF('Historical Data'!W36="","",'Historical Data'!W36)</f>
        <v/>
      </c>
      <c r="U49" s="661" t="str">
        <f>IF('Historical Data'!X36="","",'Historical Data'!X36)</f>
        <v/>
      </c>
      <c r="V49" s="661" t="str">
        <f>IF('Historical Data'!Y36="","",'Historical Data'!Y36)</f>
        <v/>
      </c>
      <c r="W49" s="661"/>
      <c r="X49" s="662" t="str">
        <f>IF('Historical Data'!Z36="","",'Historical Data'!Z36)</f>
        <v/>
      </c>
      <c r="Y49" s="661" t="str">
        <f>IF('Historical Data'!AA36="","",'Historical Data'!AA36)</f>
        <v/>
      </c>
      <c r="Z49" s="661" t="str">
        <f>IF('Historical Data'!AB36="","",'Historical Data'!AB36)</f>
        <v/>
      </c>
      <c r="AB49" s="661" t="str">
        <f>IF('Historical Data'!V36="","",'Historical Data'!V36)</f>
        <v/>
      </c>
      <c r="AC49" s="661" t="str">
        <f>IF('Historical Data'!W36="","",'Historical Data'!W36)</f>
        <v/>
      </c>
      <c r="AD49" s="661" t="str">
        <f>IF('Historical Data'!X36="","",'Historical Data'!X36)</f>
        <v/>
      </c>
      <c r="AE49" s="662" t="str">
        <f>IF('Historical Data'!Y36="","",'Historical Data'!Y36)</f>
        <v/>
      </c>
      <c r="AF49" s="661" t="str">
        <f>IF('Historical Data'!Z36="","",'Historical Data'!Z36)</f>
        <v/>
      </c>
      <c r="AG49" s="661" t="str">
        <f>IF('Historical Data'!AA36="","",'Historical Data'!AA36)</f>
        <v/>
      </c>
    </row>
    <row r="50" spans="2:33">
      <c r="B50" s="660" t="str">
        <f>IF('Historical Data'!B37="","",'Historical Data'!B37)</f>
        <v/>
      </c>
      <c r="D50" s="661" t="str">
        <f>IF('Historical Data'!D37="","",'Historical Data'!D37)</f>
        <v/>
      </c>
      <c r="E50" s="661" t="str">
        <f>IF('Historical Data'!E37="","",'Historical Data'!E37)</f>
        <v/>
      </c>
      <c r="F50" s="661" t="str">
        <f>IF('Historical Data'!F37="","",'Historical Data'!F37)</f>
        <v/>
      </c>
      <c r="G50" s="661"/>
      <c r="H50" s="662" t="str">
        <f>IF('Historical Data'!G37="","",'Historical Data'!G37)</f>
        <v/>
      </c>
      <c r="I50" s="661" t="str">
        <f>IF('Historical Data'!H37="","",'Historical Data'!H37)</f>
        <v/>
      </c>
      <c r="J50" s="661" t="str">
        <f>IF('Historical Data'!I37="","",'Historical Data'!I37)</f>
        <v/>
      </c>
      <c r="L50" s="661" t="str">
        <f>IF('Historical Data'!J37="","",'Historical Data'!J37)</f>
        <v/>
      </c>
      <c r="M50" s="661" t="str">
        <f>IF('Historical Data'!K37="","",'Historical Data'!K37)</f>
        <v/>
      </c>
      <c r="N50" s="661" t="str">
        <f>IF('Historical Data'!L37="","",'Historical Data'!L37)</f>
        <v/>
      </c>
      <c r="O50" s="661"/>
      <c r="P50" s="662" t="str">
        <f>IF('Historical Data'!M37="","",'Historical Data'!M37)</f>
        <v/>
      </c>
      <c r="Q50" s="661" t="str">
        <f>IF('Historical Data'!N37="","",'Historical Data'!N37)</f>
        <v/>
      </c>
      <c r="R50" s="661" t="str">
        <f>IF('Historical Data'!O37="","",'Historical Data'!O37)</f>
        <v/>
      </c>
      <c r="T50" s="661" t="str">
        <f>IF('Historical Data'!W37="","",'Historical Data'!W37)</f>
        <v/>
      </c>
      <c r="U50" s="661" t="str">
        <f>IF('Historical Data'!X37="","",'Historical Data'!X37)</f>
        <v/>
      </c>
      <c r="V50" s="661" t="str">
        <f>IF('Historical Data'!Y37="","",'Historical Data'!Y37)</f>
        <v/>
      </c>
      <c r="W50" s="661"/>
      <c r="X50" s="662" t="str">
        <f>IF('Historical Data'!Z37="","",'Historical Data'!Z37)</f>
        <v/>
      </c>
      <c r="Y50" s="661" t="str">
        <f>IF('Historical Data'!AA37="","",'Historical Data'!AA37)</f>
        <v/>
      </c>
      <c r="Z50" s="661" t="str">
        <f>IF('Historical Data'!AB37="","",'Historical Data'!AB37)</f>
        <v/>
      </c>
      <c r="AB50" s="661" t="str">
        <f>IF('Historical Data'!V37="","",'Historical Data'!V37)</f>
        <v/>
      </c>
      <c r="AC50" s="661" t="str">
        <f>IF('Historical Data'!W37="","",'Historical Data'!W37)</f>
        <v/>
      </c>
      <c r="AD50" s="661" t="str">
        <f>IF('Historical Data'!X37="","",'Historical Data'!X37)</f>
        <v/>
      </c>
      <c r="AE50" s="662" t="str">
        <f>IF('Historical Data'!Y37="","",'Historical Data'!Y37)</f>
        <v/>
      </c>
      <c r="AF50" s="661" t="str">
        <f>IF('Historical Data'!Z37="","",'Historical Data'!Z37)</f>
        <v/>
      </c>
      <c r="AG50" s="661" t="str">
        <f>IF('Historical Data'!AA37="","",'Historical Data'!AA37)</f>
        <v/>
      </c>
    </row>
    <row r="51" spans="2:33">
      <c r="B51" s="660" t="str">
        <f>IF('Historical Data'!B38="","",'Historical Data'!B38)</f>
        <v/>
      </c>
      <c r="D51" s="661" t="str">
        <f>IF('Historical Data'!D38="","",'Historical Data'!D38)</f>
        <v/>
      </c>
      <c r="E51" s="661" t="str">
        <f>IF('Historical Data'!E38="","",'Historical Data'!E38)</f>
        <v/>
      </c>
      <c r="F51" s="661" t="str">
        <f>IF('Historical Data'!F38="","",'Historical Data'!F38)</f>
        <v/>
      </c>
      <c r="G51" s="661"/>
      <c r="H51" s="662" t="str">
        <f>IF('Historical Data'!G38="","",'Historical Data'!G38)</f>
        <v/>
      </c>
      <c r="I51" s="661" t="str">
        <f>IF('Historical Data'!H38="","",'Historical Data'!H38)</f>
        <v/>
      </c>
      <c r="J51" s="661" t="str">
        <f>IF('Historical Data'!I38="","",'Historical Data'!I38)</f>
        <v/>
      </c>
      <c r="L51" s="661" t="str">
        <f>IF('Historical Data'!J38="","",'Historical Data'!J38)</f>
        <v/>
      </c>
      <c r="M51" s="661" t="str">
        <f>IF('Historical Data'!K38="","",'Historical Data'!K38)</f>
        <v/>
      </c>
      <c r="N51" s="661" t="str">
        <f>IF('Historical Data'!L38="","",'Historical Data'!L38)</f>
        <v/>
      </c>
      <c r="O51" s="661"/>
      <c r="P51" s="662" t="str">
        <f>IF('Historical Data'!M38="","",'Historical Data'!M38)</f>
        <v/>
      </c>
      <c r="Q51" s="661" t="str">
        <f>IF('Historical Data'!N38="","",'Historical Data'!N38)</f>
        <v/>
      </c>
      <c r="R51" s="661" t="str">
        <f>IF('Historical Data'!O38="","",'Historical Data'!O38)</f>
        <v/>
      </c>
      <c r="T51" s="661" t="str">
        <f>IF('Historical Data'!W38="","",'Historical Data'!W38)</f>
        <v/>
      </c>
      <c r="U51" s="661" t="str">
        <f>IF('Historical Data'!X38="","",'Historical Data'!X38)</f>
        <v/>
      </c>
      <c r="V51" s="661" t="str">
        <f>IF('Historical Data'!Y38="","",'Historical Data'!Y38)</f>
        <v/>
      </c>
      <c r="W51" s="661"/>
      <c r="X51" s="662" t="str">
        <f>IF('Historical Data'!Z38="","",'Historical Data'!Z38)</f>
        <v/>
      </c>
      <c r="Y51" s="661" t="str">
        <f>IF('Historical Data'!AA38="","",'Historical Data'!AA38)</f>
        <v/>
      </c>
      <c r="Z51" s="661" t="str">
        <f>IF('Historical Data'!AB38="","",'Historical Data'!AB38)</f>
        <v/>
      </c>
      <c r="AB51" s="661" t="str">
        <f>IF('Historical Data'!V38="","",'Historical Data'!V38)</f>
        <v/>
      </c>
      <c r="AC51" s="661" t="str">
        <f>IF('Historical Data'!W38="","",'Historical Data'!W38)</f>
        <v/>
      </c>
      <c r="AD51" s="661" t="str">
        <f>IF('Historical Data'!X38="","",'Historical Data'!X38)</f>
        <v/>
      </c>
      <c r="AE51" s="662" t="str">
        <f>IF('Historical Data'!Y38="","",'Historical Data'!Y38)</f>
        <v/>
      </c>
      <c r="AF51" s="661" t="str">
        <f>IF('Historical Data'!Z38="","",'Historical Data'!Z38)</f>
        <v/>
      </c>
      <c r="AG51" s="661" t="str">
        <f>IF('Historical Data'!AA38="","",'Historical Data'!AA38)</f>
        <v/>
      </c>
    </row>
    <row r="52" spans="2:33">
      <c r="B52" s="660" t="str">
        <f>IF('Historical Data'!B39="","",'Historical Data'!B39)</f>
        <v/>
      </c>
      <c r="D52" s="661" t="str">
        <f>IF('Historical Data'!D39="","",'Historical Data'!D39)</f>
        <v/>
      </c>
      <c r="E52" s="661" t="str">
        <f>IF('Historical Data'!E39="","",'Historical Data'!E39)</f>
        <v/>
      </c>
      <c r="F52" s="661" t="str">
        <f>IF('Historical Data'!F39="","",'Historical Data'!F39)</f>
        <v/>
      </c>
      <c r="G52" s="661"/>
      <c r="H52" s="662" t="str">
        <f>IF('Historical Data'!G39="","",'Historical Data'!G39)</f>
        <v/>
      </c>
      <c r="I52" s="661" t="str">
        <f>IF('Historical Data'!H39="","",'Historical Data'!H39)</f>
        <v/>
      </c>
      <c r="J52" s="661" t="str">
        <f>IF('Historical Data'!I39="","",'Historical Data'!I39)</f>
        <v/>
      </c>
      <c r="L52" s="661" t="str">
        <f>IF('Historical Data'!J39="","",'Historical Data'!J39)</f>
        <v/>
      </c>
      <c r="M52" s="661" t="str">
        <f>IF('Historical Data'!K39="","",'Historical Data'!K39)</f>
        <v/>
      </c>
      <c r="N52" s="661" t="str">
        <f>IF('Historical Data'!L39="","",'Historical Data'!L39)</f>
        <v/>
      </c>
      <c r="O52" s="661"/>
      <c r="P52" s="662" t="str">
        <f>IF('Historical Data'!M39="","",'Historical Data'!M39)</f>
        <v/>
      </c>
      <c r="Q52" s="661" t="str">
        <f>IF('Historical Data'!N39="","",'Historical Data'!N39)</f>
        <v/>
      </c>
      <c r="R52" s="661" t="str">
        <f>IF('Historical Data'!O39="","",'Historical Data'!O39)</f>
        <v/>
      </c>
      <c r="T52" s="661" t="str">
        <f>IF('Historical Data'!W39="","",'Historical Data'!W39)</f>
        <v/>
      </c>
      <c r="U52" s="661" t="str">
        <f>IF('Historical Data'!X39="","",'Historical Data'!X39)</f>
        <v/>
      </c>
      <c r="V52" s="661" t="str">
        <f>IF('Historical Data'!Y39="","",'Historical Data'!Y39)</f>
        <v/>
      </c>
      <c r="W52" s="661"/>
      <c r="X52" s="662" t="str">
        <f>IF('Historical Data'!Z39="","",'Historical Data'!Z39)</f>
        <v/>
      </c>
      <c r="Y52" s="661" t="str">
        <f>IF('Historical Data'!AA39="","",'Historical Data'!AA39)</f>
        <v/>
      </c>
      <c r="Z52" s="661" t="str">
        <f>IF('Historical Data'!AB39="","",'Historical Data'!AB39)</f>
        <v/>
      </c>
      <c r="AB52" s="661" t="str">
        <f>IF('Historical Data'!V39="","",'Historical Data'!V39)</f>
        <v/>
      </c>
      <c r="AC52" s="661" t="str">
        <f>IF('Historical Data'!W39="","",'Historical Data'!W39)</f>
        <v/>
      </c>
      <c r="AD52" s="661" t="str">
        <f>IF('Historical Data'!X39="","",'Historical Data'!X39)</f>
        <v/>
      </c>
      <c r="AE52" s="662" t="str">
        <f>IF('Historical Data'!Y39="","",'Historical Data'!Y39)</f>
        <v/>
      </c>
      <c r="AF52" s="661" t="str">
        <f>IF('Historical Data'!Z39="","",'Historical Data'!Z39)</f>
        <v/>
      </c>
      <c r="AG52" s="661" t="str">
        <f>IF('Historical Data'!AA39="","",'Historical Data'!AA39)</f>
        <v/>
      </c>
    </row>
    <row r="53" spans="2:33">
      <c r="B53" s="660" t="str">
        <f>IF('Historical Data'!B40="","",'Historical Data'!B40)</f>
        <v/>
      </c>
      <c r="D53" s="661" t="str">
        <f>IF('Historical Data'!D40="","",'Historical Data'!D40)</f>
        <v/>
      </c>
      <c r="E53" s="661" t="str">
        <f>IF('Historical Data'!E40="","",'Historical Data'!E40)</f>
        <v/>
      </c>
      <c r="F53" s="661" t="str">
        <f>IF('Historical Data'!F40="","",'Historical Data'!F40)</f>
        <v/>
      </c>
      <c r="G53" s="661"/>
      <c r="H53" s="662" t="str">
        <f>IF('Historical Data'!G40="","",'Historical Data'!G40)</f>
        <v/>
      </c>
      <c r="I53" s="661" t="str">
        <f>IF('Historical Data'!H40="","",'Historical Data'!H40)</f>
        <v/>
      </c>
      <c r="J53" s="661" t="str">
        <f>IF('Historical Data'!I40="","",'Historical Data'!I40)</f>
        <v/>
      </c>
      <c r="L53" s="661" t="str">
        <f>IF('Historical Data'!J40="","",'Historical Data'!J40)</f>
        <v/>
      </c>
      <c r="M53" s="661" t="str">
        <f>IF('Historical Data'!K40="","",'Historical Data'!K40)</f>
        <v/>
      </c>
      <c r="N53" s="661" t="str">
        <f>IF('Historical Data'!L40="","",'Historical Data'!L40)</f>
        <v/>
      </c>
      <c r="O53" s="661"/>
      <c r="P53" s="662" t="str">
        <f>IF('Historical Data'!M40="","",'Historical Data'!M40)</f>
        <v/>
      </c>
      <c r="Q53" s="661" t="str">
        <f>IF('Historical Data'!N40="","",'Historical Data'!N40)</f>
        <v/>
      </c>
      <c r="R53" s="661" t="str">
        <f>IF('Historical Data'!O40="","",'Historical Data'!O40)</f>
        <v/>
      </c>
      <c r="T53" s="661" t="str">
        <f>IF('Historical Data'!W40="","",'Historical Data'!W40)</f>
        <v/>
      </c>
      <c r="U53" s="661" t="str">
        <f>IF('Historical Data'!X40="","",'Historical Data'!X40)</f>
        <v/>
      </c>
      <c r="V53" s="661" t="str">
        <f>IF('Historical Data'!Y40="","",'Historical Data'!Y40)</f>
        <v/>
      </c>
      <c r="W53" s="661"/>
      <c r="X53" s="662" t="str">
        <f>IF('Historical Data'!Z40="","",'Historical Data'!Z40)</f>
        <v/>
      </c>
      <c r="Y53" s="661" t="str">
        <f>IF('Historical Data'!AA40="","",'Historical Data'!AA40)</f>
        <v/>
      </c>
      <c r="Z53" s="661" t="str">
        <f>IF('Historical Data'!AB40="","",'Historical Data'!AB40)</f>
        <v/>
      </c>
      <c r="AB53" s="661" t="str">
        <f>IF('Historical Data'!V40="","",'Historical Data'!V40)</f>
        <v/>
      </c>
      <c r="AC53" s="661" t="str">
        <f>IF('Historical Data'!W40="","",'Historical Data'!W40)</f>
        <v/>
      </c>
      <c r="AD53" s="661" t="str">
        <f>IF('Historical Data'!X40="","",'Historical Data'!X40)</f>
        <v/>
      </c>
      <c r="AE53" s="662" t="str">
        <f>IF('Historical Data'!Y40="","",'Historical Data'!Y40)</f>
        <v/>
      </c>
      <c r="AF53" s="661" t="str">
        <f>IF('Historical Data'!Z40="","",'Historical Data'!Z40)</f>
        <v/>
      </c>
      <c r="AG53" s="661" t="str">
        <f>IF('Historical Data'!AA40="","",'Historical Data'!AA40)</f>
        <v/>
      </c>
    </row>
    <row r="54" spans="2:33">
      <c r="B54" s="660" t="str">
        <f>IF('Historical Data'!B41="","",'Historical Data'!B41)</f>
        <v/>
      </c>
      <c r="D54" s="661" t="str">
        <f>IF('Historical Data'!D41="","",'Historical Data'!D41)</f>
        <v/>
      </c>
      <c r="E54" s="661" t="str">
        <f>IF('Historical Data'!E41="","",'Historical Data'!E41)</f>
        <v/>
      </c>
      <c r="F54" s="661" t="str">
        <f>IF('Historical Data'!F41="","",'Historical Data'!F41)</f>
        <v/>
      </c>
      <c r="G54" s="661"/>
      <c r="H54" s="662" t="str">
        <f>IF('Historical Data'!G41="","",'Historical Data'!G41)</f>
        <v/>
      </c>
      <c r="I54" s="661" t="str">
        <f>IF('Historical Data'!H41="","",'Historical Data'!H41)</f>
        <v/>
      </c>
      <c r="J54" s="661" t="str">
        <f>IF('Historical Data'!I41="","",'Historical Data'!I41)</f>
        <v/>
      </c>
      <c r="L54" s="661" t="str">
        <f>IF('Historical Data'!J41="","",'Historical Data'!J41)</f>
        <v/>
      </c>
      <c r="M54" s="661" t="str">
        <f>IF('Historical Data'!K41="","",'Historical Data'!K41)</f>
        <v/>
      </c>
      <c r="N54" s="661" t="str">
        <f>IF('Historical Data'!L41="","",'Historical Data'!L41)</f>
        <v/>
      </c>
      <c r="O54" s="661"/>
      <c r="P54" s="662" t="str">
        <f>IF('Historical Data'!M41="","",'Historical Data'!M41)</f>
        <v/>
      </c>
      <c r="Q54" s="661" t="str">
        <f>IF('Historical Data'!N41="","",'Historical Data'!N41)</f>
        <v/>
      </c>
      <c r="R54" s="661" t="str">
        <f>IF('Historical Data'!O41="","",'Historical Data'!O41)</f>
        <v/>
      </c>
      <c r="T54" s="661" t="str">
        <f>IF('Historical Data'!W41="","",'Historical Data'!W41)</f>
        <v/>
      </c>
      <c r="U54" s="661" t="str">
        <f>IF('Historical Data'!X41="","",'Historical Data'!X41)</f>
        <v/>
      </c>
      <c r="V54" s="661" t="str">
        <f>IF('Historical Data'!Y41="","",'Historical Data'!Y41)</f>
        <v/>
      </c>
      <c r="W54" s="661"/>
      <c r="X54" s="662" t="str">
        <f>IF('Historical Data'!Z41="","",'Historical Data'!Z41)</f>
        <v/>
      </c>
      <c r="Y54" s="661" t="str">
        <f>IF('Historical Data'!AA41="","",'Historical Data'!AA41)</f>
        <v/>
      </c>
      <c r="Z54" s="661" t="str">
        <f>IF('Historical Data'!AB41="","",'Historical Data'!AB41)</f>
        <v/>
      </c>
      <c r="AB54" s="661" t="str">
        <f>IF('Historical Data'!V41="","",'Historical Data'!V41)</f>
        <v/>
      </c>
      <c r="AC54" s="661" t="str">
        <f>IF('Historical Data'!W41="","",'Historical Data'!W41)</f>
        <v/>
      </c>
      <c r="AD54" s="661" t="str">
        <f>IF('Historical Data'!X41="","",'Historical Data'!X41)</f>
        <v/>
      </c>
      <c r="AE54" s="662" t="str">
        <f>IF('Historical Data'!Y41="","",'Historical Data'!Y41)</f>
        <v/>
      </c>
      <c r="AF54" s="661" t="str">
        <f>IF('Historical Data'!Z41="","",'Historical Data'!Z41)</f>
        <v/>
      </c>
      <c r="AG54" s="661" t="str">
        <f>IF('Historical Data'!AA41="","",'Historical Data'!AA41)</f>
        <v/>
      </c>
    </row>
    <row r="55" spans="2:33">
      <c r="B55" s="660" t="str">
        <f>IF('Historical Data'!B42="","",'Historical Data'!B42)</f>
        <v/>
      </c>
      <c r="D55" s="661" t="str">
        <f>IF('Historical Data'!D42="","",'Historical Data'!D42)</f>
        <v/>
      </c>
      <c r="E55" s="661" t="str">
        <f>IF('Historical Data'!E42="","",'Historical Data'!E42)</f>
        <v/>
      </c>
      <c r="F55" s="661" t="str">
        <f>IF('Historical Data'!F42="","",'Historical Data'!F42)</f>
        <v/>
      </c>
      <c r="G55" s="661"/>
      <c r="H55" s="662" t="str">
        <f>IF('Historical Data'!G42="","",'Historical Data'!G42)</f>
        <v/>
      </c>
      <c r="I55" s="661" t="str">
        <f>IF('Historical Data'!H42="","",'Historical Data'!H42)</f>
        <v/>
      </c>
      <c r="J55" s="661" t="str">
        <f>IF('Historical Data'!I42="","",'Historical Data'!I42)</f>
        <v/>
      </c>
      <c r="L55" s="661" t="str">
        <f>IF('Historical Data'!J42="","",'Historical Data'!J42)</f>
        <v/>
      </c>
      <c r="M55" s="661" t="str">
        <f>IF('Historical Data'!K42="","",'Historical Data'!K42)</f>
        <v/>
      </c>
      <c r="N55" s="661" t="str">
        <f>IF('Historical Data'!L42="","",'Historical Data'!L42)</f>
        <v/>
      </c>
      <c r="O55" s="661"/>
      <c r="P55" s="662" t="str">
        <f>IF('Historical Data'!M42="","",'Historical Data'!M42)</f>
        <v/>
      </c>
      <c r="Q55" s="661" t="str">
        <f>IF('Historical Data'!N42="","",'Historical Data'!N42)</f>
        <v/>
      </c>
      <c r="R55" s="661" t="str">
        <f>IF('Historical Data'!O42="","",'Historical Data'!O42)</f>
        <v/>
      </c>
      <c r="T55" s="661" t="str">
        <f>IF('Historical Data'!W42="","",'Historical Data'!W42)</f>
        <v/>
      </c>
      <c r="U55" s="661" t="str">
        <f>IF('Historical Data'!X42="","",'Historical Data'!X42)</f>
        <v/>
      </c>
      <c r="V55" s="661" t="str">
        <f>IF('Historical Data'!Y42="","",'Historical Data'!Y42)</f>
        <v/>
      </c>
      <c r="W55" s="661"/>
      <c r="X55" s="662" t="str">
        <f>IF('Historical Data'!Z42="","",'Historical Data'!Z42)</f>
        <v/>
      </c>
      <c r="Y55" s="661" t="str">
        <f>IF('Historical Data'!AA42="","",'Historical Data'!AA42)</f>
        <v/>
      </c>
      <c r="Z55" s="661" t="str">
        <f>IF('Historical Data'!AB42="","",'Historical Data'!AB42)</f>
        <v/>
      </c>
      <c r="AB55" s="661" t="str">
        <f>IF('Historical Data'!V42="","",'Historical Data'!V42)</f>
        <v/>
      </c>
      <c r="AC55" s="661" t="str">
        <f>IF('Historical Data'!W42="","",'Historical Data'!W42)</f>
        <v/>
      </c>
      <c r="AD55" s="661" t="str">
        <f>IF('Historical Data'!X42="","",'Historical Data'!X42)</f>
        <v/>
      </c>
      <c r="AE55" s="662" t="str">
        <f>IF('Historical Data'!Y42="","",'Historical Data'!Y42)</f>
        <v/>
      </c>
      <c r="AF55" s="661" t="str">
        <f>IF('Historical Data'!Z42="","",'Historical Data'!Z42)</f>
        <v/>
      </c>
      <c r="AG55" s="661" t="str">
        <f>IF('Historical Data'!AA42="","",'Historical Data'!AA42)</f>
        <v/>
      </c>
    </row>
    <row r="56" spans="2:33">
      <c r="B56" s="660" t="str">
        <f>IF('Historical Data'!B43="","",'Historical Data'!B43)</f>
        <v/>
      </c>
      <c r="D56" s="661" t="str">
        <f>IF('Historical Data'!D43="","",'Historical Data'!D43)</f>
        <v/>
      </c>
      <c r="E56" s="661" t="str">
        <f>IF('Historical Data'!E43="","",'Historical Data'!E43)</f>
        <v/>
      </c>
      <c r="F56" s="661" t="str">
        <f>IF('Historical Data'!F43="","",'Historical Data'!F43)</f>
        <v/>
      </c>
      <c r="G56" s="661"/>
      <c r="H56" s="662" t="str">
        <f>IF('Historical Data'!G43="","",'Historical Data'!G43)</f>
        <v/>
      </c>
      <c r="I56" s="661" t="str">
        <f>IF('Historical Data'!H43="","",'Historical Data'!H43)</f>
        <v/>
      </c>
      <c r="J56" s="661" t="str">
        <f>IF('Historical Data'!I43="","",'Historical Data'!I43)</f>
        <v/>
      </c>
      <c r="L56" s="661" t="str">
        <f>IF('Historical Data'!J43="","",'Historical Data'!J43)</f>
        <v/>
      </c>
      <c r="M56" s="661" t="str">
        <f>IF('Historical Data'!K43="","",'Historical Data'!K43)</f>
        <v/>
      </c>
      <c r="N56" s="661" t="str">
        <f>IF('Historical Data'!L43="","",'Historical Data'!L43)</f>
        <v/>
      </c>
      <c r="O56" s="661"/>
      <c r="P56" s="662" t="str">
        <f>IF('Historical Data'!M43="","",'Historical Data'!M43)</f>
        <v/>
      </c>
      <c r="Q56" s="661" t="str">
        <f>IF('Historical Data'!N43="","",'Historical Data'!N43)</f>
        <v/>
      </c>
      <c r="R56" s="661" t="str">
        <f>IF('Historical Data'!O43="","",'Historical Data'!O43)</f>
        <v/>
      </c>
      <c r="T56" s="661" t="str">
        <f>IF('Historical Data'!W43="","",'Historical Data'!W43)</f>
        <v/>
      </c>
      <c r="U56" s="661" t="str">
        <f>IF('Historical Data'!X43="","",'Historical Data'!X43)</f>
        <v/>
      </c>
      <c r="V56" s="661" t="str">
        <f>IF('Historical Data'!Y43="","",'Historical Data'!Y43)</f>
        <v/>
      </c>
      <c r="W56" s="661"/>
      <c r="X56" s="662" t="str">
        <f>IF('Historical Data'!Z43="","",'Historical Data'!Z43)</f>
        <v/>
      </c>
      <c r="Y56" s="661" t="str">
        <f>IF('Historical Data'!AA43="","",'Historical Data'!AA43)</f>
        <v/>
      </c>
      <c r="Z56" s="661" t="str">
        <f>IF('Historical Data'!AB43="","",'Historical Data'!AB43)</f>
        <v/>
      </c>
      <c r="AB56" s="661" t="str">
        <f>IF('Historical Data'!V43="","",'Historical Data'!V43)</f>
        <v/>
      </c>
      <c r="AC56" s="661" t="str">
        <f>IF('Historical Data'!W43="","",'Historical Data'!W43)</f>
        <v/>
      </c>
      <c r="AD56" s="661" t="str">
        <f>IF('Historical Data'!X43="","",'Historical Data'!X43)</f>
        <v/>
      </c>
      <c r="AE56" s="662" t="str">
        <f>IF('Historical Data'!Y43="","",'Historical Data'!Y43)</f>
        <v/>
      </c>
      <c r="AF56" s="661" t="str">
        <f>IF('Historical Data'!Z43="","",'Historical Data'!Z43)</f>
        <v/>
      </c>
      <c r="AG56" s="661" t="str">
        <f>IF('Historical Data'!AA43="","",'Historical Data'!AA43)</f>
        <v/>
      </c>
    </row>
    <row r="57" spans="2:33">
      <c r="B57" s="660" t="str">
        <f>IF('Historical Data'!B44="","",'Historical Data'!B44)</f>
        <v/>
      </c>
      <c r="D57" s="661" t="str">
        <f>IF('Historical Data'!D44="","",'Historical Data'!D44)</f>
        <v/>
      </c>
      <c r="E57" s="661" t="str">
        <f>IF('Historical Data'!E44="","",'Historical Data'!E44)</f>
        <v/>
      </c>
      <c r="F57" s="661" t="str">
        <f>IF('Historical Data'!F44="","",'Historical Data'!F44)</f>
        <v/>
      </c>
      <c r="G57" s="661"/>
      <c r="H57" s="662" t="str">
        <f>IF('Historical Data'!G44="","",'Historical Data'!G44)</f>
        <v/>
      </c>
      <c r="I57" s="661" t="str">
        <f>IF('Historical Data'!H44="","",'Historical Data'!H44)</f>
        <v/>
      </c>
      <c r="J57" s="661" t="str">
        <f>IF('Historical Data'!I44="","",'Historical Data'!I44)</f>
        <v/>
      </c>
      <c r="L57" s="661" t="str">
        <f>IF('Historical Data'!J44="","",'Historical Data'!J44)</f>
        <v/>
      </c>
      <c r="M57" s="661" t="str">
        <f>IF('Historical Data'!K44="","",'Historical Data'!K44)</f>
        <v/>
      </c>
      <c r="N57" s="661" t="str">
        <f>IF('Historical Data'!L44="","",'Historical Data'!L44)</f>
        <v/>
      </c>
      <c r="O57" s="661"/>
      <c r="P57" s="662" t="str">
        <f>IF('Historical Data'!M44="","",'Historical Data'!M44)</f>
        <v/>
      </c>
      <c r="Q57" s="661" t="str">
        <f>IF('Historical Data'!N44="","",'Historical Data'!N44)</f>
        <v/>
      </c>
      <c r="R57" s="661" t="str">
        <f>IF('Historical Data'!O44="","",'Historical Data'!O44)</f>
        <v/>
      </c>
      <c r="T57" s="661" t="str">
        <f>IF('Historical Data'!W44="","",'Historical Data'!W44)</f>
        <v/>
      </c>
      <c r="U57" s="661" t="str">
        <f>IF('Historical Data'!X44="","",'Historical Data'!X44)</f>
        <v/>
      </c>
      <c r="V57" s="661" t="str">
        <f>IF('Historical Data'!Y44="","",'Historical Data'!Y44)</f>
        <v/>
      </c>
      <c r="W57" s="661"/>
      <c r="X57" s="662" t="str">
        <f>IF('Historical Data'!Z44="","",'Historical Data'!Z44)</f>
        <v/>
      </c>
      <c r="Y57" s="661" t="str">
        <f>IF('Historical Data'!AA44="","",'Historical Data'!AA44)</f>
        <v/>
      </c>
      <c r="Z57" s="661" t="str">
        <f>IF('Historical Data'!AB44="","",'Historical Data'!AB44)</f>
        <v/>
      </c>
      <c r="AB57" s="661" t="str">
        <f>IF('Historical Data'!V44="","",'Historical Data'!V44)</f>
        <v/>
      </c>
      <c r="AC57" s="661" t="str">
        <f>IF('Historical Data'!W44="","",'Historical Data'!W44)</f>
        <v/>
      </c>
      <c r="AD57" s="661" t="str">
        <f>IF('Historical Data'!X44="","",'Historical Data'!X44)</f>
        <v/>
      </c>
      <c r="AE57" s="662" t="str">
        <f>IF('Historical Data'!Y44="","",'Historical Data'!Y44)</f>
        <v/>
      </c>
      <c r="AF57" s="661" t="str">
        <f>IF('Historical Data'!Z44="","",'Historical Data'!Z44)</f>
        <v/>
      </c>
      <c r="AG57" s="661" t="str">
        <f>IF('Historical Data'!AA44="","",'Historical Data'!AA44)</f>
        <v/>
      </c>
    </row>
    <row r="58" spans="2:33">
      <c r="B58" s="660" t="str">
        <f>IF('Historical Data'!B45="","",'Historical Data'!B45)</f>
        <v/>
      </c>
      <c r="D58" s="661" t="str">
        <f>IF('Historical Data'!D45="","",'Historical Data'!D45)</f>
        <v/>
      </c>
      <c r="E58" s="661" t="str">
        <f>IF('Historical Data'!E45="","",'Historical Data'!E45)</f>
        <v/>
      </c>
      <c r="F58" s="661" t="str">
        <f>IF('Historical Data'!F45="","",'Historical Data'!F45)</f>
        <v/>
      </c>
      <c r="G58" s="661"/>
      <c r="H58" s="662" t="str">
        <f>IF('Historical Data'!G45="","",'Historical Data'!G45)</f>
        <v/>
      </c>
      <c r="I58" s="661" t="str">
        <f>IF('Historical Data'!H45="","",'Historical Data'!H45)</f>
        <v/>
      </c>
      <c r="J58" s="661" t="str">
        <f>IF('Historical Data'!I45="","",'Historical Data'!I45)</f>
        <v/>
      </c>
      <c r="L58" s="661" t="str">
        <f>IF('Historical Data'!J45="","",'Historical Data'!J45)</f>
        <v/>
      </c>
      <c r="M58" s="661" t="str">
        <f>IF('Historical Data'!K45="","",'Historical Data'!K45)</f>
        <v/>
      </c>
      <c r="N58" s="661" t="str">
        <f>IF('Historical Data'!L45="","",'Historical Data'!L45)</f>
        <v/>
      </c>
      <c r="O58" s="661"/>
      <c r="P58" s="662" t="str">
        <f>IF('Historical Data'!M45="","",'Historical Data'!M45)</f>
        <v/>
      </c>
      <c r="Q58" s="661" t="str">
        <f>IF('Historical Data'!N45="","",'Historical Data'!N45)</f>
        <v/>
      </c>
      <c r="R58" s="661" t="str">
        <f>IF('Historical Data'!O45="","",'Historical Data'!O45)</f>
        <v/>
      </c>
      <c r="T58" s="661" t="str">
        <f>IF('Historical Data'!W45="","",'Historical Data'!W45)</f>
        <v/>
      </c>
      <c r="U58" s="661" t="str">
        <f>IF('Historical Data'!X45="","",'Historical Data'!X45)</f>
        <v/>
      </c>
      <c r="V58" s="661" t="str">
        <f>IF('Historical Data'!Y45="","",'Historical Data'!Y45)</f>
        <v/>
      </c>
      <c r="W58" s="661"/>
      <c r="X58" s="662" t="str">
        <f>IF('Historical Data'!Z45="","",'Historical Data'!Z45)</f>
        <v/>
      </c>
      <c r="Y58" s="661" t="str">
        <f>IF('Historical Data'!AA45="","",'Historical Data'!AA45)</f>
        <v/>
      </c>
      <c r="Z58" s="661" t="str">
        <f>IF('Historical Data'!AB45="","",'Historical Data'!AB45)</f>
        <v/>
      </c>
      <c r="AB58" s="661" t="str">
        <f>IF('Historical Data'!V45="","",'Historical Data'!V45)</f>
        <v/>
      </c>
      <c r="AC58" s="661" t="str">
        <f>IF('Historical Data'!W45="","",'Historical Data'!W45)</f>
        <v/>
      </c>
      <c r="AD58" s="661" t="str">
        <f>IF('Historical Data'!X45="","",'Historical Data'!X45)</f>
        <v/>
      </c>
      <c r="AE58" s="662" t="str">
        <f>IF('Historical Data'!Y45="","",'Historical Data'!Y45)</f>
        <v/>
      </c>
      <c r="AF58" s="661" t="str">
        <f>IF('Historical Data'!Z45="","",'Historical Data'!Z45)</f>
        <v/>
      </c>
      <c r="AG58" s="661" t="str">
        <f>IF('Historical Data'!AA45="","",'Historical Data'!AA45)</f>
        <v/>
      </c>
    </row>
    <row r="59" spans="2:33">
      <c r="B59" s="660" t="str">
        <f>IF('Historical Data'!B46="","",'Historical Data'!B46)</f>
        <v/>
      </c>
      <c r="D59" s="661" t="str">
        <f>IF('Historical Data'!D46="","",'Historical Data'!D46)</f>
        <v/>
      </c>
      <c r="E59" s="661" t="str">
        <f>IF('Historical Data'!E46="","",'Historical Data'!E46)</f>
        <v/>
      </c>
      <c r="F59" s="661" t="str">
        <f>IF('Historical Data'!F46="","",'Historical Data'!F46)</f>
        <v/>
      </c>
      <c r="G59" s="661"/>
      <c r="H59" s="662" t="str">
        <f>IF('Historical Data'!G46="","",'Historical Data'!G46)</f>
        <v/>
      </c>
      <c r="I59" s="661" t="str">
        <f>IF('Historical Data'!H46="","",'Historical Data'!H46)</f>
        <v/>
      </c>
      <c r="J59" s="661" t="str">
        <f>IF('Historical Data'!I46="","",'Historical Data'!I46)</f>
        <v/>
      </c>
      <c r="L59" s="661" t="str">
        <f>IF('Historical Data'!J46="","",'Historical Data'!J46)</f>
        <v/>
      </c>
      <c r="M59" s="661" t="str">
        <f>IF('Historical Data'!K46="","",'Historical Data'!K46)</f>
        <v/>
      </c>
      <c r="N59" s="661" t="str">
        <f>IF('Historical Data'!L46="","",'Historical Data'!L46)</f>
        <v/>
      </c>
      <c r="O59" s="661"/>
      <c r="P59" s="662" t="str">
        <f>IF('Historical Data'!M46="","",'Historical Data'!M46)</f>
        <v/>
      </c>
      <c r="Q59" s="661" t="str">
        <f>IF('Historical Data'!N46="","",'Historical Data'!N46)</f>
        <v/>
      </c>
      <c r="R59" s="661" t="str">
        <f>IF('Historical Data'!O46="","",'Historical Data'!O46)</f>
        <v/>
      </c>
      <c r="T59" s="661" t="str">
        <f>IF('Historical Data'!W46="","",'Historical Data'!W46)</f>
        <v/>
      </c>
      <c r="U59" s="661" t="str">
        <f>IF('Historical Data'!X46="","",'Historical Data'!X46)</f>
        <v/>
      </c>
      <c r="V59" s="661" t="str">
        <f>IF('Historical Data'!Y46="","",'Historical Data'!Y46)</f>
        <v/>
      </c>
      <c r="W59" s="661"/>
      <c r="X59" s="662" t="str">
        <f>IF('Historical Data'!Z46="","",'Historical Data'!Z46)</f>
        <v/>
      </c>
      <c r="Y59" s="661" t="str">
        <f>IF('Historical Data'!AA46="","",'Historical Data'!AA46)</f>
        <v/>
      </c>
      <c r="Z59" s="661" t="str">
        <f>IF('Historical Data'!AB46="","",'Historical Data'!AB46)</f>
        <v/>
      </c>
      <c r="AB59" s="661" t="str">
        <f>IF('Historical Data'!V46="","",'Historical Data'!V46)</f>
        <v/>
      </c>
      <c r="AC59" s="661" t="str">
        <f>IF('Historical Data'!W46="","",'Historical Data'!W46)</f>
        <v/>
      </c>
      <c r="AD59" s="661" t="str">
        <f>IF('Historical Data'!X46="","",'Historical Data'!X46)</f>
        <v/>
      </c>
      <c r="AE59" s="662" t="str">
        <f>IF('Historical Data'!Y46="","",'Historical Data'!Y46)</f>
        <v/>
      </c>
      <c r="AF59" s="661" t="str">
        <f>IF('Historical Data'!Z46="","",'Historical Data'!Z46)</f>
        <v/>
      </c>
      <c r="AG59" s="661" t="str">
        <f>IF('Historical Data'!AA46="","",'Historical Data'!AA46)</f>
        <v/>
      </c>
    </row>
    <row r="60" spans="2:33">
      <c r="B60" s="660" t="str">
        <f>IF('Historical Data'!B47="","",'Historical Data'!B47)</f>
        <v/>
      </c>
      <c r="D60" s="661" t="str">
        <f>IF('Historical Data'!D47="","",'Historical Data'!D47)</f>
        <v/>
      </c>
      <c r="E60" s="661" t="str">
        <f>IF('Historical Data'!E47="","",'Historical Data'!E47)</f>
        <v/>
      </c>
      <c r="F60" s="661" t="str">
        <f>IF('Historical Data'!F47="","",'Historical Data'!F47)</f>
        <v/>
      </c>
      <c r="G60" s="661"/>
      <c r="H60" s="662" t="str">
        <f>IF('Historical Data'!G47="","",'Historical Data'!G47)</f>
        <v/>
      </c>
      <c r="I60" s="661" t="str">
        <f>IF('Historical Data'!H47="","",'Historical Data'!H47)</f>
        <v/>
      </c>
      <c r="J60" s="661" t="str">
        <f>IF('Historical Data'!I47="","",'Historical Data'!I47)</f>
        <v/>
      </c>
      <c r="L60" s="661" t="str">
        <f>IF('Historical Data'!J47="","",'Historical Data'!J47)</f>
        <v/>
      </c>
      <c r="M60" s="661" t="str">
        <f>IF('Historical Data'!K47="","",'Historical Data'!K47)</f>
        <v/>
      </c>
      <c r="N60" s="661" t="str">
        <f>IF('Historical Data'!L47="","",'Historical Data'!L47)</f>
        <v/>
      </c>
      <c r="O60" s="661"/>
      <c r="P60" s="662" t="str">
        <f>IF('Historical Data'!M47="","",'Historical Data'!M47)</f>
        <v/>
      </c>
      <c r="Q60" s="661" t="str">
        <f>IF('Historical Data'!N47="","",'Historical Data'!N47)</f>
        <v/>
      </c>
      <c r="R60" s="661" t="str">
        <f>IF('Historical Data'!O47="","",'Historical Data'!O47)</f>
        <v/>
      </c>
      <c r="T60" s="661" t="str">
        <f>IF('Historical Data'!W47="","",'Historical Data'!W47)</f>
        <v/>
      </c>
      <c r="U60" s="661" t="str">
        <f>IF('Historical Data'!X47="","",'Historical Data'!X47)</f>
        <v/>
      </c>
      <c r="V60" s="661" t="str">
        <f>IF('Historical Data'!Y47="","",'Historical Data'!Y47)</f>
        <v/>
      </c>
      <c r="W60" s="661"/>
      <c r="X60" s="662" t="str">
        <f>IF('Historical Data'!Z47="","",'Historical Data'!Z47)</f>
        <v/>
      </c>
      <c r="Y60" s="661" t="str">
        <f>IF('Historical Data'!AA47="","",'Historical Data'!AA47)</f>
        <v/>
      </c>
      <c r="Z60" s="661" t="str">
        <f>IF('Historical Data'!AB47="","",'Historical Data'!AB47)</f>
        <v/>
      </c>
      <c r="AB60" s="661" t="str">
        <f>IF('Historical Data'!V47="","",'Historical Data'!V47)</f>
        <v/>
      </c>
      <c r="AC60" s="661" t="str">
        <f>IF('Historical Data'!W47="","",'Historical Data'!W47)</f>
        <v/>
      </c>
      <c r="AD60" s="661" t="str">
        <f>IF('Historical Data'!X47="","",'Historical Data'!X47)</f>
        <v/>
      </c>
      <c r="AE60" s="662" t="str">
        <f>IF('Historical Data'!Y47="","",'Historical Data'!Y47)</f>
        <v/>
      </c>
      <c r="AF60" s="661" t="str">
        <f>IF('Historical Data'!Z47="","",'Historical Data'!Z47)</f>
        <v/>
      </c>
      <c r="AG60" s="661" t="str">
        <f>IF('Historical Data'!AA47="","",'Historical Data'!AA47)</f>
        <v/>
      </c>
    </row>
    <row r="61" spans="2:33">
      <c r="B61" s="660" t="str">
        <f>IF('Historical Data'!B48="","",'Historical Data'!B48)</f>
        <v/>
      </c>
      <c r="D61" s="661" t="str">
        <f>IF('Historical Data'!D48="","",'Historical Data'!D48)</f>
        <v/>
      </c>
      <c r="E61" s="661" t="str">
        <f>IF('Historical Data'!E48="","",'Historical Data'!E48)</f>
        <v/>
      </c>
      <c r="F61" s="661" t="str">
        <f>IF('Historical Data'!F48="","",'Historical Data'!F48)</f>
        <v/>
      </c>
      <c r="G61" s="661"/>
      <c r="H61" s="662" t="str">
        <f>IF('Historical Data'!G48="","",'Historical Data'!G48)</f>
        <v/>
      </c>
      <c r="I61" s="661" t="str">
        <f>IF('Historical Data'!H48="","",'Historical Data'!H48)</f>
        <v/>
      </c>
      <c r="J61" s="661" t="str">
        <f>IF('Historical Data'!I48="","",'Historical Data'!I48)</f>
        <v/>
      </c>
      <c r="L61" s="661" t="str">
        <f>IF('Historical Data'!J48="","",'Historical Data'!J48)</f>
        <v/>
      </c>
      <c r="M61" s="661" t="str">
        <f>IF('Historical Data'!K48="","",'Historical Data'!K48)</f>
        <v/>
      </c>
      <c r="N61" s="661" t="str">
        <f>IF('Historical Data'!L48="","",'Historical Data'!L48)</f>
        <v/>
      </c>
      <c r="O61" s="661"/>
      <c r="P61" s="662" t="str">
        <f>IF('Historical Data'!M48="","",'Historical Data'!M48)</f>
        <v/>
      </c>
      <c r="Q61" s="661" t="str">
        <f>IF('Historical Data'!N48="","",'Historical Data'!N48)</f>
        <v/>
      </c>
      <c r="R61" s="661" t="str">
        <f>IF('Historical Data'!O48="","",'Historical Data'!O48)</f>
        <v/>
      </c>
      <c r="T61" s="661" t="str">
        <f>IF('Historical Data'!W48="","",'Historical Data'!W48)</f>
        <v/>
      </c>
      <c r="U61" s="661" t="str">
        <f>IF('Historical Data'!X48="","",'Historical Data'!X48)</f>
        <v/>
      </c>
      <c r="V61" s="661" t="str">
        <f>IF('Historical Data'!Y48="","",'Historical Data'!Y48)</f>
        <v/>
      </c>
      <c r="W61" s="661"/>
      <c r="X61" s="662" t="str">
        <f>IF('Historical Data'!Z48="","",'Historical Data'!Z48)</f>
        <v/>
      </c>
      <c r="Y61" s="661" t="str">
        <f>IF('Historical Data'!AA48="","",'Historical Data'!AA48)</f>
        <v/>
      </c>
      <c r="Z61" s="661" t="str">
        <f>IF('Historical Data'!AB48="","",'Historical Data'!AB48)</f>
        <v/>
      </c>
      <c r="AB61" s="661" t="str">
        <f>IF('Historical Data'!V48="","",'Historical Data'!V48)</f>
        <v/>
      </c>
      <c r="AC61" s="661" t="str">
        <f>IF('Historical Data'!W48="","",'Historical Data'!W48)</f>
        <v/>
      </c>
      <c r="AD61" s="661" t="str">
        <f>IF('Historical Data'!X48="","",'Historical Data'!X48)</f>
        <v/>
      </c>
      <c r="AE61" s="662" t="str">
        <f>IF('Historical Data'!Y48="","",'Historical Data'!Y48)</f>
        <v/>
      </c>
      <c r="AF61" s="661" t="str">
        <f>IF('Historical Data'!Z48="","",'Historical Data'!Z48)</f>
        <v/>
      </c>
      <c r="AG61" s="661" t="str">
        <f>IF('Historical Data'!AA48="","",'Historical Data'!AA48)</f>
        <v/>
      </c>
    </row>
    <row r="62" spans="2:33">
      <c r="B62" s="660" t="str">
        <f>IF('Historical Data'!B49="","",'Historical Data'!B49)</f>
        <v/>
      </c>
      <c r="D62" s="661" t="str">
        <f>IF('Historical Data'!D49="","",'Historical Data'!D49)</f>
        <v/>
      </c>
      <c r="E62" s="661" t="str">
        <f>IF('Historical Data'!E49="","",'Historical Data'!E49)</f>
        <v/>
      </c>
      <c r="F62" s="661" t="str">
        <f>IF('Historical Data'!F49="","",'Historical Data'!F49)</f>
        <v/>
      </c>
      <c r="G62" s="661"/>
      <c r="H62" s="662" t="str">
        <f>IF('Historical Data'!G49="","",'Historical Data'!G49)</f>
        <v/>
      </c>
      <c r="I62" s="661" t="str">
        <f>IF('Historical Data'!H49="","",'Historical Data'!H49)</f>
        <v/>
      </c>
      <c r="J62" s="661" t="str">
        <f>IF('Historical Data'!I49="","",'Historical Data'!I49)</f>
        <v/>
      </c>
      <c r="L62" s="661" t="str">
        <f>IF('Historical Data'!J49="","",'Historical Data'!J49)</f>
        <v/>
      </c>
      <c r="M62" s="661" t="str">
        <f>IF('Historical Data'!K49="","",'Historical Data'!K49)</f>
        <v/>
      </c>
      <c r="N62" s="661" t="str">
        <f>IF('Historical Data'!L49="","",'Historical Data'!L49)</f>
        <v/>
      </c>
      <c r="O62" s="661"/>
      <c r="P62" s="662" t="str">
        <f>IF('Historical Data'!M49="","",'Historical Data'!M49)</f>
        <v/>
      </c>
      <c r="Q62" s="661" t="str">
        <f>IF('Historical Data'!N49="","",'Historical Data'!N49)</f>
        <v/>
      </c>
      <c r="R62" s="661" t="str">
        <f>IF('Historical Data'!O49="","",'Historical Data'!O49)</f>
        <v/>
      </c>
      <c r="T62" s="661" t="str">
        <f>IF('Historical Data'!W49="","",'Historical Data'!W49)</f>
        <v/>
      </c>
      <c r="U62" s="661" t="str">
        <f>IF('Historical Data'!X49="","",'Historical Data'!X49)</f>
        <v/>
      </c>
      <c r="V62" s="661" t="str">
        <f>IF('Historical Data'!Y49="","",'Historical Data'!Y49)</f>
        <v/>
      </c>
      <c r="W62" s="661"/>
      <c r="X62" s="662" t="str">
        <f>IF('Historical Data'!Z49="","",'Historical Data'!Z49)</f>
        <v/>
      </c>
      <c r="Y62" s="661" t="str">
        <f>IF('Historical Data'!AA49="","",'Historical Data'!AA49)</f>
        <v/>
      </c>
      <c r="Z62" s="661" t="str">
        <f>IF('Historical Data'!AB49="","",'Historical Data'!AB49)</f>
        <v/>
      </c>
      <c r="AB62" s="661" t="str">
        <f>IF('Historical Data'!V49="","",'Historical Data'!V49)</f>
        <v/>
      </c>
      <c r="AC62" s="661" t="str">
        <f>IF('Historical Data'!W49="","",'Historical Data'!W49)</f>
        <v/>
      </c>
      <c r="AD62" s="661" t="str">
        <f>IF('Historical Data'!X49="","",'Historical Data'!X49)</f>
        <v/>
      </c>
      <c r="AE62" s="662" t="str">
        <f>IF('Historical Data'!Y49="","",'Historical Data'!Y49)</f>
        <v/>
      </c>
      <c r="AF62" s="661" t="str">
        <f>IF('Historical Data'!Z49="","",'Historical Data'!Z49)</f>
        <v/>
      </c>
      <c r="AG62" s="661" t="str">
        <f>IF('Historical Data'!AA49="","",'Historical Data'!AA49)</f>
        <v/>
      </c>
    </row>
    <row r="63" spans="2:33">
      <c r="B63" s="660" t="str">
        <f>IF('Historical Data'!B50="","",'Historical Data'!B50)</f>
        <v/>
      </c>
      <c r="D63" s="661" t="str">
        <f>IF('Historical Data'!D50="","",'Historical Data'!D50)</f>
        <v/>
      </c>
      <c r="E63" s="661" t="str">
        <f>IF('Historical Data'!E50="","",'Historical Data'!E50)</f>
        <v/>
      </c>
      <c r="F63" s="661" t="str">
        <f>IF('Historical Data'!F50="","",'Historical Data'!F50)</f>
        <v/>
      </c>
      <c r="G63" s="661"/>
      <c r="H63" s="662" t="str">
        <f>IF('Historical Data'!G50="","",'Historical Data'!G50)</f>
        <v/>
      </c>
      <c r="I63" s="661" t="str">
        <f>IF('Historical Data'!H50="","",'Historical Data'!H50)</f>
        <v/>
      </c>
      <c r="J63" s="661" t="str">
        <f>IF('Historical Data'!I50="","",'Historical Data'!I50)</f>
        <v/>
      </c>
      <c r="L63" s="661" t="str">
        <f>IF('Historical Data'!J50="","",'Historical Data'!J50)</f>
        <v/>
      </c>
      <c r="M63" s="661" t="str">
        <f>IF('Historical Data'!K50="","",'Historical Data'!K50)</f>
        <v/>
      </c>
      <c r="N63" s="661" t="str">
        <f>IF('Historical Data'!L50="","",'Historical Data'!L50)</f>
        <v/>
      </c>
      <c r="O63" s="661"/>
      <c r="P63" s="662" t="str">
        <f>IF('Historical Data'!M50="","",'Historical Data'!M50)</f>
        <v/>
      </c>
      <c r="Q63" s="661" t="str">
        <f>IF('Historical Data'!N50="","",'Historical Data'!N50)</f>
        <v/>
      </c>
      <c r="R63" s="661" t="str">
        <f>IF('Historical Data'!O50="","",'Historical Data'!O50)</f>
        <v/>
      </c>
      <c r="T63" s="661" t="str">
        <f>IF('Historical Data'!W50="","",'Historical Data'!W50)</f>
        <v/>
      </c>
      <c r="U63" s="661" t="str">
        <f>IF('Historical Data'!X50="","",'Historical Data'!X50)</f>
        <v/>
      </c>
      <c r="V63" s="661" t="str">
        <f>IF('Historical Data'!Y50="","",'Historical Data'!Y50)</f>
        <v/>
      </c>
      <c r="W63" s="661"/>
      <c r="X63" s="662" t="str">
        <f>IF('Historical Data'!Z50="","",'Historical Data'!Z50)</f>
        <v/>
      </c>
      <c r="Y63" s="661" t="str">
        <f>IF('Historical Data'!AA50="","",'Historical Data'!AA50)</f>
        <v/>
      </c>
      <c r="Z63" s="661" t="str">
        <f>IF('Historical Data'!AB50="","",'Historical Data'!AB50)</f>
        <v/>
      </c>
      <c r="AB63" s="661" t="str">
        <f>IF('Historical Data'!V50="","",'Historical Data'!V50)</f>
        <v/>
      </c>
      <c r="AC63" s="661" t="str">
        <f>IF('Historical Data'!W50="","",'Historical Data'!W50)</f>
        <v/>
      </c>
      <c r="AD63" s="661" t="str">
        <f>IF('Historical Data'!X50="","",'Historical Data'!X50)</f>
        <v/>
      </c>
      <c r="AE63" s="662" t="str">
        <f>IF('Historical Data'!Y50="","",'Historical Data'!Y50)</f>
        <v/>
      </c>
      <c r="AF63" s="661" t="str">
        <f>IF('Historical Data'!Z50="","",'Historical Data'!Z50)</f>
        <v/>
      </c>
      <c r="AG63" s="661" t="str">
        <f>IF('Historical Data'!AA50="","",'Historical Data'!AA50)</f>
        <v/>
      </c>
    </row>
    <row r="64" spans="2:33">
      <c r="B64" s="660" t="str">
        <f>IF('Historical Data'!B51="","",'Historical Data'!B51)</f>
        <v/>
      </c>
      <c r="D64" s="661" t="str">
        <f>IF('Historical Data'!D51="","",'Historical Data'!D51)</f>
        <v/>
      </c>
      <c r="E64" s="661" t="str">
        <f>IF('Historical Data'!E51="","",'Historical Data'!E51)</f>
        <v/>
      </c>
      <c r="F64" s="661" t="str">
        <f>IF('Historical Data'!F51="","",'Historical Data'!F51)</f>
        <v/>
      </c>
      <c r="G64" s="661"/>
      <c r="H64" s="662" t="str">
        <f>IF('Historical Data'!G51="","",'Historical Data'!G51)</f>
        <v/>
      </c>
      <c r="I64" s="661" t="str">
        <f>IF('Historical Data'!H51="","",'Historical Data'!H51)</f>
        <v/>
      </c>
      <c r="J64" s="661" t="str">
        <f>IF('Historical Data'!I51="","",'Historical Data'!I51)</f>
        <v/>
      </c>
      <c r="L64" s="661" t="str">
        <f>IF('Historical Data'!J51="","",'Historical Data'!J51)</f>
        <v/>
      </c>
      <c r="M64" s="661" t="str">
        <f>IF('Historical Data'!K51="","",'Historical Data'!K51)</f>
        <v/>
      </c>
      <c r="N64" s="661" t="str">
        <f>IF('Historical Data'!L51="","",'Historical Data'!L51)</f>
        <v/>
      </c>
      <c r="O64" s="661"/>
      <c r="P64" s="662" t="str">
        <f>IF('Historical Data'!M51="","",'Historical Data'!M51)</f>
        <v/>
      </c>
      <c r="Q64" s="661" t="str">
        <f>IF('Historical Data'!N51="","",'Historical Data'!N51)</f>
        <v/>
      </c>
      <c r="R64" s="661" t="str">
        <f>IF('Historical Data'!O51="","",'Historical Data'!O51)</f>
        <v/>
      </c>
      <c r="T64" s="661" t="str">
        <f>IF('Historical Data'!W51="","",'Historical Data'!W51)</f>
        <v/>
      </c>
      <c r="U64" s="661" t="str">
        <f>IF('Historical Data'!X51="","",'Historical Data'!X51)</f>
        <v/>
      </c>
      <c r="V64" s="661" t="str">
        <f>IF('Historical Data'!Y51="","",'Historical Data'!Y51)</f>
        <v/>
      </c>
      <c r="W64" s="661"/>
      <c r="X64" s="662" t="str">
        <f>IF('Historical Data'!Z51="","",'Historical Data'!Z51)</f>
        <v/>
      </c>
      <c r="Y64" s="661" t="str">
        <f>IF('Historical Data'!AA51="","",'Historical Data'!AA51)</f>
        <v/>
      </c>
      <c r="Z64" s="661" t="str">
        <f>IF('Historical Data'!AB51="","",'Historical Data'!AB51)</f>
        <v/>
      </c>
      <c r="AB64" s="661" t="str">
        <f>IF('Historical Data'!V51="","",'Historical Data'!V51)</f>
        <v/>
      </c>
      <c r="AC64" s="661" t="str">
        <f>IF('Historical Data'!W51="","",'Historical Data'!W51)</f>
        <v/>
      </c>
      <c r="AD64" s="661" t="str">
        <f>IF('Historical Data'!X51="","",'Historical Data'!X51)</f>
        <v/>
      </c>
      <c r="AE64" s="662" t="str">
        <f>IF('Historical Data'!Y51="","",'Historical Data'!Y51)</f>
        <v/>
      </c>
      <c r="AF64" s="661" t="str">
        <f>IF('Historical Data'!Z51="","",'Historical Data'!Z51)</f>
        <v/>
      </c>
      <c r="AG64" s="661" t="str">
        <f>IF('Historical Data'!AA51="","",'Historical Data'!AA51)</f>
        <v/>
      </c>
    </row>
    <row r="65" spans="2:33">
      <c r="B65" s="660" t="str">
        <f>IF('Historical Data'!B52="","",'Historical Data'!B52)</f>
        <v/>
      </c>
      <c r="D65" s="661" t="str">
        <f>IF('Historical Data'!D52="","",'Historical Data'!D52)</f>
        <v/>
      </c>
      <c r="E65" s="661" t="str">
        <f>IF('Historical Data'!E52="","",'Historical Data'!E52)</f>
        <v/>
      </c>
      <c r="F65" s="661" t="str">
        <f>IF('Historical Data'!F52="","",'Historical Data'!F52)</f>
        <v/>
      </c>
      <c r="G65" s="661"/>
      <c r="H65" s="662" t="str">
        <f>IF('Historical Data'!G52="","",'Historical Data'!G52)</f>
        <v/>
      </c>
      <c r="I65" s="661" t="str">
        <f>IF('Historical Data'!H52="","",'Historical Data'!H52)</f>
        <v/>
      </c>
      <c r="J65" s="661" t="str">
        <f>IF('Historical Data'!I52="","",'Historical Data'!I52)</f>
        <v/>
      </c>
      <c r="L65" s="661" t="str">
        <f>IF('Historical Data'!J52="","",'Historical Data'!J52)</f>
        <v/>
      </c>
      <c r="M65" s="661" t="str">
        <f>IF('Historical Data'!K52="","",'Historical Data'!K52)</f>
        <v/>
      </c>
      <c r="N65" s="661" t="str">
        <f>IF('Historical Data'!L52="","",'Historical Data'!L52)</f>
        <v/>
      </c>
      <c r="O65" s="661"/>
      <c r="P65" s="662" t="str">
        <f>IF('Historical Data'!M52="","",'Historical Data'!M52)</f>
        <v/>
      </c>
      <c r="Q65" s="661" t="str">
        <f>IF('Historical Data'!N52="","",'Historical Data'!N52)</f>
        <v/>
      </c>
      <c r="R65" s="661" t="str">
        <f>IF('Historical Data'!O52="","",'Historical Data'!O52)</f>
        <v/>
      </c>
      <c r="T65" s="661" t="str">
        <f>IF('Historical Data'!W52="","",'Historical Data'!W52)</f>
        <v/>
      </c>
      <c r="U65" s="661" t="str">
        <f>IF('Historical Data'!X52="","",'Historical Data'!X52)</f>
        <v/>
      </c>
      <c r="V65" s="661" t="str">
        <f>IF('Historical Data'!Y52="","",'Historical Data'!Y52)</f>
        <v/>
      </c>
      <c r="W65" s="661"/>
      <c r="X65" s="662" t="str">
        <f>IF('Historical Data'!Z52="","",'Historical Data'!Z52)</f>
        <v/>
      </c>
      <c r="Y65" s="661" t="str">
        <f>IF('Historical Data'!AA52="","",'Historical Data'!AA52)</f>
        <v/>
      </c>
      <c r="Z65" s="661" t="str">
        <f>IF('Historical Data'!AB52="","",'Historical Data'!AB52)</f>
        <v/>
      </c>
      <c r="AB65" s="661" t="str">
        <f>IF('Historical Data'!V52="","",'Historical Data'!V52)</f>
        <v/>
      </c>
      <c r="AC65" s="661" t="str">
        <f>IF('Historical Data'!W52="","",'Historical Data'!W52)</f>
        <v/>
      </c>
      <c r="AD65" s="661" t="str">
        <f>IF('Historical Data'!X52="","",'Historical Data'!X52)</f>
        <v/>
      </c>
      <c r="AE65" s="662" t="str">
        <f>IF('Historical Data'!Y52="","",'Historical Data'!Y52)</f>
        <v/>
      </c>
      <c r="AF65" s="661" t="str">
        <f>IF('Historical Data'!Z52="","",'Historical Data'!Z52)</f>
        <v/>
      </c>
      <c r="AG65" s="661" t="str">
        <f>IF('Historical Data'!AA52="","",'Historical Data'!AA52)</f>
        <v/>
      </c>
    </row>
    <row r="66" spans="2:33">
      <c r="B66" s="660" t="str">
        <f>IF('Historical Data'!B53="","",'Historical Data'!B53)</f>
        <v/>
      </c>
      <c r="D66" s="661" t="str">
        <f>IF('Historical Data'!D53="","",'Historical Data'!D53)</f>
        <v/>
      </c>
      <c r="E66" s="661" t="str">
        <f>IF('Historical Data'!E53="","",'Historical Data'!E53)</f>
        <v/>
      </c>
      <c r="F66" s="661" t="str">
        <f>IF('Historical Data'!F53="","",'Historical Data'!F53)</f>
        <v/>
      </c>
      <c r="G66" s="661"/>
      <c r="H66" s="662" t="str">
        <f>IF('Historical Data'!G53="","",'Historical Data'!G53)</f>
        <v/>
      </c>
      <c r="I66" s="661" t="str">
        <f>IF('Historical Data'!H53="","",'Historical Data'!H53)</f>
        <v/>
      </c>
      <c r="J66" s="661" t="str">
        <f>IF('Historical Data'!I53="","",'Historical Data'!I53)</f>
        <v/>
      </c>
      <c r="L66" s="661" t="str">
        <f>IF('Historical Data'!J53="","",'Historical Data'!J53)</f>
        <v/>
      </c>
      <c r="M66" s="661" t="str">
        <f>IF('Historical Data'!K53="","",'Historical Data'!K53)</f>
        <v/>
      </c>
      <c r="N66" s="661" t="str">
        <f>IF('Historical Data'!L53="","",'Historical Data'!L53)</f>
        <v/>
      </c>
      <c r="O66" s="661"/>
      <c r="P66" s="662" t="str">
        <f>IF('Historical Data'!M53="","",'Historical Data'!M53)</f>
        <v/>
      </c>
      <c r="Q66" s="661" t="str">
        <f>IF('Historical Data'!N53="","",'Historical Data'!N53)</f>
        <v/>
      </c>
      <c r="R66" s="661" t="str">
        <f>IF('Historical Data'!O53="","",'Historical Data'!O53)</f>
        <v/>
      </c>
      <c r="T66" s="661" t="str">
        <f>IF('Historical Data'!W53="","",'Historical Data'!W53)</f>
        <v/>
      </c>
      <c r="U66" s="661" t="str">
        <f>IF('Historical Data'!X53="","",'Historical Data'!X53)</f>
        <v/>
      </c>
      <c r="V66" s="661" t="str">
        <f>IF('Historical Data'!Y53="","",'Historical Data'!Y53)</f>
        <v/>
      </c>
      <c r="W66" s="661"/>
      <c r="X66" s="662" t="str">
        <f>IF('Historical Data'!Z53="","",'Historical Data'!Z53)</f>
        <v/>
      </c>
      <c r="Y66" s="661" t="str">
        <f>IF('Historical Data'!AA53="","",'Historical Data'!AA53)</f>
        <v/>
      </c>
      <c r="Z66" s="661" t="str">
        <f>IF('Historical Data'!AB53="","",'Historical Data'!AB53)</f>
        <v/>
      </c>
      <c r="AB66" s="661" t="str">
        <f>IF('Historical Data'!V53="","",'Historical Data'!V53)</f>
        <v/>
      </c>
      <c r="AC66" s="661" t="str">
        <f>IF('Historical Data'!W53="","",'Historical Data'!W53)</f>
        <v/>
      </c>
      <c r="AD66" s="661" t="str">
        <f>IF('Historical Data'!X53="","",'Historical Data'!X53)</f>
        <v/>
      </c>
      <c r="AE66" s="662" t="str">
        <f>IF('Historical Data'!Y53="","",'Historical Data'!Y53)</f>
        <v/>
      </c>
      <c r="AF66" s="661" t="str">
        <f>IF('Historical Data'!Z53="","",'Historical Data'!Z53)</f>
        <v/>
      </c>
      <c r="AG66" s="661" t="str">
        <f>IF('Historical Data'!AA53="","",'Historical Data'!AA53)</f>
        <v/>
      </c>
    </row>
    <row r="67" spans="2:33">
      <c r="B67" s="660" t="str">
        <f>IF('Historical Data'!B54="","",'Historical Data'!B54)</f>
        <v/>
      </c>
      <c r="D67" s="661" t="str">
        <f>IF('Historical Data'!D54="","",'Historical Data'!D54)</f>
        <v/>
      </c>
      <c r="E67" s="661" t="str">
        <f>IF('Historical Data'!E54="","",'Historical Data'!E54)</f>
        <v/>
      </c>
      <c r="F67" s="661" t="str">
        <f>IF('Historical Data'!F54="","",'Historical Data'!F54)</f>
        <v/>
      </c>
      <c r="G67" s="661"/>
      <c r="H67" s="662" t="str">
        <f>IF('Historical Data'!G54="","",'Historical Data'!G54)</f>
        <v/>
      </c>
      <c r="I67" s="661" t="str">
        <f>IF('Historical Data'!H54="","",'Historical Data'!H54)</f>
        <v/>
      </c>
      <c r="J67" s="661" t="str">
        <f>IF('Historical Data'!I54="","",'Historical Data'!I54)</f>
        <v/>
      </c>
      <c r="L67" s="661" t="str">
        <f>IF('Historical Data'!J54="","",'Historical Data'!J54)</f>
        <v/>
      </c>
      <c r="M67" s="661" t="str">
        <f>IF('Historical Data'!K54="","",'Historical Data'!K54)</f>
        <v/>
      </c>
      <c r="N67" s="661" t="str">
        <f>IF('Historical Data'!L54="","",'Historical Data'!L54)</f>
        <v/>
      </c>
      <c r="O67" s="661"/>
      <c r="P67" s="662" t="str">
        <f>IF('Historical Data'!M54="","",'Historical Data'!M54)</f>
        <v/>
      </c>
      <c r="Q67" s="661" t="str">
        <f>IF('Historical Data'!N54="","",'Historical Data'!N54)</f>
        <v/>
      </c>
      <c r="R67" s="661" t="str">
        <f>IF('Historical Data'!O54="","",'Historical Data'!O54)</f>
        <v/>
      </c>
      <c r="T67" s="661" t="str">
        <f>IF('Historical Data'!W54="","",'Historical Data'!W54)</f>
        <v/>
      </c>
      <c r="U67" s="661" t="str">
        <f>IF('Historical Data'!X54="","",'Historical Data'!X54)</f>
        <v/>
      </c>
      <c r="V67" s="661" t="str">
        <f>IF('Historical Data'!Y54="","",'Historical Data'!Y54)</f>
        <v/>
      </c>
      <c r="W67" s="661"/>
      <c r="X67" s="662" t="str">
        <f>IF('Historical Data'!Z54="","",'Historical Data'!Z54)</f>
        <v/>
      </c>
      <c r="Y67" s="661" t="str">
        <f>IF('Historical Data'!AA54="","",'Historical Data'!AA54)</f>
        <v/>
      </c>
      <c r="Z67" s="661" t="str">
        <f>IF('Historical Data'!AB54="","",'Historical Data'!AB54)</f>
        <v/>
      </c>
      <c r="AB67" s="661" t="str">
        <f>IF('Historical Data'!V54="","",'Historical Data'!V54)</f>
        <v/>
      </c>
      <c r="AC67" s="661" t="str">
        <f>IF('Historical Data'!W54="","",'Historical Data'!W54)</f>
        <v/>
      </c>
      <c r="AD67" s="661" t="str">
        <f>IF('Historical Data'!X54="","",'Historical Data'!X54)</f>
        <v/>
      </c>
      <c r="AE67" s="662" t="str">
        <f>IF('Historical Data'!Y54="","",'Historical Data'!Y54)</f>
        <v/>
      </c>
      <c r="AF67" s="661" t="str">
        <f>IF('Historical Data'!Z54="","",'Historical Data'!Z54)</f>
        <v/>
      </c>
      <c r="AG67" s="661" t="str">
        <f>IF('Historical Data'!AA54="","",'Historical Data'!AA54)</f>
        <v/>
      </c>
    </row>
    <row r="68" spans="2:33">
      <c r="B68" s="660" t="str">
        <f>IF('Historical Data'!B55="","",'Historical Data'!B55)</f>
        <v/>
      </c>
      <c r="D68" s="661" t="str">
        <f>IF('Historical Data'!D55="","",'Historical Data'!D55)</f>
        <v/>
      </c>
      <c r="E68" s="661" t="str">
        <f>IF('Historical Data'!E55="","",'Historical Data'!E55)</f>
        <v/>
      </c>
      <c r="F68" s="661" t="str">
        <f>IF('Historical Data'!F55="","",'Historical Data'!F55)</f>
        <v/>
      </c>
      <c r="G68" s="661"/>
      <c r="H68" s="662" t="str">
        <f>IF('Historical Data'!G55="","",'Historical Data'!G55)</f>
        <v/>
      </c>
      <c r="I68" s="661" t="str">
        <f>IF('Historical Data'!H55="","",'Historical Data'!H55)</f>
        <v/>
      </c>
      <c r="J68" s="661" t="str">
        <f>IF('Historical Data'!I55="","",'Historical Data'!I55)</f>
        <v/>
      </c>
      <c r="L68" s="661" t="str">
        <f>IF('Historical Data'!J55="","",'Historical Data'!J55)</f>
        <v/>
      </c>
      <c r="M68" s="661" t="str">
        <f>IF('Historical Data'!K55="","",'Historical Data'!K55)</f>
        <v/>
      </c>
      <c r="N68" s="661" t="str">
        <f>IF('Historical Data'!L55="","",'Historical Data'!L55)</f>
        <v/>
      </c>
      <c r="O68" s="661"/>
      <c r="P68" s="662" t="str">
        <f>IF('Historical Data'!M55="","",'Historical Data'!M55)</f>
        <v/>
      </c>
      <c r="Q68" s="661" t="str">
        <f>IF('Historical Data'!N55="","",'Historical Data'!N55)</f>
        <v/>
      </c>
      <c r="R68" s="661" t="str">
        <f>IF('Historical Data'!O55="","",'Historical Data'!O55)</f>
        <v/>
      </c>
      <c r="T68" s="661" t="str">
        <f>IF('Historical Data'!W55="","",'Historical Data'!W55)</f>
        <v/>
      </c>
      <c r="U68" s="661" t="str">
        <f>IF('Historical Data'!X55="","",'Historical Data'!X55)</f>
        <v/>
      </c>
      <c r="V68" s="661" t="str">
        <f>IF('Historical Data'!Y55="","",'Historical Data'!Y55)</f>
        <v/>
      </c>
      <c r="W68" s="661"/>
      <c r="X68" s="662" t="str">
        <f>IF('Historical Data'!Z55="","",'Historical Data'!Z55)</f>
        <v/>
      </c>
      <c r="Y68" s="661" t="str">
        <f>IF('Historical Data'!AA55="","",'Historical Data'!AA55)</f>
        <v/>
      </c>
      <c r="Z68" s="661" t="str">
        <f>IF('Historical Data'!AB55="","",'Historical Data'!AB55)</f>
        <v/>
      </c>
      <c r="AB68" s="661" t="str">
        <f>IF('Historical Data'!V55="","",'Historical Data'!V55)</f>
        <v/>
      </c>
      <c r="AC68" s="661" t="str">
        <f>IF('Historical Data'!W55="","",'Historical Data'!W55)</f>
        <v/>
      </c>
      <c r="AD68" s="661" t="str">
        <f>IF('Historical Data'!X55="","",'Historical Data'!X55)</f>
        <v/>
      </c>
      <c r="AE68" s="662" t="str">
        <f>IF('Historical Data'!Y55="","",'Historical Data'!Y55)</f>
        <v/>
      </c>
      <c r="AF68" s="661" t="str">
        <f>IF('Historical Data'!Z55="","",'Historical Data'!Z55)</f>
        <v/>
      </c>
      <c r="AG68" s="661" t="str">
        <f>IF('Historical Data'!AA55="","",'Historical Data'!AA55)</f>
        <v/>
      </c>
    </row>
    <row r="69" spans="2:33">
      <c r="B69" s="660" t="str">
        <f>IF('Historical Data'!B56="","",'Historical Data'!B56)</f>
        <v/>
      </c>
      <c r="D69" s="661" t="str">
        <f>IF('Historical Data'!D56="","",'Historical Data'!D56)</f>
        <v/>
      </c>
      <c r="E69" s="661" t="str">
        <f>IF('Historical Data'!E56="","",'Historical Data'!E56)</f>
        <v/>
      </c>
      <c r="F69" s="661" t="str">
        <f>IF('Historical Data'!F56="","",'Historical Data'!F56)</f>
        <v/>
      </c>
      <c r="G69" s="661"/>
      <c r="H69" s="662" t="str">
        <f>IF('Historical Data'!G56="","",'Historical Data'!G56)</f>
        <v/>
      </c>
      <c r="I69" s="661" t="str">
        <f>IF('Historical Data'!H56="","",'Historical Data'!H56)</f>
        <v/>
      </c>
      <c r="J69" s="661" t="str">
        <f>IF('Historical Data'!I56="","",'Historical Data'!I56)</f>
        <v/>
      </c>
      <c r="L69" s="661" t="str">
        <f>IF('Historical Data'!J56="","",'Historical Data'!J56)</f>
        <v/>
      </c>
      <c r="M69" s="661" t="str">
        <f>IF('Historical Data'!K56="","",'Historical Data'!K56)</f>
        <v/>
      </c>
      <c r="N69" s="661" t="str">
        <f>IF('Historical Data'!L56="","",'Historical Data'!L56)</f>
        <v/>
      </c>
      <c r="O69" s="661"/>
      <c r="P69" s="662" t="str">
        <f>IF('Historical Data'!M56="","",'Historical Data'!M56)</f>
        <v/>
      </c>
      <c r="Q69" s="661" t="str">
        <f>IF('Historical Data'!N56="","",'Historical Data'!N56)</f>
        <v/>
      </c>
      <c r="R69" s="661" t="str">
        <f>IF('Historical Data'!O56="","",'Historical Data'!O56)</f>
        <v/>
      </c>
      <c r="T69" s="661" t="str">
        <f>IF('Historical Data'!W56="","",'Historical Data'!W56)</f>
        <v/>
      </c>
      <c r="U69" s="661" t="str">
        <f>IF('Historical Data'!X56="","",'Historical Data'!X56)</f>
        <v/>
      </c>
      <c r="V69" s="661" t="str">
        <f>IF('Historical Data'!Y56="","",'Historical Data'!Y56)</f>
        <v/>
      </c>
      <c r="W69" s="661"/>
      <c r="X69" s="662" t="str">
        <f>IF('Historical Data'!Z56="","",'Historical Data'!Z56)</f>
        <v/>
      </c>
      <c r="Y69" s="661" t="str">
        <f>IF('Historical Data'!AA56="","",'Historical Data'!AA56)</f>
        <v/>
      </c>
      <c r="Z69" s="661" t="str">
        <f>IF('Historical Data'!AB56="","",'Historical Data'!AB56)</f>
        <v/>
      </c>
      <c r="AB69" s="661" t="str">
        <f>IF('Historical Data'!V56="","",'Historical Data'!V56)</f>
        <v/>
      </c>
      <c r="AC69" s="661" t="str">
        <f>IF('Historical Data'!W56="","",'Historical Data'!W56)</f>
        <v/>
      </c>
      <c r="AD69" s="661" t="str">
        <f>IF('Historical Data'!X56="","",'Historical Data'!X56)</f>
        <v/>
      </c>
      <c r="AE69" s="662" t="str">
        <f>IF('Historical Data'!Y56="","",'Historical Data'!Y56)</f>
        <v/>
      </c>
      <c r="AF69" s="661" t="str">
        <f>IF('Historical Data'!Z56="","",'Historical Data'!Z56)</f>
        <v/>
      </c>
      <c r="AG69" s="661" t="str">
        <f>IF('Historical Data'!AA56="","",'Historical Data'!AA56)</f>
        <v/>
      </c>
    </row>
    <row r="70" spans="2:33">
      <c r="B70" s="660" t="str">
        <f>IF('Historical Data'!B57="","",'Historical Data'!B57)</f>
        <v/>
      </c>
      <c r="D70" s="661" t="str">
        <f>IF('Historical Data'!D57="","",'Historical Data'!D57)</f>
        <v/>
      </c>
      <c r="E70" s="661" t="str">
        <f>IF('Historical Data'!E57="","",'Historical Data'!E57)</f>
        <v/>
      </c>
      <c r="F70" s="661" t="str">
        <f>IF('Historical Data'!F57="","",'Historical Data'!F57)</f>
        <v/>
      </c>
      <c r="G70" s="661"/>
      <c r="H70" s="662" t="str">
        <f>IF('Historical Data'!G57="","",'Historical Data'!G57)</f>
        <v/>
      </c>
      <c r="I70" s="661" t="str">
        <f>IF('Historical Data'!H57="","",'Historical Data'!H57)</f>
        <v/>
      </c>
      <c r="J70" s="661" t="str">
        <f>IF('Historical Data'!I57="","",'Historical Data'!I57)</f>
        <v/>
      </c>
      <c r="L70" s="661" t="str">
        <f>IF('Historical Data'!J57="","",'Historical Data'!J57)</f>
        <v/>
      </c>
      <c r="M70" s="661" t="str">
        <f>IF('Historical Data'!K57="","",'Historical Data'!K57)</f>
        <v/>
      </c>
      <c r="N70" s="661" t="str">
        <f>IF('Historical Data'!L57="","",'Historical Data'!L57)</f>
        <v/>
      </c>
      <c r="O70" s="661"/>
      <c r="P70" s="662" t="str">
        <f>IF('Historical Data'!M57="","",'Historical Data'!M57)</f>
        <v/>
      </c>
      <c r="Q70" s="661" t="str">
        <f>IF('Historical Data'!N57="","",'Historical Data'!N57)</f>
        <v/>
      </c>
      <c r="R70" s="661" t="str">
        <f>IF('Historical Data'!O57="","",'Historical Data'!O57)</f>
        <v/>
      </c>
      <c r="T70" s="661" t="str">
        <f>IF('Historical Data'!W57="","",'Historical Data'!W57)</f>
        <v/>
      </c>
      <c r="U70" s="661" t="str">
        <f>IF('Historical Data'!X57="","",'Historical Data'!X57)</f>
        <v/>
      </c>
      <c r="V70" s="661" t="str">
        <f>IF('Historical Data'!Y57="","",'Historical Data'!Y57)</f>
        <v/>
      </c>
      <c r="W70" s="661"/>
      <c r="X70" s="662" t="str">
        <f>IF('Historical Data'!Z57="","",'Historical Data'!Z57)</f>
        <v/>
      </c>
      <c r="Y70" s="661" t="str">
        <f>IF('Historical Data'!AA57="","",'Historical Data'!AA57)</f>
        <v/>
      </c>
      <c r="Z70" s="661" t="str">
        <f>IF('Historical Data'!AB57="","",'Historical Data'!AB57)</f>
        <v/>
      </c>
      <c r="AB70" s="661" t="str">
        <f>IF('Historical Data'!V57="","",'Historical Data'!V57)</f>
        <v/>
      </c>
      <c r="AC70" s="661" t="str">
        <f>IF('Historical Data'!W57="","",'Historical Data'!W57)</f>
        <v/>
      </c>
      <c r="AD70" s="661" t="str">
        <f>IF('Historical Data'!X57="","",'Historical Data'!X57)</f>
        <v/>
      </c>
      <c r="AE70" s="662" t="str">
        <f>IF('Historical Data'!Y57="","",'Historical Data'!Y57)</f>
        <v/>
      </c>
      <c r="AF70" s="661" t="str">
        <f>IF('Historical Data'!Z57="","",'Historical Data'!Z57)</f>
        <v/>
      </c>
      <c r="AG70" s="661" t="str">
        <f>IF('Historical Data'!AA57="","",'Historical Data'!AA57)</f>
        <v/>
      </c>
    </row>
    <row r="71" spans="2:33">
      <c r="B71" s="660" t="str">
        <f>IF('Historical Data'!B58="","",'Historical Data'!B58)</f>
        <v/>
      </c>
      <c r="D71" s="661" t="str">
        <f>IF('Historical Data'!D58="","",'Historical Data'!D58)</f>
        <v/>
      </c>
      <c r="E71" s="661" t="str">
        <f>IF('Historical Data'!E58="","",'Historical Data'!E58)</f>
        <v/>
      </c>
      <c r="F71" s="661" t="str">
        <f>IF('Historical Data'!F58="","",'Historical Data'!F58)</f>
        <v/>
      </c>
      <c r="G71" s="661"/>
      <c r="H71" s="662" t="str">
        <f>IF('Historical Data'!G58="","",'Historical Data'!G58)</f>
        <v/>
      </c>
      <c r="I71" s="661" t="str">
        <f>IF('Historical Data'!H58="","",'Historical Data'!H58)</f>
        <v/>
      </c>
      <c r="J71" s="661" t="str">
        <f>IF('Historical Data'!I58="","",'Historical Data'!I58)</f>
        <v/>
      </c>
      <c r="L71" s="661" t="str">
        <f>IF('Historical Data'!J58="","",'Historical Data'!J58)</f>
        <v/>
      </c>
      <c r="M71" s="661" t="str">
        <f>IF('Historical Data'!K58="","",'Historical Data'!K58)</f>
        <v/>
      </c>
      <c r="N71" s="661" t="str">
        <f>IF('Historical Data'!L58="","",'Historical Data'!L58)</f>
        <v/>
      </c>
      <c r="O71" s="661"/>
      <c r="P71" s="662" t="str">
        <f>IF('Historical Data'!M58="","",'Historical Data'!M58)</f>
        <v/>
      </c>
      <c r="Q71" s="661" t="str">
        <f>IF('Historical Data'!N58="","",'Historical Data'!N58)</f>
        <v/>
      </c>
      <c r="R71" s="661" t="str">
        <f>IF('Historical Data'!O58="","",'Historical Data'!O58)</f>
        <v/>
      </c>
      <c r="T71" s="661" t="str">
        <f>IF('Historical Data'!W58="","",'Historical Data'!W58)</f>
        <v/>
      </c>
      <c r="U71" s="661" t="str">
        <f>IF('Historical Data'!X58="","",'Historical Data'!X58)</f>
        <v/>
      </c>
      <c r="V71" s="661" t="str">
        <f>IF('Historical Data'!Y58="","",'Historical Data'!Y58)</f>
        <v/>
      </c>
      <c r="W71" s="661"/>
      <c r="X71" s="662" t="str">
        <f>IF('Historical Data'!Z58="","",'Historical Data'!Z58)</f>
        <v/>
      </c>
      <c r="Y71" s="661" t="str">
        <f>IF('Historical Data'!AA58="","",'Historical Data'!AA58)</f>
        <v/>
      </c>
      <c r="Z71" s="661" t="str">
        <f>IF('Historical Data'!AB58="","",'Historical Data'!AB58)</f>
        <v/>
      </c>
      <c r="AB71" s="661" t="str">
        <f>IF('Historical Data'!V58="","",'Historical Data'!V58)</f>
        <v/>
      </c>
      <c r="AC71" s="661" t="str">
        <f>IF('Historical Data'!W58="","",'Historical Data'!W58)</f>
        <v/>
      </c>
      <c r="AD71" s="661" t="str">
        <f>IF('Historical Data'!X58="","",'Historical Data'!X58)</f>
        <v/>
      </c>
      <c r="AE71" s="662" t="str">
        <f>IF('Historical Data'!Y58="","",'Historical Data'!Y58)</f>
        <v/>
      </c>
      <c r="AF71" s="661" t="str">
        <f>IF('Historical Data'!Z58="","",'Historical Data'!Z58)</f>
        <v/>
      </c>
      <c r="AG71" s="661" t="str">
        <f>IF('Historical Data'!AA58="","",'Historical Data'!AA58)</f>
        <v/>
      </c>
    </row>
    <row r="72" spans="2:33">
      <c r="B72" s="660" t="str">
        <f>IF('Historical Data'!B59="","",'Historical Data'!B59)</f>
        <v/>
      </c>
      <c r="D72" s="661" t="str">
        <f>IF('Historical Data'!D59="","",'Historical Data'!D59)</f>
        <v/>
      </c>
      <c r="E72" s="661" t="str">
        <f>IF('Historical Data'!E59="","",'Historical Data'!E59)</f>
        <v/>
      </c>
      <c r="F72" s="661" t="str">
        <f>IF('Historical Data'!F59="","",'Historical Data'!F59)</f>
        <v/>
      </c>
      <c r="G72" s="661"/>
      <c r="H72" s="662" t="str">
        <f>IF('Historical Data'!G59="","",'Historical Data'!G59)</f>
        <v/>
      </c>
      <c r="I72" s="661" t="str">
        <f>IF('Historical Data'!H59="","",'Historical Data'!H59)</f>
        <v/>
      </c>
      <c r="J72" s="661" t="str">
        <f>IF('Historical Data'!I59="","",'Historical Data'!I59)</f>
        <v/>
      </c>
      <c r="L72" s="661" t="str">
        <f>IF('Historical Data'!J59="","",'Historical Data'!J59)</f>
        <v/>
      </c>
      <c r="M72" s="661" t="str">
        <f>IF('Historical Data'!K59="","",'Historical Data'!K59)</f>
        <v/>
      </c>
      <c r="N72" s="661" t="str">
        <f>IF('Historical Data'!L59="","",'Historical Data'!L59)</f>
        <v/>
      </c>
      <c r="O72" s="661"/>
      <c r="P72" s="662" t="str">
        <f>IF('Historical Data'!M59="","",'Historical Data'!M59)</f>
        <v/>
      </c>
      <c r="Q72" s="661" t="str">
        <f>IF('Historical Data'!N59="","",'Historical Data'!N59)</f>
        <v/>
      </c>
      <c r="R72" s="661" t="str">
        <f>IF('Historical Data'!O59="","",'Historical Data'!O59)</f>
        <v/>
      </c>
      <c r="T72" s="661" t="str">
        <f>IF('Historical Data'!W59="","",'Historical Data'!W59)</f>
        <v/>
      </c>
      <c r="U72" s="661" t="str">
        <f>IF('Historical Data'!X59="","",'Historical Data'!X59)</f>
        <v/>
      </c>
      <c r="V72" s="661" t="str">
        <f>IF('Historical Data'!Y59="","",'Historical Data'!Y59)</f>
        <v/>
      </c>
      <c r="W72" s="661"/>
      <c r="X72" s="662" t="str">
        <f>IF('Historical Data'!Z59="","",'Historical Data'!Z59)</f>
        <v/>
      </c>
      <c r="Y72" s="661" t="str">
        <f>IF('Historical Data'!AA59="","",'Historical Data'!AA59)</f>
        <v/>
      </c>
      <c r="Z72" s="661" t="str">
        <f>IF('Historical Data'!AB59="","",'Historical Data'!AB59)</f>
        <v/>
      </c>
      <c r="AB72" s="661" t="str">
        <f>IF('Historical Data'!V59="","",'Historical Data'!V59)</f>
        <v/>
      </c>
      <c r="AC72" s="661" t="str">
        <f>IF('Historical Data'!W59="","",'Historical Data'!W59)</f>
        <v/>
      </c>
      <c r="AD72" s="661" t="str">
        <f>IF('Historical Data'!X59="","",'Historical Data'!X59)</f>
        <v/>
      </c>
      <c r="AE72" s="662" t="str">
        <f>IF('Historical Data'!Y59="","",'Historical Data'!Y59)</f>
        <v/>
      </c>
      <c r="AF72" s="661" t="str">
        <f>IF('Historical Data'!Z59="","",'Historical Data'!Z59)</f>
        <v/>
      </c>
      <c r="AG72" s="661" t="str">
        <f>IF('Historical Data'!AA59="","",'Historical Data'!AA59)</f>
        <v/>
      </c>
    </row>
    <row r="73" spans="2:33">
      <c r="B73" s="660" t="str">
        <f>IF('Historical Data'!B60="","",'Historical Data'!B60)</f>
        <v/>
      </c>
      <c r="D73" s="661" t="str">
        <f>IF('Historical Data'!D60="","",'Historical Data'!D60)</f>
        <v/>
      </c>
      <c r="E73" s="661" t="str">
        <f>IF('Historical Data'!E60="","",'Historical Data'!E60)</f>
        <v/>
      </c>
      <c r="F73" s="661" t="str">
        <f>IF('Historical Data'!F60="","",'Historical Data'!F60)</f>
        <v/>
      </c>
      <c r="G73" s="661"/>
      <c r="H73" s="662" t="str">
        <f>IF('Historical Data'!G60="","",'Historical Data'!G60)</f>
        <v/>
      </c>
      <c r="I73" s="661" t="str">
        <f>IF('Historical Data'!H60="","",'Historical Data'!H60)</f>
        <v/>
      </c>
      <c r="J73" s="661" t="str">
        <f>IF('Historical Data'!I60="","",'Historical Data'!I60)</f>
        <v/>
      </c>
      <c r="L73" s="661" t="str">
        <f>IF('Historical Data'!J60="","",'Historical Data'!J60)</f>
        <v/>
      </c>
      <c r="M73" s="661" t="str">
        <f>IF('Historical Data'!K60="","",'Historical Data'!K60)</f>
        <v/>
      </c>
      <c r="N73" s="661" t="str">
        <f>IF('Historical Data'!L60="","",'Historical Data'!L60)</f>
        <v/>
      </c>
      <c r="O73" s="661"/>
      <c r="P73" s="662" t="str">
        <f>IF('Historical Data'!M60="","",'Historical Data'!M60)</f>
        <v/>
      </c>
      <c r="Q73" s="661" t="str">
        <f>IF('Historical Data'!N60="","",'Historical Data'!N60)</f>
        <v/>
      </c>
      <c r="R73" s="661" t="str">
        <f>IF('Historical Data'!O60="","",'Historical Data'!O60)</f>
        <v/>
      </c>
      <c r="T73" s="661" t="str">
        <f>IF('Historical Data'!W60="","",'Historical Data'!W60)</f>
        <v/>
      </c>
      <c r="U73" s="661" t="str">
        <f>IF('Historical Data'!X60="","",'Historical Data'!X60)</f>
        <v/>
      </c>
      <c r="V73" s="661" t="str">
        <f>IF('Historical Data'!Y60="","",'Historical Data'!Y60)</f>
        <v/>
      </c>
      <c r="W73" s="661"/>
      <c r="X73" s="662" t="str">
        <f>IF('Historical Data'!Z60="","",'Historical Data'!Z60)</f>
        <v/>
      </c>
      <c r="Y73" s="661" t="str">
        <f>IF('Historical Data'!AA60="","",'Historical Data'!AA60)</f>
        <v/>
      </c>
      <c r="Z73" s="661" t="str">
        <f>IF('Historical Data'!AB60="","",'Historical Data'!AB60)</f>
        <v/>
      </c>
      <c r="AB73" s="661" t="str">
        <f>IF('Historical Data'!V60="","",'Historical Data'!V60)</f>
        <v/>
      </c>
      <c r="AC73" s="661" t="str">
        <f>IF('Historical Data'!W60="","",'Historical Data'!W60)</f>
        <v/>
      </c>
      <c r="AD73" s="661" t="str">
        <f>IF('Historical Data'!X60="","",'Historical Data'!X60)</f>
        <v/>
      </c>
      <c r="AE73" s="662" t="str">
        <f>IF('Historical Data'!Y60="","",'Historical Data'!Y60)</f>
        <v/>
      </c>
      <c r="AF73" s="661" t="str">
        <f>IF('Historical Data'!Z60="","",'Historical Data'!Z60)</f>
        <v/>
      </c>
      <c r="AG73" s="661" t="str">
        <f>IF('Historical Data'!AA60="","",'Historical Data'!AA60)</f>
        <v/>
      </c>
    </row>
    <row r="74" spans="2:33">
      <c r="B74" s="660" t="str">
        <f>IF('Historical Data'!B61="","",'Historical Data'!B61)</f>
        <v/>
      </c>
      <c r="D74" s="661" t="str">
        <f>IF('Historical Data'!D61="","",'Historical Data'!D61)</f>
        <v/>
      </c>
      <c r="E74" s="661" t="str">
        <f>IF('Historical Data'!E61="","",'Historical Data'!E61)</f>
        <v/>
      </c>
      <c r="F74" s="661" t="str">
        <f>IF('Historical Data'!F61="","",'Historical Data'!F61)</f>
        <v/>
      </c>
      <c r="G74" s="661"/>
      <c r="H74" s="662" t="str">
        <f>IF('Historical Data'!G61="","",'Historical Data'!G61)</f>
        <v/>
      </c>
      <c r="I74" s="661" t="str">
        <f>IF('Historical Data'!H61="","",'Historical Data'!H61)</f>
        <v/>
      </c>
      <c r="J74" s="661" t="str">
        <f>IF('Historical Data'!I61="","",'Historical Data'!I61)</f>
        <v/>
      </c>
      <c r="L74" s="661" t="str">
        <f>IF('Historical Data'!J61="","",'Historical Data'!J61)</f>
        <v/>
      </c>
      <c r="M74" s="661" t="str">
        <f>IF('Historical Data'!K61="","",'Historical Data'!K61)</f>
        <v/>
      </c>
      <c r="N74" s="661" t="str">
        <f>IF('Historical Data'!L61="","",'Historical Data'!L61)</f>
        <v/>
      </c>
      <c r="O74" s="661"/>
      <c r="P74" s="662" t="str">
        <f>IF('Historical Data'!M61="","",'Historical Data'!M61)</f>
        <v/>
      </c>
      <c r="Q74" s="661" t="str">
        <f>IF('Historical Data'!N61="","",'Historical Data'!N61)</f>
        <v/>
      </c>
      <c r="R74" s="661" t="str">
        <f>IF('Historical Data'!O61="","",'Historical Data'!O61)</f>
        <v/>
      </c>
      <c r="T74" s="661" t="str">
        <f>IF('Historical Data'!W61="","",'Historical Data'!W61)</f>
        <v/>
      </c>
      <c r="U74" s="661" t="str">
        <f>IF('Historical Data'!X61="","",'Historical Data'!X61)</f>
        <v/>
      </c>
      <c r="V74" s="661" t="str">
        <f>IF('Historical Data'!Y61="","",'Historical Data'!Y61)</f>
        <v/>
      </c>
      <c r="W74" s="661"/>
      <c r="X74" s="662" t="str">
        <f>IF('Historical Data'!Z61="","",'Historical Data'!Z61)</f>
        <v/>
      </c>
      <c r="Y74" s="661" t="str">
        <f>IF('Historical Data'!AA61="","",'Historical Data'!AA61)</f>
        <v/>
      </c>
      <c r="Z74" s="661" t="str">
        <f>IF('Historical Data'!AB61="","",'Historical Data'!AB61)</f>
        <v/>
      </c>
      <c r="AB74" s="661" t="str">
        <f>IF('Historical Data'!V61="","",'Historical Data'!V61)</f>
        <v/>
      </c>
      <c r="AC74" s="661" t="str">
        <f>IF('Historical Data'!W61="","",'Historical Data'!W61)</f>
        <v/>
      </c>
      <c r="AD74" s="661" t="str">
        <f>IF('Historical Data'!X61="","",'Historical Data'!X61)</f>
        <v/>
      </c>
      <c r="AE74" s="662" t="str">
        <f>IF('Historical Data'!Y61="","",'Historical Data'!Y61)</f>
        <v/>
      </c>
      <c r="AF74" s="661" t="str">
        <f>IF('Historical Data'!Z61="","",'Historical Data'!Z61)</f>
        <v/>
      </c>
      <c r="AG74" s="661" t="str">
        <f>IF('Historical Data'!AA61="","",'Historical Data'!AA61)</f>
        <v/>
      </c>
    </row>
    <row r="75" spans="2:33">
      <c r="B75" s="660" t="str">
        <f>IF('Historical Data'!B62="","",'Historical Data'!B62)</f>
        <v/>
      </c>
      <c r="D75" s="661" t="str">
        <f>IF('Historical Data'!D62="","",'Historical Data'!D62)</f>
        <v/>
      </c>
      <c r="E75" s="661" t="str">
        <f>IF('Historical Data'!E62="","",'Historical Data'!E62)</f>
        <v/>
      </c>
      <c r="F75" s="661" t="str">
        <f>IF('Historical Data'!F62="","",'Historical Data'!F62)</f>
        <v/>
      </c>
      <c r="G75" s="661"/>
      <c r="H75" s="662" t="str">
        <f>IF('Historical Data'!G62="","",'Historical Data'!G62)</f>
        <v/>
      </c>
      <c r="I75" s="661" t="str">
        <f>IF('Historical Data'!H62="","",'Historical Data'!H62)</f>
        <v/>
      </c>
      <c r="J75" s="661" t="str">
        <f>IF('Historical Data'!I62="","",'Historical Data'!I62)</f>
        <v/>
      </c>
      <c r="L75" s="661" t="str">
        <f>IF('Historical Data'!J62="","",'Historical Data'!J62)</f>
        <v/>
      </c>
      <c r="M75" s="661" t="str">
        <f>IF('Historical Data'!K62="","",'Historical Data'!K62)</f>
        <v/>
      </c>
      <c r="N75" s="661" t="str">
        <f>IF('Historical Data'!L62="","",'Historical Data'!L62)</f>
        <v/>
      </c>
      <c r="O75" s="661"/>
      <c r="P75" s="662" t="str">
        <f>IF('Historical Data'!M62="","",'Historical Data'!M62)</f>
        <v/>
      </c>
      <c r="Q75" s="661" t="str">
        <f>IF('Historical Data'!N62="","",'Historical Data'!N62)</f>
        <v/>
      </c>
      <c r="R75" s="661" t="str">
        <f>IF('Historical Data'!O62="","",'Historical Data'!O62)</f>
        <v/>
      </c>
      <c r="T75" s="661" t="str">
        <f>IF('Historical Data'!W62="","",'Historical Data'!W62)</f>
        <v/>
      </c>
      <c r="U75" s="661" t="str">
        <f>IF('Historical Data'!X62="","",'Historical Data'!X62)</f>
        <v/>
      </c>
      <c r="V75" s="661" t="str">
        <f>IF('Historical Data'!Y62="","",'Historical Data'!Y62)</f>
        <v/>
      </c>
      <c r="W75" s="661"/>
      <c r="X75" s="662" t="str">
        <f>IF('Historical Data'!Z62="","",'Historical Data'!Z62)</f>
        <v/>
      </c>
      <c r="Y75" s="661" t="str">
        <f>IF('Historical Data'!AA62="","",'Historical Data'!AA62)</f>
        <v/>
      </c>
      <c r="Z75" s="661" t="str">
        <f>IF('Historical Data'!AB62="","",'Historical Data'!AB62)</f>
        <v/>
      </c>
      <c r="AB75" s="661" t="str">
        <f>IF('Historical Data'!V62="","",'Historical Data'!V62)</f>
        <v/>
      </c>
      <c r="AC75" s="661" t="str">
        <f>IF('Historical Data'!W62="","",'Historical Data'!W62)</f>
        <v/>
      </c>
      <c r="AD75" s="661" t="str">
        <f>IF('Historical Data'!X62="","",'Historical Data'!X62)</f>
        <v/>
      </c>
      <c r="AE75" s="662" t="str">
        <f>IF('Historical Data'!Y62="","",'Historical Data'!Y62)</f>
        <v/>
      </c>
      <c r="AF75" s="661" t="str">
        <f>IF('Historical Data'!Z62="","",'Historical Data'!Z62)</f>
        <v/>
      </c>
      <c r="AG75" s="661" t="str">
        <f>IF('Historical Data'!AA62="","",'Historical Data'!AA62)</f>
        <v/>
      </c>
    </row>
    <row r="76" spans="2:33">
      <c r="B76" s="660" t="str">
        <f>IF('Historical Data'!B63="","",'Historical Data'!B63)</f>
        <v/>
      </c>
      <c r="D76" s="661" t="str">
        <f>IF('Historical Data'!D63="","",'Historical Data'!D63)</f>
        <v/>
      </c>
      <c r="E76" s="661" t="str">
        <f>IF('Historical Data'!E63="","",'Historical Data'!E63)</f>
        <v/>
      </c>
      <c r="F76" s="661" t="str">
        <f>IF('Historical Data'!F63="","",'Historical Data'!F63)</f>
        <v/>
      </c>
      <c r="G76" s="661"/>
      <c r="H76" s="662" t="str">
        <f>IF('Historical Data'!G63="","",'Historical Data'!G63)</f>
        <v/>
      </c>
      <c r="I76" s="661" t="str">
        <f>IF('Historical Data'!H63="","",'Historical Data'!H63)</f>
        <v/>
      </c>
      <c r="J76" s="661" t="str">
        <f>IF('Historical Data'!I63="","",'Historical Data'!I63)</f>
        <v/>
      </c>
      <c r="L76" s="661" t="str">
        <f>IF('Historical Data'!J63="","",'Historical Data'!J63)</f>
        <v/>
      </c>
      <c r="M76" s="661" t="str">
        <f>IF('Historical Data'!K63="","",'Historical Data'!K63)</f>
        <v/>
      </c>
      <c r="N76" s="661" t="str">
        <f>IF('Historical Data'!L63="","",'Historical Data'!L63)</f>
        <v/>
      </c>
      <c r="O76" s="661"/>
      <c r="P76" s="662" t="str">
        <f>IF('Historical Data'!M63="","",'Historical Data'!M63)</f>
        <v/>
      </c>
      <c r="Q76" s="661" t="str">
        <f>IF('Historical Data'!N63="","",'Historical Data'!N63)</f>
        <v/>
      </c>
      <c r="R76" s="661" t="str">
        <f>IF('Historical Data'!O63="","",'Historical Data'!O63)</f>
        <v/>
      </c>
      <c r="T76" s="661" t="str">
        <f>IF('Historical Data'!W63="","",'Historical Data'!W63)</f>
        <v/>
      </c>
      <c r="U76" s="661" t="str">
        <f>IF('Historical Data'!X63="","",'Historical Data'!X63)</f>
        <v/>
      </c>
      <c r="V76" s="661" t="str">
        <f>IF('Historical Data'!Y63="","",'Historical Data'!Y63)</f>
        <v/>
      </c>
      <c r="W76" s="661"/>
      <c r="X76" s="662" t="str">
        <f>IF('Historical Data'!Z63="","",'Historical Data'!Z63)</f>
        <v/>
      </c>
      <c r="Y76" s="661" t="str">
        <f>IF('Historical Data'!AA63="","",'Historical Data'!AA63)</f>
        <v/>
      </c>
      <c r="Z76" s="661" t="str">
        <f>IF('Historical Data'!AB63="","",'Historical Data'!AB63)</f>
        <v/>
      </c>
      <c r="AB76" s="661" t="str">
        <f>IF('Historical Data'!V63="","",'Historical Data'!V63)</f>
        <v/>
      </c>
      <c r="AC76" s="661" t="str">
        <f>IF('Historical Data'!W63="","",'Historical Data'!W63)</f>
        <v/>
      </c>
      <c r="AD76" s="661" t="str">
        <f>IF('Historical Data'!X63="","",'Historical Data'!X63)</f>
        <v/>
      </c>
      <c r="AE76" s="662" t="str">
        <f>IF('Historical Data'!Y63="","",'Historical Data'!Y63)</f>
        <v/>
      </c>
      <c r="AF76" s="661" t="str">
        <f>IF('Historical Data'!Z63="","",'Historical Data'!Z63)</f>
        <v/>
      </c>
      <c r="AG76" s="661" t="str">
        <f>IF('Historical Data'!AA63="","",'Historical Data'!AA63)</f>
        <v/>
      </c>
    </row>
    <row r="77" spans="2:33">
      <c r="B77" s="660" t="str">
        <f>IF('Historical Data'!B64="","",'Historical Data'!B64)</f>
        <v/>
      </c>
      <c r="D77" s="661" t="str">
        <f>IF('Historical Data'!D64="","",'Historical Data'!D64)</f>
        <v/>
      </c>
      <c r="E77" s="661" t="str">
        <f>IF('Historical Data'!E64="","",'Historical Data'!E64)</f>
        <v/>
      </c>
      <c r="F77" s="661" t="str">
        <f>IF('Historical Data'!F64="","",'Historical Data'!F64)</f>
        <v/>
      </c>
      <c r="G77" s="661"/>
      <c r="H77" s="662" t="str">
        <f>IF('Historical Data'!G64="","",'Historical Data'!G64)</f>
        <v/>
      </c>
      <c r="I77" s="661" t="str">
        <f>IF('Historical Data'!H64="","",'Historical Data'!H64)</f>
        <v/>
      </c>
      <c r="J77" s="661" t="str">
        <f>IF('Historical Data'!I64="","",'Historical Data'!I64)</f>
        <v/>
      </c>
      <c r="L77" s="661" t="str">
        <f>IF('Historical Data'!J64="","",'Historical Data'!J64)</f>
        <v/>
      </c>
      <c r="M77" s="661" t="str">
        <f>IF('Historical Data'!K64="","",'Historical Data'!K64)</f>
        <v/>
      </c>
      <c r="N77" s="661" t="str">
        <f>IF('Historical Data'!L64="","",'Historical Data'!L64)</f>
        <v/>
      </c>
      <c r="O77" s="661"/>
      <c r="P77" s="662" t="str">
        <f>IF('Historical Data'!M64="","",'Historical Data'!M64)</f>
        <v/>
      </c>
      <c r="Q77" s="661" t="str">
        <f>IF('Historical Data'!N64="","",'Historical Data'!N64)</f>
        <v/>
      </c>
      <c r="R77" s="661" t="str">
        <f>IF('Historical Data'!O64="","",'Historical Data'!O64)</f>
        <v/>
      </c>
      <c r="T77" s="661" t="str">
        <f>IF('Historical Data'!W64="","",'Historical Data'!W64)</f>
        <v/>
      </c>
      <c r="U77" s="661" t="str">
        <f>IF('Historical Data'!X64="","",'Historical Data'!X64)</f>
        <v/>
      </c>
      <c r="V77" s="661" t="str">
        <f>IF('Historical Data'!Y64="","",'Historical Data'!Y64)</f>
        <v/>
      </c>
      <c r="W77" s="661"/>
      <c r="X77" s="662" t="str">
        <f>IF('Historical Data'!Z64="","",'Historical Data'!Z64)</f>
        <v/>
      </c>
      <c r="Y77" s="661" t="str">
        <f>IF('Historical Data'!AA64="","",'Historical Data'!AA64)</f>
        <v/>
      </c>
      <c r="Z77" s="661" t="str">
        <f>IF('Historical Data'!AB64="","",'Historical Data'!AB64)</f>
        <v/>
      </c>
      <c r="AB77" s="661" t="str">
        <f>IF('Historical Data'!V64="","",'Historical Data'!V64)</f>
        <v/>
      </c>
      <c r="AC77" s="661" t="str">
        <f>IF('Historical Data'!W64="","",'Historical Data'!W64)</f>
        <v/>
      </c>
      <c r="AD77" s="661" t="str">
        <f>IF('Historical Data'!X64="","",'Historical Data'!X64)</f>
        <v/>
      </c>
      <c r="AE77" s="662" t="str">
        <f>IF('Historical Data'!Y64="","",'Historical Data'!Y64)</f>
        <v/>
      </c>
      <c r="AF77" s="661" t="str">
        <f>IF('Historical Data'!Z64="","",'Historical Data'!Z64)</f>
        <v/>
      </c>
      <c r="AG77" s="661" t="str">
        <f>IF('Historical Data'!AA64="","",'Historical Data'!AA64)</f>
        <v/>
      </c>
    </row>
    <row r="78" spans="2:33">
      <c r="B78" s="660" t="str">
        <f>IF('Historical Data'!B65="","",'Historical Data'!B65)</f>
        <v/>
      </c>
      <c r="D78" s="661" t="str">
        <f>IF('Historical Data'!D65="","",'Historical Data'!D65)</f>
        <v/>
      </c>
      <c r="E78" s="661" t="str">
        <f>IF('Historical Data'!E65="","",'Historical Data'!E65)</f>
        <v/>
      </c>
      <c r="F78" s="661" t="str">
        <f>IF('Historical Data'!F65="","",'Historical Data'!F65)</f>
        <v/>
      </c>
      <c r="G78" s="661"/>
      <c r="H78" s="662" t="str">
        <f>IF('Historical Data'!G65="","",'Historical Data'!G65)</f>
        <v/>
      </c>
      <c r="I78" s="661" t="str">
        <f>IF('Historical Data'!H65="","",'Historical Data'!H65)</f>
        <v/>
      </c>
      <c r="J78" s="661" t="str">
        <f>IF('Historical Data'!I65="","",'Historical Data'!I65)</f>
        <v/>
      </c>
      <c r="L78" s="661" t="str">
        <f>IF('Historical Data'!J65="","",'Historical Data'!J65)</f>
        <v/>
      </c>
      <c r="M78" s="661" t="str">
        <f>IF('Historical Data'!K65="","",'Historical Data'!K65)</f>
        <v/>
      </c>
      <c r="N78" s="661" t="str">
        <f>IF('Historical Data'!L65="","",'Historical Data'!L65)</f>
        <v/>
      </c>
      <c r="O78" s="661"/>
      <c r="P78" s="662" t="str">
        <f>IF('Historical Data'!M65="","",'Historical Data'!M65)</f>
        <v/>
      </c>
      <c r="Q78" s="661" t="str">
        <f>IF('Historical Data'!N65="","",'Historical Data'!N65)</f>
        <v/>
      </c>
      <c r="R78" s="661" t="str">
        <f>IF('Historical Data'!O65="","",'Historical Data'!O65)</f>
        <v/>
      </c>
      <c r="T78" s="661" t="str">
        <f>IF('Historical Data'!W65="","",'Historical Data'!W65)</f>
        <v/>
      </c>
      <c r="U78" s="661" t="str">
        <f>IF('Historical Data'!X65="","",'Historical Data'!X65)</f>
        <v/>
      </c>
      <c r="V78" s="661" t="str">
        <f>IF('Historical Data'!Y65="","",'Historical Data'!Y65)</f>
        <v/>
      </c>
      <c r="W78" s="661"/>
      <c r="X78" s="662" t="str">
        <f>IF('Historical Data'!Z65="","",'Historical Data'!Z65)</f>
        <v/>
      </c>
      <c r="Y78" s="661" t="str">
        <f>IF('Historical Data'!AA65="","",'Historical Data'!AA65)</f>
        <v/>
      </c>
      <c r="Z78" s="661" t="str">
        <f>IF('Historical Data'!AB65="","",'Historical Data'!AB65)</f>
        <v/>
      </c>
      <c r="AB78" s="661" t="str">
        <f>IF('Historical Data'!V65="","",'Historical Data'!V65)</f>
        <v/>
      </c>
      <c r="AC78" s="661" t="str">
        <f>IF('Historical Data'!W65="","",'Historical Data'!W65)</f>
        <v/>
      </c>
      <c r="AD78" s="661" t="str">
        <f>IF('Historical Data'!X65="","",'Historical Data'!X65)</f>
        <v/>
      </c>
      <c r="AE78" s="662" t="str">
        <f>IF('Historical Data'!Y65="","",'Historical Data'!Y65)</f>
        <v/>
      </c>
      <c r="AF78" s="661" t="str">
        <f>IF('Historical Data'!Z65="","",'Historical Data'!Z65)</f>
        <v/>
      </c>
      <c r="AG78" s="661" t="str">
        <f>IF('Historical Data'!AA65="","",'Historical Data'!AA65)</f>
        <v/>
      </c>
    </row>
    <row r="79" spans="2:33">
      <c r="B79" s="660" t="str">
        <f>IF('Historical Data'!B66="","",'Historical Data'!B66)</f>
        <v/>
      </c>
      <c r="D79" s="661" t="str">
        <f>IF('Historical Data'!D66="","",'Historical Data'!D66)</f>
        <v/>
      </c>
      <c r="E79" s="661" t="str">
        <f>IF('Historical Data'!E66="","",'Historical Data'!E66)</f>
        <v/>
      </c>
      <c r="F79" s="661" t="str">
        <f>IF('Historical Data'!F66="","",'Historical Data'!F66)</f>
        <v/>
      </c>
      <c r="G79" s="661"/>
      <c r="H79" s="662" t="str">
        <f>IF('Historical Data'!G66="","",'Historical Data'!G66)</f>
        <v/>
      </c>
      <c r="I79" s="661" t="str">
        <f>IF('Historical Data'!H66="","",'Historical Data'!H66)</f>
        <v/>
      </c>
      <c r="J79" s="661" t="str">
        <f>IF('Historical Data'!I66="","",'Historical Data'!I66)</f>
        <v/>
      </c>
      <c r="L79" s="661" t="str">
        <f>IF('Historical Data'!J66="","",'Historical Data'!J66)</f>
        <v/>
      </c>
      <c r="M79" s="661" t="str">
        <f>IF('Historical Data'!K66="","",'Historical Data'!K66)</f>
        <v/>
      </c>
      <c r="N79" s="661" t="str">
        <f>IF('Historical Data'!L66="","",'Historical Data'!L66)</f>
        <v/>
      </c>
      <c r="O79" s="661"/>
      <c r="P79" s="662" t="str">
        <f>IF('Historical Data'!M66="","",'Historical Data'!M66)</f>
        <v/>
      </c>
      <c r="Q79" s="661" t="str">
        <f>IF('Historical Data'!N66="","",'Historical Data'!N66)</f>
        <v/>
      </c>
      <c r="R79" s="661" t="str">
        <f>IF('Historical Data'!O66="","",'Historical Data'!O66)</f>
        <v/>
      </c>
      <c r="T79" s="661" t="str">
        <f>IF('Historical Data'!W66="","",'Historical Data'!W66)</f>
        <v/>
      </c>
      <c r="U79" s="661" t="str">
        <f>IF('Historical Data'!X66="","",'Historical Data'!X66)</f>
        <v/>
      </c>
      <c r="V79" s="661" t="str">
        <f>IF('Historical Data'!Y66="","",'Historical Data'!Y66)</f>
        <v/>
      </c>
      <c r="W79" s="661"/>
      <c r="X79" s="662" t="str">
        <f>IF('Historical Data'!Z66="","",'Historical Data'!Z66)</f>
        <v/>
      </c>
      <c r="Y79" s="661" t="str">
        <f>IF('Historical Data'!AA66="","",'Historical Data'!AA66)</f>
        <v/>
      </c>
      <c r="Z79" s="661" t="str">
        <f>IF('Historical Data'!AB66="","",'Historical Data'!AB66)</f>
        <v/>
      </c>
      <c r="AB79" s="661" t="str">
        <f>IF('Historical Data'!V66="","",'Historical Data'!V66)</f>
        <v/>
      </c>
      <c r="AC79" s="661" t="str">
        <f>IF('Historical Data'!W66="","",'Historical Data'!W66)</f>
        <v/>
      </c>
      <c r="AD79" s="661" t="str">
        <f>IF('Historical Data'!X66="","",'Historical Data'!X66)</f>
        <v/>
      </c>
      <c r="AE79" s="662" t="str">
        <f>IF('Historical Data'!Y66="","",'Historical Data'!Y66)</f>
        <v/>
      </c>
      <c r="AF79" s="661" t="str">
        <f>IF('Historical Data'!Z66="","",'Historical Data'!Z66)</f>
        <v/>
      </c>
      <c r="AG79" s="661" t="str">
        <f>IF('Historical Data'!AA66="","",'Historical Data'!AA66)</f>
        <v/>
      </c>
    </row>
    <row r="80" spans="2:33">
      <c r="B80" s="660" t="str">
        <f>IF('Historical Data'!B67="","",'Historical Data'!B67)</f>
        <v/>
      </c>
      <c r="D80" s="661" t="str">
        <f>IF('Historical Data'!D67="","",'Historical Data'!D67)</f>
        <v/>
      </c>
      <c r="E80" s="661" t="str">
        <f>IF('Historical Data'!E67="","",'Historical Data'!E67)</f>
        <v/>
      </c>
      <c r="F80" s="661" t="str">
        <f>IF('Historical Data'!F67="","",'Historical Data'!F67)</f>
        <v/>
      </c>
      <c r="G80" s="661"/>
      <c r="H80" s="662" t="str">
        <f>IF('Historical Data'!G67="","",'Historical Data'!G67)</f>
        <v/>
      </c>
      <c r="I80" s="661" t="str">
        <f>IF('Historical Data'!H67="","",'Historical Data'!H67)</f>
        <v/>
      </c>
      <c r="J80" s="661" t="str">
        <f>IF('Historical Data'!I67="","",'Historical Data'!I67)</f>
        <v/>
      </c>
      <c r="L80" s="661" t="str">
        <f>IF('Historical Data'!J67="","",'Historical Data'!J67)</f>
        <v/>
      </c>
      <c r="M80" s="661" t="str">
        <f>IF('Historical Data'!K67="","",'Historical Data'!K67)</f>
        <v/>
      </c>
      <c r="N80" s="661" t="str">
        <f>IF('Historical Data'!L67="","",'Historical Data'!L67)</f>
        <v/>
      </c>
      <c r="O80" s="661"/>
      <c r="P80" s="662" t="str">
        <f>IF('Historical Data'!M67="","",'Historical Data'!M67)</f>
        <v/>
      </c>
      <c r="Q80" s="661" t="str">
        <f>IF('Historical Data'!N67="","",'Historical Data'!N67)</f>
        <v/>
      </c>
      <c r="R80" s="661" t="str">
        <f>IF('Historical Data'!O67="","",'Historical Data'!O67)</f>
        <v/>
      </c>
      <c r="T80" s="661" t="str">
        <f>IF('Historical Data'!W67="","",'Historical Data'!W67)</f>
        <v/>
      </c>
      <c r="U80" s="661" t="str">
        <f>IF('Historical Data'!X67="","",'Historical Data'!X67)</f>
        <v/>
      </c>
      <c r="V80" s="661" t="str">
        <f>IF('Historical Data'!Y67="","",'Historical Data'!Y67)</f>
        <v/>
      </c>
      <c r="W80" s="661"/>
      <c r="X80" s="662" t="str">
        <f>IF('Historical Data'!Z67="","",'Historical Data'!Z67)</f>
        <v/>
      </c>
      <c r="Y80" s="661" t="str">
        <f>IF('Historical Data'!AA67="","",'Historical Data'!AA67)</f>
        <v/>
      </c>
      <c r="Z80" s="661" t="str">
        <f>IF('Historical Data'!AB67="","",'Historical Data'!AB67)</f>
        <v/>
      </c>
      <c r="AB80" s="661" t="str">
        <f>IF('Historical Data'!V67="","",'Historical Data'!V67)</f>
        <v/>
      </c>
      <c r="AC80" s="661" t="str">
        <f>IF('Historical Data'!W67="","",'Historical Data'!W67)</f>
        <v/>
      </c>
      <c r="AD80" s="661" t="str">
        <f>IF('Historical Data'!X67="","",'Historical Data'!X67)</f>
        <v/>
      </c>
      <c r="AE80" s="662" t="str">
        <f>IF('Historical Data'!Y67="","",'Historical Data'!Y67)</f>
        <v/>
      </c>
      <c r="AF80" s="661" t="str">
        <f>IF('Historical Data'!Z67="","",'Historical Data'!Z67)</f>
        <v/>
      </c>
      <c r="AG80" s="661" t="str">
        <f>IF('Historical Data'!AA67="","",'Historical Data'!AA67)</f>
        <v/>
      </c>
    </row>
    <row r="81" spans="2:33">
      <c r="B81" s="660" t="str">
        <f>IF('Historical Data'!B68="","",'Historical Data'!B68)</f>
        <v/>
      </c>
      <c r="D81" s="661" t="str">
        <f>IF('Historical Data'!D68="","",'Historical Data'!D68)</f>
        <v/>
      </c>
      <c r="E81" s="661" t="str">
        <f>IF('Historical Data'!E68="","",'Historical Data'!E68)</f>
        <v/>
      </c>
      <c r="F81" s="661" t="str">
        <f>IF('Historical Data'!F68="","",'Historical Data'!F68)</f>
        <v/>
      </c>
      <c r="G81" s="661"/>
      <c r="H81" s="662" t="str">
        <f>IF('Historical Data'!G68="","",'Historical Data'!G68)</f>
        <v/>
      </c>
      <c r="I81" s="661" t="str">
        <f>IF('Historical Data'!H68="","",'Historical Data'!H68)</f>
        <v/>
      </c>
      <c r="J81" s="661" t="str">
        <f>IF('Historical Data'!I68="","",'Historical Data'!I68)</f>
        <v/>
      </c>
      <c r="L81" s="661" t="str">
        <f>IF('Historical Data'!J68="","",'Historical Data'!J68)</f>
        <v/>
      </c>
      <c r="M81" s="661" t="str">
        <f>IF('Historical Data'!K68="","",'Historical Data'!K68)</f>
        <v/>
      </c>
      <c r="N81" s="661" t="str">
        <f>IF('Historical Data'!L68="","",'Historical Data'!L68)</f>
        <v/>
      </c>
      <c r="O81" s="661"/>
      <c r="P81" s="662" t="str">
        <f>IF('Historical Data'!M68="","",'Historical Data'!M68)</f>
        <v/>
      </c>
      <c r="Q81" s="661" t="str">
        <f>IF('Historical Data'!N68="","",'Historical Data'!N68)</f>
        <v/>
      </c>
      <c r="R81" s="661" t="str">
        <f>IF('Historical Data'!O68="","",'Historical Data'!O68)</f>
        <v/>
      </c>
      <c r="T81" s="661" t="str">
        <f>IF('Historical Data'!W68="","",'Historical Data'!W68)</f>
        <v/>
      </c>
      <c r="U81" s="661" t="str">
        <f>IF('Historical Data'!X68="","",'Historical Data'!X68)</f>
        <v/>
      </c>
      <c r="V81" s="661" t="str">
        <f>IF('Historical Data'!Y68="","",'Historical Data'!Y68)</f>
        <v/>
      </c>
      <c r="W81" s="661"/>
      <c r="X81" s="662" t="str">
        <f>IF('Historical Data'!Z68="","",'Historical Data'!Z68)</f>
        <v/>
      </c>
      <c r="Y81" s="661" t="str">
        <f>IF('Historical Data'!AA68="","",'Historical Data'!AA68)</f>
        <v/>
      </c>
      <c r="Z81" s="661" t="str">
        <f>IF('Historical Data'!AB68="","",'Historical Data'!AB68)</f>
        <v/>
      </c>
      <c r="AB81" s="661" t="str">
        <f>IF('Historical Data'!V68="","",'Historical Data'!V68)</f>
        <v/>
      </c>
      <c r="AC81" s="661" t="str">
        <f>IF('Historical Data'!W68="","",'Historical Data'!W68)</f>
        <v/>
      </c>
      <c r="AD81" s="661" t="str">
        <f>IF('Historical Data'!X68="","",'Historical Data'!X68)</f>
        <v/>
      </c>
      <c r="AE81" s="662" t="str">
        <f>IF('Historical Data'!Y68="","",'Historical Data'!Y68)</f>
        <v/>
      </c>
      <c r="AF81" s="661" t="str">
        <f>IF('Historical Data'!Z68="","",'Historical Data'!Z68)</f>
        <v/>
      </c>
      <c r="AG81" s="661" t="str">
        <f>IF('Historical Data'!AA68="","",'Historical Data'!AA68)</f>
        <v/>
      </c>
    </row>
    <row r="82" spans="2:33">
      <c r="B82" s="660" t="str">
        <f>IF('Historical Data'!B69="","",'Historical Data'!B69)</f>
        <v/>
      </c>
      <c r="D82" s="661" t="str">
        <f>IF('Historical Data'!D69="","",'Historical Data'!D69)</f>
        <v/>
      </c>
      <c r="E82" s="661" t="str">
        <f>IF('Historical Data'!E69="","",'Historical Data'!E69)</f>
        <v/>
      </c>
      <c r="F82" s="661" t="str">
        <f>IF('Historical Data'!F69="","",'Historical Data'!F69)</f>
        <v/>
      </c>
      <c r="G82" s="661"/>
      <c r="H82" s="662" t="str">
        <f>IF('Historical Data'!G69="","",'Historical Data'!G69)</f>
        <v/>
      </c>
      <c r="I82" s="661" t="str">
        <f>IF('Historical Data'!H69="","",'Historical Data'!H69)</f>
        <v/>
      </c>
      <c r="J82" s="661" t="str">
        <f>IF('Historical Data'!I69="","",'Historical Data'!I69)</f>
        <v/>
      </c>
      <c r="L82" s="661" t="str">
        <f>IF('Historical Data'!J69="","",'Historical Data'!J69)</f>
        <v/>
      </c>
      <c r="M82" s="661" t="str">
        <f>IF('Historical Data'!K69="","",'Historical Data'!K69)</f>
        <v/>
      </c>
      <c r="N82" s="661" t="str">
        <f>IF('Historical Data'!L69="","",'Historical Data'!L69)</f>
        <v/>
      </c>
      <c r="O82" s="661"/>
      <c r="P82" s="662" t="str">
        <f>IF('Historical Data'!M69="","",'Historical Data'!M69)</f>
        <v/>
      </c>
      <c r="Q82" s="661" t="str">
        <f>IF('Historical Data'!N69="","",'Historical Data'!N69)</f>
        <v/>
      </c>
      <c r="R82" s="661" t="str">
        <f>IF('Historical Data'!O69="","",'Historical Data'!O69)</f>
        <v/>
      </c>
      <c r="T82" s="661" t="str">
        <f>IF('Historical Data'!W69="","",'Historical Data'!W69)</f>
        <v/>
      </c>
      <c r="U82" s="661" t="str">
        <f>IF('Historical Data'!X69="","",'Historical Data'!X69)</f>
        <v/>
      </c>
      <c r="V82" s="661" t="str">
        <f>IF('Historical Data'!Y69="","",'Historical Data'!Y69)</f>
        <v/>
      </c>
      <c r="W82" s="661"/>
      <c r="X82" s="662" t="str">
        <f>IF('Historical Data'!Z69="","",'Historical Data'!Z69)</f>
        <v/>
      </c>
      <c r="Y82" s="661" t="str">
        <f>IF('Historical Data'!AA69="","",'Historical Data'!AA69)</f>
        <v/>
      </c>
      <c r="Z82" s="661" t="str">
        <f>IF('Historical Data'!AB69="","",'Historical Data'!AB69)</f>
        <v/>
      </c>
      <c r="AB82" s="661" t="str">
        <f>IF('Historical Data'!V69="","",'Historical Data'!V69)</f>
        <v/>
      </c>
      <c r="AC82" s="661" t="str">
        <f>IF('Historical Data'!W69="","",'Historical Data'!W69)</f>
        <v/>
      </c>
      <c r="AD82" s="661" t="str">
        <f>IF('Historical Data'!X69="","",'Historical Data'!X69)</f>
        <v/>
      </c>
      <c r="AE82" s="662" t="str">
        <f>IF('Historical Data'!Y69="","",'Historical Data'!Y69)</f>
        <v/>
      </c>
      <c r="AF82" s="661" t="str">
        <f>IF('Historical Data'!Z69="","",'Historical Data'!Z69)</f>
        <v/>
      </c>
      <c r="AG82" s="661" t="str">
        <f>IF('Historical Data'!AA69="","",'Historical Data'!AA69)</f>
        <v/>
      </c>
    </row>
    <row r="83" spans="2:33">
      <c r="B83" s="660" t="str">
        <f>IF('Historical Data'!B70="","",'Historical Data'!B70)</f>
        <v/>
      </c>
      <c r="D83" s="661" t="str">
        <f>IF('Historical Data'!D70="","",'Historical Data'!D70)</f>
        <v/>
      </c>
      <c r="E83" s="661" t="str">
        <f>IF('Historical Data'!E70="","",'Historical Data'!E70)</f>
        <v/>
      </c>
      <c r="F83" s="661" t="str">
        <f>IF('Historical Data'!F70="","",'Historical Data'!F70)</f>
        <v/>
      </c>
      <c r="G83" s="661"/>
      <c r="H83" s="662" t="str">
        <f>IF('Historical Data'!G70="","",'Historical Data'!G70)</f>
        <v/>
      </c>
      <c r="I83" s="661" t="str">
        <f>IF('Historical Data'!H70="","",'Historical Data'!H70)</f>
        <v/>
      </c>
      <c r="J83" s="661" t="str">
        <f>IF('Historical Data'!I70="","",'Historical Data'!I70)</f>
        <v/>
      </c>
      <c r="L83" s="661" t="str">
        <f>IF('Historical Data'!J70="","",'Historical Data'!J70)</f>
        <v/>
      </c>
      <c r="M83" s="661" t="str">
        <f>IF('Historical Data'!K70="","",'Historical Data'!K70)</f>
        <v/>
      </c>
      <c r="N83" s="661" t="str">
        <f>IF('Historical Data'!L70="","",'Historical Data'!L70)</f>
        <v/>
      </c>
      <c r="O83" s="661"/>
      <c r="P83" s="662" t="str">
        <f>IF('Historical Data'!M70="","",'Historical Data'!M70)</f>
        <v/>
      </c>
      <c r="Q83" s="661" t="str">
        <f>IF('Historical Data'!N70="","",'Historical Data'!N70)</f>
        <v/>
      </c>
      <c r="R83" s="661" t="str">
        <f>IF('Historical Data'!O70="","",'Historical Data'!O70)</f>
        <v/>
      </c>
      <c r="T83" s="661" t="str">
        <f>IF('Historical Data'!W70="","",'Historical Data'!W70)</f>
        <v/>
      </c>
      <c r="U83" s="661" t="str">
        <f>IF('Historical Data'!X70="","",'Historical Data'!X70)</f>
        <v/>
      </c>
      <c r="V83" s="661" t="str">
        <f>IF('Historical Data'!Y70="","",'Historical Data'!Y70)</f>
        <v/>
      </c>
      <c r="W83" s="661"/>
      <c r="X83" s="662" t="str">
        <f>IF('Historical Data'!Z70="","",'Historical Data'!Z70)</f>
        <v/>
      </c>
      <c r="Y83" s="661" t="str">
        <f>IF('Historical Data'!AA70="","",'Historical Data'!AA70)</f>
        <v/>
      </c>
      <c r="Z83" s="661" t="str">
        <f>IF('Historical Data'!AB70="","",'Historical Data'!AB70)</f>
        <v/>
      </c>
      <c r="AB83" s="661" t="str">
        <f>IF('Historical Data'!V70="","",'Historical Data'!V70)</f>
        <v/>
      </c>
      <c r="AC83" s="661" t="str">
        <f>IF('Historical Data'!W70="","",'Historical Data'!W70)</f>
        <v/>
      </c>
      <c r="AD83" s="661" t="str">
        <f>IF('Historical Data'!X70="","",'Historical Data'!X70)</f>
        <v/>
      </c>
      <c r="AE83" s="662" t="str">
        <f>IF('Historical Data'!Y70="","",'Historical Data'!Y70)</f>
        <v/>
      </c>
      <c r="AF83" s="661" t="str">
        <f>IF('Historical Data'!Z70="","",'Historical Data'!Z70)</f>
        <v/>
      </c>
      <c r="AG83" s="661" t="str">
        <f>IF('Historical Data'!AA70="","",'Historical Data'!AA70)</f>
        <v/>
      </c>
    </row>
    <row r="84" spans="2:33">
      <c r="B84" s="660" t="str">
        <f>IF('Historical Data'!B71="","",'Historical Data'!B71)</f>
        <v/>
      </c>
      <c r="D84" s="661" t="str">
        <f>IF('Historical Data'!D71="","",'Historical Data'!D71)</f>
        <v/>
      </c>
      <c r="E84" s="661" t="str">
        <f>IF('Historical Data'!E71="","",'Historical Data'!E71)</f>
        <v/>
      </c>
      <c r="F84" s="661" t="str">
        <f>IF('Historical Data'!F71="","",'Historical Data'!F71)</f>
        <v/>
      </c>
      <c r="G84" s="661"/>
      <c r="H84" s="662" t="str">
        <f>IF('Historical Data'!G71="","",'Historical Data'!G71)</f>
        <v/>
      </c>
      <c r="I84" s="661" t="str">
        <f>IF('Historical Data'!H71="","",'Historical Data'!H71)</f>
        <v/>
      </c>
      <c r="J84" s="661" t="str">
        <f>IF('Historical Data'!I71="","",'Historical Data'!I71)</f>
        <v/>
      </c>
      <c r="L84" s="661" t="str">
        <f>IF('Historical Data'!J71="","",'Historical Data'!J71)</f>
        <v/>
      </c>
      <c r="M84" s="661" t="str">
        <f>IF('Historical Data'!K71="","",'Historical Data'!K71)</f>
        <v/>
      </c>
      <c r="N84" s="661" t="str">
        <f>IF('Historical Data'!L71="","",'Historical Data'!L71)</f>
        <v/>
      </c>
      <c r="O84" s="661"/>
      <c r="P84" s="662" t="str">
        <f>IF('Historical Data'!M71="","",'Historical Data'!M71)</f>
        <v/>
      </c>
      <c r="Q84" s="661" t="str">
        <f>IF('Historical Data'!N71="","",'Historical Data'!N71)</f>
        <v/>
      </c>
      <c r="R84" s="661" t="str">
        <f>IF('Historical Data'!O71="","",'Historical Data'!O71)</f>
        <v/>
      </c>
      <c r="T84" s="661" t="str">
        <f>IF('Historical Data'!W71="","",'Historical Data'!W71)</f>
        <v/>
      </c>
      <c r="U84" s="661" t="str">
        <f>IF('Historical Data'!X71="","",'Historical Data'!X71)</f>
        <v/>
      </c>
      <c r="V84" s="661" t="str">
        <f>IF('Historical Data'!Y71="","",'Historical Data'!Y71)</f>
        <v/>
      </c>
      <c r="W84" s="661"/>
      <c r="X84" s="662" t="str">
        <f>IF('Historical Data'!Z71="","",'Historical Data'!Z71)</f>
        <v/>
      </c>
      <c r="Y84" s="661" t="str">
        <f>IF('Historical Data'!AA71="","",'Historical Data'!AA71)</f>
        <v/>
      </c>
      <c r="Z84" s="661" t="str">
        <f>IF('Historical Data'!AB71="","",'Historical Data'!AB71)</f>
        <v/>
      </c>
      <c r="AB84" s="661" t="str">
        <f>IF('Historical Data'!V71="","",'Historical Data'!V71)</f>
        <v/>
      </c>
      <c r="AC84" s="661" t="str">
        <f>IF('Historical Data'!W71="","",'Historical Data'!W71)</f>
        <v/>
      </c>
      <c r="AD84" s="661" t="str">
        <f>IF('Historical Data'!X71="","",'Historical Data'!X71)</f>
        <v/>
      </c>
      <c r="AE84" s="662" t="str">
        <f>IF('Historical Data'!Y71="","",'Historical Data'!Y71)</f>
        <v/>
      </c>
      <c r="AF84" s="661" t="str">
        <f>IF('Historical Data'!Z71="","",'Historical Data'!Z71)</f>
        <v/>
      </c>
      <c r="AG84" s="661" t="str">
        <f>IF('Historical Data'!AA71="","",'Historical Data'!AA71)</f>
        <v/>
      </c>
    </row>
    <row r="85" spans="2:33">
      <c r="B85" s="660" t="str">
        <f>IF('Historical Data'!B72="","",'Historical Data'!B72)</f>
        <v/>
      </c>
      <c r="D85" s="661" t="str">
        <f>IF('Historical Data'!D72="","",'Historical Data'!D72)</f>
        <v/>
      </c>
      <c r="E85" s="661" t="str">
        <f>IF('Historical Data'!E72="","",'Historical Data'!E72)</f>
        <v/>
      </c>
      <c r="F85" s="661" t="str">
        <f>IF('Historical Data'!F72="","",'Historical Data'!F72)</f>
        <v/>
      </c>
      <c r="G85" s="661"/>
      <c r="H85" s="662" t="str">
        <f>IF('Historical Data'!G72="","",'Historical Data'!G72)</f>
        <v/>
      </c>
      <c r="I85" s="661" t="str">
        <f>IF('Historical Data'!H72="","",'Historical Data'!H72)</f>
        <v/>
      </c>
      <c r="J85" s="661" t="str">
        <f>IF('Historical Data'!I72="","",'Historical Data'!I72)</f>
        <v/>
      </c>
      <c r="L85" s="661" t="str">
        <f>IF('Historical Data'!J72="","",'Historical Data'!J72)</f>
        <v/>
      </c>
      <c r="M85" s="661" t="str">
        <f>IF('Historical Data'!K72="","",'Historical Data'!K72)</f>
        <v/>
      </c>
      <c r="N85" s="661" t="str">
        <f>IF('Historical Data'!L72="","",'Historical Data'!L72)</f>
        <v/>
      </c>
      <c r="O85" s="661"/>
      <c r="P85" s="662" t="str">
        <f>IF('Historical Data'!M72="","",'Historical Data'!M72)</f>
        <v/>
      </c>
      <c r="Q85" s="661" t="str">
        <f>IF('Historical Data'!N72="","",'Historical Data'!N72)</f>
        <v/>
      </c>
      <c r="R85" s="661" t="str">
        <f>IF('Historical Data'!O72="","",'Historical Data'!O72)</f>
        <v/>
      </c>
      <c r="T85" s="661" t="str">
        <f>IF('Historical Data'!W72="","",'Historical Data'!W72)</f>
        <v/>
      </c>
      <c r="U85" s="661" t="str">
        <f>IF('Historical Data'!X72="","",'Historical Data'!X72)</f>
        <v/>
      </c>
      <c r="V85" s="661" t="str">
        <f>IF('Historical Data'!Y72="","",'Historical Data'!Y72)</f>
        <v/>
      </c>
      <c r="W85" s="661"/>
      <c r="X85" s="662" t="str">
        <f>IF('Historical Data'!Z72="","",'Historical Data'!Z72)</f>
        <v/>
      </c>
      <c r="Y85" s="661" t="str">
        <f>IF('Historical Data'!AA72="","",'Historical Data'!AA72)</f>
        <v/>
      </c>
      <c r="Z85" s="661" t="str">
        <f>IF('Historical Data'!AB72="","",'Historical Data'!AB72)</f>
        <v/>
      </c>
      <c r="AB85" s="661" t="str">
        <f>IF('Historical Data'!V72="","",'Historical Data'!V72)</f>
        <v/>
      </c>
      <c r="AC85" s="661" t="str">
        <f>IF('Historical Data'!W72="","",'Historical Data'!W72)</f>
        <v/>
      </c>
      <c r="AD85" s="661" t="str">
        <f>IF('Historical Data'!X72="","",'Historical Data'!X72)</f>
        <v/>
      </c>
      <c r="AE85" s="662" t="str">
        <f>IF('Historical Data'!Y72="","",'Historical Data'!Y72)</f>
        <v/>
      </c>
      <c r="AF85" s="661" t="str">
        <f>IF('Historical Data'!Z72="","",'Historical Data'!Z72)</f>
        <v/>
      </c>
      <c r="AG85" s="661" t="str">
        <f>IF('Historical Data'!AA72="","",'Historical Data'!AA72)</f>
        <v/>
      </c>
    </row>
    <row r="86" spans="2:33">
      <c r="B86" s="660" t="str">
        <f>IF('Historical Data'!B73="","",'Historical Data'!B73)</f>
        <v/>
      </c>
      <c r="D86" s="661" t="str">
        <f>IF('Historical Data'!D73="","",'Historical Data'!D73)</f>
        <v/>
      </c>
      <c r="E86" s="661" t="str">
        <f>IF('Historical Data'!E73="","",'Historical Data'!E73)</f>
        <v/>
      </c>
      <c r="F86" s="661" t="str">
        <f>IF('Historical Data'!F73="","",'Historical Data'!F73)</f>
        <v/>
      </c>
      <c r="G86" s="661"/>
      <c r="H86" s="662" t="str">
        <f>IF('Historical Data'!G73="","",'Historical Data'!G73)</f>
        <v/>
      </c>
      <c r="I86" s="661" t="str">
        <f>IF('Historical Data'!H73="","",'Historical Data'!H73)</f>
        <v/>
      </c>
      <c r="J86" s="661" t="str">
        <f>IF('Historical Data'!I73="","",'Historical Data'!I73)</f>
        <v/>
      </c>
      <c r="L86" s="661" t="str">
        <f>IF('Historical Data'!J73="","",'Historical Data'!J73)</f>
        <v/>
      </c>
      <c r="M86" s="661" t="str">
        <f>IF('Historical Data'!K73="","",'Historical Data'!K73)</f>
        <v/>
      </c>
      <c r="N86" s="661" t="str">
        <f>IF('Historical Data'!L73="","",'Historical Data'!L73)</f>
        <v/>
      </c>
      <c r="O86" s="661"/>
      <c r="P86" s="662" t="str">
        <f>IF('Historical Data'!M73="","",'Historical Data'!M73)</f>
        <v/>
      </c>
      <c r="Q86" s="661" t="str">
        <f>IF('Historical Data'!N73="","",'Historical Data'!N73)</f>
        <v/>
      </c>
      <c r="R86" s="661" t="str">
        <f>IF('Historical Data'!O73="","",'Historical Data'!O73)</f>
        <v/>
      </c>
      <c r="T86" s="661" t="str">
        <f>IF('Historical Data'!W73="","",'Historical Data'!W73)</f>
        <v/>
      </c>
      <c r="U86" s="661" t="str">
        <f>IF('Historical Data'!X73="","",'Historical Data'!X73)</f>
        <v/>
      </c>
      <c r="V86" s="661" t="str">
        <f>IF('Historical Data'!Y73="","",'Historical Data'!Y73)</f>
        <v/>
      </c>
      <c r="W86" s="661"/>
      <c r="X86" s="662" t="str">
        <f>IF('Historical Data'!Z73="","",'Historical Data'!Z73)</f>
        <v/>
      </c>
      <c r="Y86" s="661" t="str">
        <f>IF('Historical Data'!AA73="","",'Historical Data'!AA73)</f>
        <v/>
      </c>
      <c r="Z86" s="661" t="str">
        <f>IF('Historical Data'!AB73="","",'Historical Data'!AB73)</f>
        <v/>
      </c>
      <c r="AB86" s="661" t="str">
        <f>IF('Historical Data'!V73="","",'Historical Data'!V73)</f>
        <v/>
      </c>
      <c r="AC86" s="661" t="str">
        <f>IF('Historical Data'!W73="","",'Historical Data'!W73)</f>
        <v/>
      </c>
      <c r="AD86" s="661" t="str">
        <f>IF('Historical Data'!X73="","",'Historical Data'!X73)</f>
        <v/>
      </c>
      <c r="AE86" s="662" t="str">
        <f>IF('Historical Data'!Y73="","",'Historical Data'!Y73)</f>
        <v/>
      </c>
      <c r="AF86" s="661" t="str">
        <f>IF('Historical Data'!Z73="","",'Historical Data'!Z73)</f>
        <v/>
      </c>
      <c r="AG86" s="661" t="str">
        <f>IF('Historical Data'!AA73="","",'Historical Data'!AA73)</f>
        <v/>
      </c>
    </row>
    <row r="87" spans="2:33">
      <c r="B87" s="660" t="str">
        <f>IF('Historical Data'!B74="","",'Historical Data'!B74)</f>
        <v/>
      </c>
      <c r="D87" s="661" t="str">
        <f>IF('Historical Data'!D74="","",'Historical Data'!D74)</f>
        <v/>
      </c>
      <c r="E87" s="661" t="str">
        <f>IF('Historical Data'!E74="","",'Historical Data'!E74)</f>
        <v/>
      </c>
      <c r="F87" s="661" t="str">
        <f>IF('Historical Data'!F74="","",'Historical Data'!F74)</f>
        <v/>
      </c>
      <c r="G87" s="661"/>
      <c r="H87" s="662" t="str">
        <f>IF('Historical Data'!G74="","",'Historical Data'!G74)</f>
        <v/>
      </c>
      <c r="I87" s="661" t="str">
        <f>IF('Historical Data'!H74="","",'Historical Data'!H74)</f>
        <v/>
      </c>
      <c r="J87" s="661" t="str">
        <f>IF('Historical Data'!I74="","",'Historical Data'!I74)</f>
        <v/>
      </c>
      <c r="L87" s="661" t="str">
        <f>IF('Historical Data'!J74="","",'Historical Data'!J74)</f>
        <v/>
      </c>
      <c r="M87" s="661" t="str">
        <f>IF('Historical Data'!K74="","",'Historical Data'!K74)</f>
        <v/>
      </c>
      <c r="N87" s="661" t="str">
        <f>IF('Historical Data'!L74="","",'Historical Data'!L74)</f>
        <v/>
      </c>
      <c r="O87" s="661"/>
      <c r="P87" s="662" t="str">
        <f>IF('Historical Data'!M74="","",'Historical Data'!M74)</f>
        <v/>
      </c>
      <c r="Q87" s="661" t="str">
        <f>IF('Historical Data'!N74="","",'Historical Data'!N74)</f>
        <v/>
      </c>
      <c r="R87" s="661" t="str">
        <f>IF('Historical Data'!O74="","",'Historical Data'!O74)</f>
        <v/>
      </c>
      <c r="T87" s="661" t="str">
        <f>IF('Historical Data'!W74="","",'Historical Data'!W74)</f>
        <v/>
      </c>
      <c r="U87" s="661" t="str">
        <f>IF('Historical Data'!X74="","",'Historical Data'!X74)</f>
        <v/>
      </c>
      <c r="V87" s="661" t="str">
        <f>IF('Historical Data'!Y74="","",'Historical Data'!Y74)</f>
        <v/>
      </c>
      <c r="W87" s="661"/>
      <c r="X87" s="662" t="str">
        <f>IF('Historical Data'!Z74="","",'Historical Data'!Z74)</f>
        <v/>
      </c>
      <c r="Y87" s="661" t="str">
        <f>IF('Historical Data'!AA74="","",'Historical Data'!AA74)</f>
        <v/>
      </c>
      <c r="Z87" s="661" t="str">
        <f>IF('Historical Data'!AB74="","",'Historical Data'!AB74)</f>
        <v/>
      </c>
      <c r="AB87" s="661" t="str">
        <f>IF('Historical Data'!V74="","",'Historical Data'!V74)</f>
        <v/>
      </c>
      <c r="AC87" s="661" t="str">
        <f>IF('Historical Data'!W74="","",'Historical Data'!W74)</f>
        <v/>
      </c>
      <c r="AD87" s="661" t="str">
        <f>IF('Historical Data'!X74="","",'Historical Data'!X74)</f>
        <v/>
      </c>
      <c r="AE87" s="662" t="str">
        <f>IF('Historical Data'!Y74="","",'Historical Data'!Y74)</f>
        <v/>
      </c>
      <c r="AF87" s="661" t="str">
        <f>IF('Historical Data'!Z74="","",'Historical Data'!Z74)</f>
        <v/>
      </c>
      <c r="AG87" s="661" t="str">
        <f>IF('Historical Data'!AA74="","",'Historical Data'!AA74)</f>
        <v/>
      </c>
    </row>
    <row r="88" spans="2:33">
      <c r="B88" s="660" t="str">
        <f>IF('Historical Data'!B75="","",'Historical Data'!B75)</f>
        <v/>
      </c>
      <c r="D88" s="661" t="str">
        <f>IF('Historical Data'!D75="","",'Historical Data'!D75)</f>
        <v/>
      </c>
      <c r="E88" s="661" t="str">
        <f>IF('Historical Data'!E75="","",'Historical Data'!E75)</f>
        <v/>
      </c>
      <c r="F88" s="661" t="str">
        <f>IF('Historical Data'!F75="","",'Historical Data'!F75)</f>
        <v/>
      </c>
      <c r="G88" s="661"/>
      <c r="H88" s="662" t="str">
        <f>IF('Historical Data'!G75="","",'Historical Data'!G75)</f>
        <v/>
      </c>
      <c r="I88" s="661" t="str">
        <f>IF('Historical Data'!H75="","",'Historical Data'!H75)</f>
        <v/>
      </c>
      <c r="J88" s="661" t="str">
        <f>IF('Historical Data'!I75="","",'Historical Data'!I75)</f>
        <v/>
      </c>
      <c r="L88" s="661" t="str">
        <f>IF('Historical Data'!J75="","",'Historical Data'!J75)</f>
        <v/>
      </c>
      <c r="M88" s="661" t="str">
        <f>IF('Historical Data'!K75="","",'Historical Data'!K75)</f>
        <v/>
      </c>
      <c r="N88" s="661" t="str">
        <f>IF('Historical Data'!L75="","",'Historical Data'!L75)</f>
        <v/>
      </c>
      <c r="O88" s="661"/>
      <c r="P88" s="662" t="str">
        <f>IF('Historical Data'!M75="","",'Historical Data'!M75)</f>
        <v/>
      </c>
      <c r="Q88" s="661" t="str">
        <f>IF('Historical Data'!N75="","",'Historical Data'!N75)</f>
        <v/>
      </c>
      <c r="R88" s="661" t="str">
        <f>IF('Historical Data'!O75="","",'Historical Data'!O75)</f>
        <v/>
      </c>
      <c r="T88" s="661" t="str">
        <f>IF('Historical Data'!W75="","",'Historical Data'!W75)</f>
        <v/>
      </c>
      <c r="U88" s="661" t="str">
        <f>IF('Historical Data'!X75="","",'Historical Data'!X75)</f>
        <v/>
      </c>
      <c r="V88" s="661" t="str">
        <f>IF('Historical Data'!Y75="","",'Historical Data'!Y75)</f>
        <v/>
      </c>
      <c r="W88" s="661"/>
      <c r="X88" s="662" t="str">
        <f>IF('Historical Data'!Z75="","",'Historical Data'!Z75)</f>
        <v/>
      </c>
      <c r="Y88" s="661" t="str">
        <f>IF('Historical Data'!AA75="","",'Historical Data'!AA75)</f>
        <v/>
      </c>
      <c r="Z88" s="661" t="str">
        <f>IF('Historical Data'!AB75="","",'Historical Data'!AB75)</f>
        <v/>
      </c>
      <c r="AB88" s="661" t="str">
        <f>IF('Historical Data'!V75="","",'Historical Data'!V75)</f>
        <v/>
      </c>
      <c r="AC88" s="661" t="str">
        <f>IF('Historical Data'!W75="","",'Historical Data'!W75)</f>
        <v/>
      </c>
      <c r="AD88" s="661" t="str">
        <f>IF('Historical Data'!X75="","",'Historical Data'!X75)</f>
        <v/>
      </c>
      <c r="AE88" s="662" t="str">
        <f>IF('Historical Data'!Y75="","",'Historical Data'!Y75)</f>
        <v/>
      </c>
      <c r="AF88" s="661" t="str">
        <f>IF('Historical Data'!Z75="","",'Historical Data'!Z75)</f>
        <v/>
      </c>
      <c r="AG88" s="661" t="str">
        <f>IF('Historical Data'!AA75="","",'Historical Data'!AA75)</f>
        <v/>
      </c>
    </row>
    <row r="89" spans="2:33">
      <c r="B89" s="660" t="str">
        <f>IF('Historical Data'!B76="","",'Historical Data'!B76)</f>
        <v/>
      </c>
      <c r="D89" s="661" t="str">
        <f>IF('Historical Data'!D76="","",'Historical Data'!D76)</f>
        <v/>
      </c>
      <c r="E89" s="661" t="str">
        <f>IF('Historical Data'!E76="","",'Historical Data'!E76)</f>
        <v/>
      </c>
      <c r="F89" s="661" t="str">
        <f>IF('Historical Data'!F76="","",'Historical Data'!F76)</f>
        <v/>
      </c>
      <c r="G89" s="661"/>
      <c r="H89" s="662" t="str">
        <f>IF('Historical Data'!G76="","",'Historical Data'!G76)</f>
        <v/>
      </c>
      <c r="I89" s="661" t="str">
        <f>IF('Historical Data'!H76="","",'Historical Data'!H76)</f>
        <v/>
      </c>
      <c r="J89" s="661" t="str">
        <f>IF('Historical Data'!I76="","",'Historical Data'!I76)</f>
        <v/>
      </c>
      <c r="L89" s="661" t="str">
        <f>IF('Historical Data'!J76="","",'Historical Data'!J76)</f>
        <v/>
      </c>
      <c r="M89" s="661" t="str">
        <f>IF('Historical Data'!K76="","",'Historical Data'!K76)</f>
        <v/>
      </c>
      <c r="N89" s="661" t="str">
        <f>IF('Historical Data'!L76="","",'Historical Data'!L76)</f>
        <v/>
      </c>
      <c r="O89" s="661"/>
      <c r="P89" s="662" t="str">
        <f>IF('Historical Data'!M76="","",'Historical Data'!M76)</f>
        <v/>
      </c>
      <c r="Q89" s="661" t="str">
        <f>IF('Historical Data'!N76="","",'Historical Data'!N76)</f>
        <v/>
      </c>
      <c r="R89" s="661" t="str">
        <f>IF('Historical Data'!O76="","",'Historical Data'!O76)</f>
        <v/>
      </c>
      <c r="T89" s="661" t="str">
        <f>IF('Historical Data'!W76="","",'Historical Data'!W76)</f>
        <v/>
      </c>
      <c r="U89" s="661" t="str">
        <f>IF('Historical Data'!X76="","",'Historical Data'!X76)</f>
        <v/>
      </c>
      <c r="V89" s="661" t="str">
        <f>IF('Historical Data'!Y76="","",'Historical Data'!Y76)</f>
        <v/>
      </c>
      <c r="W89" s="661"/>
      <c r="X89" s="662" t="str">
        <f>IF('Historical Data'!Z76="","",'Historical Data'!Z76)</f>
        <v/>
      </c>
      <c r="Y89" s="661" t="str">
        <f>IF('Historical Data'!AA76="","",'Historical Data'!AA76)</f>
        <v/>
      </c>
      <c r="Z89" s="661" t="str">
        <f>IF('Historical Data'!AB76="","",'Historical Data'!AB76)</f>
        <v/>
      </c>
      <c r="AB89" s="661" t="str">
        <f>IF('Historical Data'!V76="","",'Historical Data'!V76)</f>
        <v/>
      </c>
      <c r="AC89" s="661" t="str">
        <f>IF('Historical Data'!W76="","",'Historical Data'!W76)</f>
        <v/>
      </c>
      <c r="AD89" s="661" t="str">
        <f>IF('Historical Data'!X76="","",'Historical Data'!X76)</f>
        <v/>
      </c>
      <c r="AE89" s="662" t="str">
        <f>IF('Historical Data'!Y76="","",'Historical Data'!Y76)</f>
        <v/>
      </c>
      <c r="AF89" s="661" t="str">
        <f>IF('Historical Data'!Z76="","",'Historical Data'!Z76)</f>
        <v/>
      </c>
      <c r="AG89" s="661" t="str">
        <f>IF('Historical Data'!AA76="","",'Historical Data'!AA76)</f>
        <v/>
      </c>
    </row>
    <row r="90" spans="2:33">
      <c r="B90" s="660" t="str">
        <f>IF('Historical Data'!B77="","",'Historical Data'!B77)</f>
        <v/>
      </c>
      <c r="D90" s="661" t="str">
        <f>IF('Historical Data'!D77="","",'Historical Data'!D77)</f>
        <v/>
      </c>
      <c r="E90" s="661" t="str">
        <f>IF('Historical Data'!E77="","",'Historical Data'!E77)</f>
        <v/>
      </c>
      <c r="F90" s="661" t="str">
        <f>IF('Historical Data'!F77="","",'Historical Data'!F77)</f>
        <v/>
      </c>
      <c r="G90" s="661"/>
      <c r="H90" s="662" t="str">
        <f>IF('Historical Data'!G77="","",'Historical Data'!G77)</f>
        <v/>
      </c>
      <c r="I90" s="661" t="str">
        <f>IF('Historical Data'!H77="","",'Historical Data'!H77)</f>
        <v/>
      </c>
      <c r="J90" s="661" t="str">
        <f>IF('Historical Data'!I77="","",'Historical Data'!I77)</f>
        <v/>
      </c>
      <c r="L90" s="661" t="str">
        <f>IF('Historical Data'!J77="","",'Historical Data'!J77)</f>
        <v/>
      </c>
      <c r="M90" s="661" t="str">
        <f>IF('Historical Data'!K77="","",'Historical Data'!K77)</f>
        <v/>
      </c>
      <c r="N90" s="661" t="str">
        <f>IF('Historical Data'!L77="","",'Historical Data'!L77)</f>
        <v/>
      </c>
      <c r="O90" s="661"/>
      <c r="P90" s="662" t="str">
        <f>IF('Historical Data'!M77="","",'Historical Data'!M77)</f>
        <v/>
      </c>
      <c r="Q90" s="661" t="str">
        <f>IF('Historical Data'!N77="","",'Historical Data'!N77)</f>
        <v/>
      </c>
      <c r="R90" s="661" t="str">
        <f>IF('Historical Data'!O77="","",'Historical Data'!O77)</f>
        <v/>
      </c>
      <c r="T90" s="661" t="str">
        <f>IF('Historical Data'!W77="","",'Historical Data'!W77)</f>
        <v/>
      </c>
      <c r="U90" s="661" t="str">
        <f>IF('Historical Data'!X77="","",'Historical Data'!X77)</f>
        <v/>
      </c>
      <c r="V90" s="661" t="str">
        <f>IF('Historical Data'!Y77="","",'Historical Data'!Y77)</f>
        <v/>
      </c>
      <c r="W90" s="661"/>
      <c r="X90" s="662" t="str">
        <f>IF('Historical Data'!Z77="","",'Historical Data'!Z77)</f>
        <v/>
      </c>
      <c r="Y90" s="661" t="str">
        <f>IF('Historical Data'!AA77="","",'Historical Data'!AA77)</f>
        <v/>
      </c>
      <c r="Z90" s="661" t="str">
        <f>IF('Historical Data'!AB77="","",'Historical Data'!AB77)</f>
        <v/>
      </c>
      <c r="AB90" s="661" t="str">
        <f>IF('Historical Data'!V77="","",'Historical Data'!V77)</f>
        <v/>
      </c>
      <c r="AC90" s="661" t="str">
        <f>IF('Historical Data'!W77="","",'Historical Data'!W77)</f>
        <v/>
      </c>
      <c r="AD90" s="661" t="str">
        <f>IF('Historical Data'!X77="","",'Historical Data'!X77)</f>
        <v/>
      </c>
      <c r="AE90" s="662" t="str">
        <f>IF('Historical Data'!Y77="","",'Historical Data'!Y77)</f>
        <v/>
      </c>
      <c r="AF90" s="661" t="str">
        <f>IF('Historical Data'!Z77="","",'Historical Data'!Z77)</f>
        <v/>
      </c>
      <c r="AG90" s="661" t="str">
        <f>IF('Historical Data'!AA77="","",'Historical Data'!AA77)</f>
        <v/>
      </c>
    </row>
    <row r="91" spans="2:33">
      <c r="B91" s="660" t="str">
        <f>IF('Historical Data'!B78="","",'Historical Data'!B78)</f>
        <v/>
      </c>
      <c r="D91" s="661" t="str">
        <f>IF('Historical Data'!D78="","",'Historical Data'!D78)</f>
        <v/>
      </c>
      <c r="E91" s="661" t="str">
        <f>IF('Historical Data'!E78="","",'Historical Data'!E78)</f>
        <v/>
      </c>
      <c r="F91" s="661" t="str">
        <f>IF('Historical Data'!F78="","",'Historical Data'!F78)</f>
        <v/>
      </c>
      <c r="G91" s="661"/>
      <c r="H91" s="662" t="str">
        <f>IF('Historical Data'!G78="","",'Historical Data'!G78)</f>
        <v/>
      </c>
      <c r="I91" s="661" t="str">
        <f>IF('Historical Data'!H78="","",'Historical Data'!H78)</f>
        <v/>
      </c>
      <c r="J91" s="661" t="str">
        <f>IF('Historical Data'!I78="","",'Historical Data'!I78)</f>
        <v/>
      </c>
      <c r="L91" s="661" t="str">
        <f>IF('Historical Data'!J78="","",'Historical Data'!J78)</f>
        <v/>
      </c>
      <c r="M91" s="661" t="str">
        <f>IF('Historical Data'!K78="","",'Historical Data'!K78)</f>
        <v/>
      </c>
      <c r="N91" s="661" t="str">
        <f>IF('Historical Data'!L78="","",'Historical Data'!L78)</f>
        <v/>
      </c>
      <c r="O91" s="661"/>
      <c r="P91" s="662" t="str">
        <f>IF('Historical Data'!M78="","",'Historical Data'!M78)</f>
        <v/>
      </c>
      <c r="Q91" s="661" t="str">
        <f>IF('Historical Data'!N78="","",'Historical Data'!N78)</f>
        <v/>
      </c>
      <c r="R91" s="661" t="str">
        <f>IF('Historical Data'!O78="","",'Historical Data'!O78)</f>
        <v/>
      </c>
      <c r="T91" s="661" t="str">
        <f>IF('Historical Data'!W78="","",'Historical Data'!W78)</f>
        <v/>
      </c>
      <c r="U91" s="661" t="str">
        <f>IF('Historical Data'!X78="","",'Historical Data'!X78)</f>
        <v/>
      </c>
      <c r="V91" s="661" t="str">
        <f>IF('Historical Data'!Y78="","",'Historical Data'!Y78)</f>
        <v/>
      </c>
      <c r="W91" s="661"/>
      <c r="X91" s="662" t="str">
        <f>IF('Historical Data'!Z78="","",'Historical Data'!Z78)</f>
        <v/>
      </c>
      <c r="Y91" s="661" t="str">
        <f>IF('Historical Data'!AA78="","",'Historical Data'!AA78)</f>
        <v/>
      </c>
      <c r="Z91" s="661" t="str">
        <f>IF('Historical Data'!AB78="","",'Historical Data'!AB78)</f>
        <v/>
      </c>
      <c r="AB91" s="661" t="str">
        <f>IF('Historical Data'!V78="","",'Historical Data'!V78)</f>
        <v/>
      </c>
      <c r="AC91" s="661" t="str">
        <f>IF('Historical Data'!W78="","",'Historical Data'!W78)</f>
        <v/>
      </c>
      <c r="AD91" s="661" t="str">
        <f>IF('Historical Data'!X78="","",'Historical Data'!X78)</f>
        <v/>
      </c>
      <c r="AE91" s="662" t="str">
        <f>IF('Historical Data'!Y78="","",'Historical Data'!Y78)</f>
        <v/>
      </c>
      <c r="AF91" s="661" t="str">
        <f>IF('Historical Data'!Z78="","",'Historical Data'!Z78)</f>
        <v/>
      </c>
      <c r="AG91" s="661" t="str">
        <f>IF('Historical Data'!AA78="","",'Historical Data'!AA78)</f>
        <v/>
      </c>
    </row>
    <row r="92" spans="2:33">
      <c r="B92" s="660" t="str">
        <f>IF('Historical Data'!B79="","",'Historical Data'!B79)</f>
        <v/>
      </c>
      <c r="D92" s="661" t="str">
        <f>IF('Historical Data'!D79="","",'Historical Data'!D79)</f>
        <v/>
      </c>
      <c r="E92" s="661" t="str">
        <f>IF('Historical Data'!E79="","",'Historical Data'!E79)</f>
        <v/>
      </c>
      <c r="F92" s="661" t="str">
        <f>IF('Historical Data'!F79="","",'Historical Data'!F79)</f>
        <v/>
      </c>
      <c r="G92" s="661"/>
      <c r="H92" s="662" t="str">
        <f>IF('Historical Data'!G79="","",'Historical Data'!G79)</f>
        <v/>
      </c>
      <c r="I92" s="661" t="str">
        <f>IF('Historical Data'!H79="","",'Historical Data'!H79)</f>
        <v/>
      </c>
      <c r="J92" s="661" t="str">
        <f>IF('Historical Data'!I79="","",'Historical Data'!I79)</f>
        <v/>
      </c>
      <c r="L92" s="661" t="str">
        <f>IF('Historical Data'!J79="","",'Historical Data'!J79)</f>
        <v/>
      </c>
      <c r="M92" s="661" t="str">
        <f>IF('Historical Data'!K79="","",'Historical Data'!K79)</f>
        <v/>
      </c>
      <c r="N92" s="661" t="str">
        <f>IF('Historical Data'!L79="","",'Historical Data'!L79)</f>
        <v/>
      </c>
      <c r="O92" s="661"/>
      <c r="P92" s="662" t="str">
        <f>IF('Historical Data'!M79="","",'Historical Data'!M79)</f>
        <v/>
      </c>
      <c r="Q92" s="661" t="str">
        <f>IF('Historical Data'!N79="","",'Historical Data'!N79)</f>
        <v/>
      </c>
      <c r="R92" s="661" t="str">
        <f>IF('Historical Data'!O79="","",'Historical Data'!O79)</f>
        <v/>
      </c>
      <c r="T92" s="661" t="str">
        <f>IF('Historical Data'!W79="","",'Historical Data'!W79)</f>
        <v/>
      </c>
      <c r="U92" s="661" t="str">
        <f>IF('Historical Data'!X79="","",'Historical Data'!X79)</f>
        <v/>
      </c>
      <c r="V92" s="661" t="str">
        <f>IF('Historical Data'!Y79="","",'Historical Data'!Y79)</f>
        <v/>
      </c>
      <c r="W92" s="661"/>
      <c r="X92" s="662" t="str">
        <f>IF('Historical Data'!Z79="","",'Historical Data'!Z79)</f>
        <v/>
      </c>
      <c r="Y92" s="661" t="str">
        <f>IF('Historical Data'!AA79="","",'Historical Data'!AA79)</f>
        <v/>
      </c>
      <c r="Z92" s="661" t="str">
        <f>IF('Historical Data'!AB79="","",'Historical Data'!AB79)</f>
        <v/>
      </c>
      <c r="AB92" s="661" t="str">
        <f>IF('Historical Data'!V79="","",'Historical Data'!V79)</f>
        <v/>
      </c>
      <c r="AC92" s="661" t="str">
        <f>IF('Historical Data'!W79="","",'Historical Data'!W79)</f>
        <v/>
      </c>
      <c r="AD92" s="661" t="str">
        <f>IF('Historical Data'!X79="","",'Historical Data'!X79)</f>
        <v/>
      </c>
      <c r="AE92" s="662" t="str">
        <f>IF('Historical Data'!Y79="","",'Historical Data'!Y79)</f>
        <v/>
      </c>
      <c r="AF92" s="661" t="str">
        <f>IF('Historical Data'!Z79="","",'Historical Data'!Z79)</f>
        <v/>
      </c>
      <c r="AG92" s="661" t="str">
        <f>IF('Historical Data'!AA79="","",'Historical Data'!AA79)</f>
        <v/>
      </c>
    </row>
    <row r="93" spans="2:33">
      <c r="B93" s="660" t="str">
        <f>IF('Historical Data'!B80="","",'Historical Data'!B80)</f>
        <v/>
      </c>
      <c r="D93" s="661" t="str">
        <f>IF('Historical Data'!D80="","",'Historical Data'!D80)</f>
        <v/>
      </c>
      <c r="E93" s="661" t="str">
        <f>IF('Historical Data'!E80="","",'Historical Data'!E80)</f>
        <v/>
      </c>
      <c r="F93" s="661" t="str">
        <f>IF('Historical Data'!F80="","",'Historical Data'!F80)</f>
        <v/>
      </c>
      <c r="G93" s="661"/>
      <c r="H93" s="662" t="str">
        <f>IF('Historical Data'!G80="","",'Historical Data'!G80)</f>
        <v/>
      </c>
      <c r="I93" s="661" t="str">
        <f>IF('Historical Data'!H80="","",'Historical Data'!H80)</f>
        <v/>
      </c>
      <c r="J93" s="661" t="str">
        <f>IF('Historical Data'!I80="","",'Historical Data'!I80)</f>
        <v/>
      </c>
      <c r="L93" s="661" t="str">
        <f>IF('Historical Data'!J80="","",'Historical Data'!J80)</f>
        <v/>
      </c>
      <c r="M93" s="661" t="str">
        <f>IF('Historical Data'!K80="","",'Historical Data'!K80)</f>
        <v/>
      </c>
      <c r="N93" s="661" t="str">
        <f>IF('Historical Data'!L80="","",'Historical Data'!L80)</f>
        <v/>
      </c>
      <c r="O93" s="661"/>
      <c r="P93" s="662" t="str">
        <f>IF('Historical Data'!M80="","",'Historical Data'!M80)</f>
        <v/>
      </c>
      <c r="Q93" s="661" t="str">
        <f>IF('Historical Data'!N80="","",'Historical Data'!N80)</f>
        <v/>
      </c>
      <c r="R93" s="661" t="str">
        <f>IF('Historical Data'!O80="","",'Historical Data'!O80)</f>
        <v/>
      </c>
      <c r="T93" s="661" t="str">
        <f>IF('Historical Data'!W80="","",'Historical Data'!W80)</f>
        <v/>
      </c>
      <c r="U93" s="661" t="str">
        <f>IF('Historical Data'!X80="","",'Historical Data'!X80)</f>
        <v/>
      </c>
      <c r="V93" s="661" t="str">
        <f>IF('Historical Data'!Y80="","",'Historical Data'!Y80)</f>
        <v/>
      </c>
      <c r="W93" s="661"/>
      <c r="X93" s="662" t="str">
        <f>IF('Historical Data'!Z80="","",'Historical Data'!Z80)</f>
        <v/>
      </c>
      <c r="Y93" s="661" t="str">
        <f>IF('Historical Data'!AA80="","",'Historical Data'!AA80)</f>
        <v/>
      </c>
      <c r="Z93" s="661" t="str">
        <f>IF('Historical Data'!AB80="","",'Historical Data'!AB80)</f>
        <v/>
      </c>
      <c r="AB93" s="661" t="str">
        <f>IF('Historical Data'!V80="","",'Historical Data'!V80)</f>
        <v/>
      </c>
      <c r="AC93" s="661" t="str">
        <f>IF('Historical Data'!W80="","",'Historical Data'!W80)</f>
        <v/>
      </c>
      <c r="AD93" s="661" t="str">
        <f>IF('Historical Data'!X80="","",'Historical Data'!X80)</f>
        <v/>
      </c>
      <c r="AE93" s="662" t="str">
        <f>IF('Historical Data'!Y80="","",'Historical Data'!Y80)</f>
        <v/>
      </c>
      <c r="AF93" s="661" t="str">
        <f>IF('Historical Data'!Z80="","",'Historical Data'!Z80)</f>
        <v/>
      </c>
      <c r="AG93" s="661" t="str">
        <f>IF('Historical Data'!AA80="","",'Historical Data'!AA80)</f>
        <v/>
      </c>
    </row>
    <row r="94" spans="2:33">
      <c r="B94" s="660" t="str">
        <f>IF('Historical Data'!B81="","",'Historical Data'!B81)</f>
        <v/>
      </c>
      <c r="D94" s="661" t="str">
        <f>IF('Historical Data'!D81="","",'Historical Data'!D81)</f>
        <v/>
      </c>
      <c r="E94" s="661" t="str">
        <f>IF('Historical Data'!E81="","",'Historical Data'!E81)</f>
        <v/>
      </c>
      <c r="F94" s="661" t="str">
        <f>IF('Historical Data'!F81="","",'Historical Data'!F81)</f>
        <v/>
      </c>
      <c r="G94" s="661"/>
      <c r="H94" s="662" t="str">
        <f>IF('Historical Data'!G81="","",'Historical Data'!G81)</f>
        <v/>
      </c>
      <c r="I94" s="661" t="str">
        <f>IF('Historical Data'!H81="","",'Historical Data'!H81)</f>
        <v/>
      </c>
      <c r="J94" s="661" t="str">
        <f>IF('Historical Data'!I81="","",'Historical Data'!I81)</f>
        <v/>
      </c>
      <c r="L94" s="661" t="str">
        <f>IF('Historical Data'!J81="","",'Historical Data'!J81)</f>
        <v/>
      </c>
      <c r="M94" s="661" t="str">
        <f>IF('Historical Data'!K81="","",'Historical Data'!K81)</f>
        <v/>
      </c>
      <c r="N94" s="661" t="str">
        <f>IF('Historical Data'!L81="","",'Historical Data'!L81)</f>
        <v/>
      </c>
      <c r="O94" s="661"/>
      <c r="P94" s="662" t="str">
        <f>IF('Historical Data'!M81="","",'Historical Data'!M81)</f>
        <v/>
      </c>
      <c r="Q94" s="661" t="str">
        <f>IF('Historical Data'!N81="","",'Historical Data'!N81)</f>
        <v/>
      </c>
      <c r="R94" s="661" t="str">
        <f>IF('Historical Data'!O81="","",'Historical Data'!O81)</f>
        <v/>
      </c>
      <c r="T94" s="661" t="str">
        <f>IF('Historical Data'!W81="","",'Historical Data'!W81)</f>
        <v/>
      </c>
      <c r="U94" s="661" t="str">
        <f>IF('Historical Data'!X81="","",'Historical Data'!X81)</f>
        <v/>
      </c>
      <c r="V94" s="661" t="str">
        <f>IF('Historical Data'!Y81="","",'Historical Data'!Y81)</f>
        <v/>
      </c>
      <c r="W94" s="661"/>
      <c r="X94" s="662" t="str">
        <f>IF('Historical Data'!Z81="","",'Historical Data'!Z81)</f>
        <v/>
      </c>
      <c r="Y94" s="661" t="str">
        <f>IF('Historical Data'!AA81="","",'Historical Data'!AA81)</f>
        <v/>
      </c>
      <c r="Z94" s="661" t="str">
        <f>IF('Historical Data'!AB81="","",'Historical Data'!AB81)</f>
        <v/>
      </c>
      <c r="AB94" s="661" t="str">
        <f>IF('Historical Data'!V81="","",'Historical Data'!V81)</f>
        <v/>
      </c>
      <c r="AC94" s="661" t="str">
        <f>IF('Historical Data'!W81="","",'Historical Data'!W81)</f>
        <v/>
      </c>
      <c r="AD94" s="661" t="str">
        <f>IF('Historical Data'!X81="","",'Historical Data'!X81)</f>
        <v/>
      </c>
      <c r="AE94" s="662" t="str">
        <f>IF('Historical Data'!Y81="","",'Historical Data'!Y81)</f>
        <v/>
      </c>
      <c r="AF94" s="661" t="str">
        <f>IF('Historical Data'!Z81="","",'Historical Data'!Z81)</f>
        <v/>
      </c>
      <c r="AG94" s="661" t="str">
        <f>IF('Historical Data'!AA81="","",'Historical Data'!AA81)</f>
        <v/>
      </c>
    </row>
    <row r="95" spans="2:33">
      <c r="B95" s="660" t="str">
        <f>IF('Historical Data'!B82="","",'Historical Data'!B82)</f>
        <v/>
      </c>
      <c r="D95" s="661" t="str">
        <f>IF('Historical Data'!D82="","",'Historical Data'!D82)</f>
        <v/>
      </c>
      <c r="E95" s="661" t="str">
        <f>IF('Historical Data'!E82="","",'Historical Data'!E82)</f>
        <v/>
      </c>
      <c r="F95" s="661" t="str">
        <f>IF('Historical Data'!F82="","",'Historical Data'!F82)</f>
        <v/>
      </c>
      <c r="G95" s="661"/>
      <c r="H95" s="662" t="str">
        <f>IF('Historical Data'!G82="","",'Historical Data'!G82)</f>
        <v/>
      </c>
      <c r="I95" s="661" t="str">
        <f>IF('Historical Data'!H82="","",'Historical Data'!H82)</f>
        <v/>
      </c>
      <c r="J95" s="661" t="str">
        <f>IF('Historical Data'!I82="","",'Historical Data'!I82)</f>
        <v/>
      </c>
      <c r="L95" s="661" t="str">
        <f>IF('Historical Data'!J82="","",'Historical Data'!J82)</f>
        <v/>
      </c>
      <c r="M95" s="661" t="str">
        <f>IF('Historical Data'!K82="","",'Historical Data'!K82)</f>
        <v/>
      </c>
      <c r="N95" s="661" t="str">
        <f>IF('Historical Data'!L82="","",'Historical Data'!L82)</f>
        <v/>
      </c>
      <c r="O95" s="661"/>
      <c r="P95" s="662" t="str">
        <f>IF('Historical Data'!M82="","",'Historical Data'!M82)</f>
        <v/>
      </c>
      <c r="Q95" s="661" t="str">
        <f>IF('Historical Data'!N82="","",'Historical Data'!N82)</f>
        <v/>
      </c>
      <c r="R95" s="661" t="str">
        <f>IF('Historical Data'!O82="","",'Historical Data'!O82)</f>
        <v/>
      </c>
      <c r="T95" s="661" t="str">
        <f>IF('Historical Data'!W82="","",'Historical Data'!W82)</f>
        <v/>
      </c>
      <c r="U95" s="661" t="str">
        <f>IF('Historical Data'!X82="","",'Historical Data'!X82)</f>
        <v/>
      </c>
      <c r="V95" s="661" t="str">
        <f>IF('Historical Data'!Y82="","",'Historical Data'!Y82)</f>
        <v/>
      </c>
      <c r="W95" s="661"/>
      <c r="X95" s="662" t="str">
        <f>IF('Historical Data'!Z82="","",'Historical Data'!Z82)</f>
        <v/>
      </c>
      <c r="Y95" s="661" t="str">
        <f>IF('Historical Data'!AA82="","",'Historical Data'!AA82)</f>
        <v/>
      </c>
      <c r="Z95" s="661" t="str">
        <f>IF('Historical Data'!AB82="","",'Historical Data'!AB82)</f>
        <v/>
      </c>
      <c r="AB95" s="661" t="str">
        <f>IF('Historical Data'!V82="","",'Historical Data'!V82)</f>
        <v/>
      </c>
      <c r="AC95" s="661" t="str">
        <f>IF('Historical Data'!W82="","",'Historical Data'!W82)</f>
        <v/>
      </c>
      <c r="AD95" s="661" t="str">
        <f>IF('Historical Data'!X82="","",'Historical Data'!X82)</f>
        <v/>
      </c>
      <c r="AE95" s="662" t="str">
        <f>IF('Historical Data'!Y82="","",'Historical Data'!Y82)</f>
        <v/>
      </c>
      <c r="AF95" s="661" t="str">
        <f>IF('Historical Data'!Z82="","",'Historical Data'!Z82)</f>
        <v/>
      </c>
      <c r="AG95" s="661" t="str">
        <f>IF('Historical Data'!AA82="","",'Historical Data'!AA82)</f>
        <v/>
      </c>
    </row>
    <row r="96" spans="2:33">
      <c r="B96" s="660" t="str">
        <f>IF('Historical Data'!B83="","",'Historical Data'!B83)</f>
        <v/>
      </c>
      <c r="D96" s="661" t="str">
        <f>IF('Historical Data'!D83="","",'Historical Data'!D83)</f>
        <v/>
      </c>
      <c r="E96" s="661" t="str">
        <f>IF('Historical Data'!E83="","",'Historical Data'!E83)</f>
        <v/>
      </c>
      <c r="F96" s="661" t="str">
        <f>IF('Historical Data'!F83="","",'Historical Data'!F83)</f>
        <v/>
      </c>
      <c r="G96" s="661"/>
      <c r="H96" s="662" t="str">
        <f>IF('Historical Data'!G83="","",'Historical Data'!G83)</f>
        <v/>
      </c>
      <c r="I96" s="661" t="str">
        <f>IF('Historical Data'!H83="","",'Historical Data'!H83)</f>
        <v/>
      </c>
      <c r="J96" s="661" t="str">
        <f>IF('Historical Data'!I83="","",'Historical Data'!I83)</f>
        <v/>
      </c>
      <c r="L96" s="661" t="str">
        <f>IF('Historical Data'!J83="","",'Historical Data'!J83)</f>
        <v/>
      </c>
      <c r="M96" s="661" t="str">
        <f>IF('Historical Data'!K83="","",'Historical Data'!K83)</f>
        <v/>
      </c>
      <c r="N96" s="661" t="str">
        <f>IF('Historical Data'!L83="","",'Historical Data'!L83)</f>
        <v/>
      </c>
      <c r="O96" s="661"/>
      <c r="P96" s="662" t="str">
        <f>IF('Historical Data'!M83="","",'Historical Data'!M83)</f>
        <v/>
      </c>
      <c r="Q96" s="661" t="str">
        <f>IF('Historical Data'!N83="","",'Historical Data'!N83)</f>
        <v/>
      </c>
      <c r="R96" s="661" t="str">
        <f>IF('Historical Data'!O83="","",'Historical Data'!O83)</f>
        <v/>
      </c>
      <c r="T96" s="661" t="str">
        <f>IF('Historical Data'!W83="","",'Historical Data'!W83)</f>
        <v/>
      </c>
      <c r="U96" s="661" t="str">
        <f>IF('Historical Data'!X83="","",'Historical Data'!X83)</f>
        <v/>
      </c>
      <c r="V96" s="661" t="str">
        <f>IF('Historical Data'!Y83="","",'Historical Data'!Y83)</f>
        <v/>
      </c>
      <c r="W96" s="661"/>
      <c r="X96" s="662" t="str">
        <f>IF('Historical Data'!Z83="","",'Historical Data'!Z83)</f>
        <v/>
      </c>
      <c r="Y96" s="661" t="str">
        <f>IF('Historical Data'!AA83="","",'Historical Data'!AA83)</f>
        <v/>
      </c>
      <c r="Z96" s="661" t="str">
        <f>IF('Historical Data'!AB83="","",'Historical Data'!AB83)</f>
        <v/>
      </c>
      <c r="AB96" s="661" t="str">
        <f>IF('Historical Data'!V83="","",'Historical Data'!V83)</f>
        <v/>
      </c>
      <c r="AC96" s="661" t="str">
        <f>IF('Historical Data'!W83="","",'Historical Data'!W83)</f>
        <v/>
      </c>
      <c r="AD96" s="661" t="str">
        <f>IF('Historical Data'!X83="","",'Historical Data'!X83)</f>
        <v/>
      </c>
      <c r="AE96" s="662" t="str">
        <f>IF('Historical Data'!Y83="","",'Historical Data'!Y83)</f>
        <v/>
      </c>
      <c r="AF96" s="661" t="str">
        <f>IF('Historical Data'!Z83="","",'Historical Data'!Z83)</f>
        <v/>
      </c>
      <c r="AG96" s="661" t="str">
        <f>IF('Historical Data'!AA83="","",'Historical Data'!AA83)</f>
        <v/>
      </c>
    </row>
    <row r="97" spans="2:33">
      <c r="B97" s="660" t="str">
        <f>IF('Historical Data'!B84="","",'Historical Data'!B84)</f>
        <v/>
      </c>
      <c r="D97" s="661" t="str">
        <f>IF('Historical Data'!D84="","",'Historical Data'!D84)</f>
        <v/>
      </c>
      <c r="E97" s="661" t="str">
        <f>IF('Historical Data'!E84="","",'Historical Data'!E84)</f>
        <v/>
      </c>
      <c r="F97" s="661" t="str">
        <f>IF('Historical Data'!F84="","",'Historical Data'!F84)</f>
        <v/>
      </c>
      <c r="G97" s="661"/>
      <c r="H97" s="662" t="str">
        <f>IF('Historical Data'!G84="","",'Historical Data'!G84)</f>
        <v/>
      </c>
      <c r="I97" s="661" t="str">
        <f>IF('Historical Data'!H84="","",'Historical Data'!H84)</f>
        <v/>
      </c>
      <c r="J97" s="661" t="str">
        <f>IF('Historical Data'!I84="","",'Historical Data'!I84)</f>
        <v/>
      </c>
      <c r="L97" s="661" t="str">
        <f>IF('Historical Data'!J84="","",'Historical Data'!J84)</f>
        <v/>
      </c>
      <c r="M97" s="661" t="str">
        <f>IF('Historical Data'!K84="","",'Historical Data'!K84)</f>
        <v/>
      </c>
      <c r="N97" s="661" t="str">
        <f>IF('Historical Data'!L84="","",'Historical Data'!L84)</f>
        <v/>
      </c>
      <c r="O97" s="661"/>
      <c r="P97" s="662" t="str">
        <f>IF('Historical Data'!M84="","",'Historical Data'!M84)</f>
        <v/>
      </c>
      <c r="Q97" s="661" t="str">
        <f>IF('Historical Data'!N84="","",'Historical Data'!N84)</f>
        <v/>
      </c>
      <c r="R97" s="661" t="str">
        <f>IF('Historical Data'!O84="","",'Historical Data'!O84)</f>
        <v/>
      </c>
      <c r="T97" s="661" t="str">
        <f>IF('Historical Data'!W84="","",'Historical Data'!W84)</f>
        <v/>
      </c>
      <c r="U97" s="661" t="str">
        <f>IF('Historical Data'!X84="","",'Historical Data'!X84)</f>
        <v/>
      </c>
      <c r="V97" s="661" t="str">
        <f>IF('Historical Data'!Y84="","",'Historical Data'!Y84)</f>
        <v/>
      </c>
      <c r="W97" s="661"/>
      <c r="X97" s="662" t="str">
        <f>IF('Historical Data'!Z84="","",'Historical Data'!Z84)</f>
        <v/>
      </c>
      <c r="Y97" s="661" t="str">
        <f>IF('Historical Data'!AA84="","",'Historical Data'!AA84)</f>
        <v/>
      </c>
      <c r="Z97" s="661" t="str">
        <f>IF('Historical Data'!AB84="","",'Historical Data'!AB84)</f>
        <v/>
      </c>
      <c r="AB97" s="661" t="str">
        <f>IF('Historical Data'!V84="","",'Historical Data'!V84)</f>
        <v/>
      </c>
      <c r="AC97" s="661" t="str">
        <f>IF('Historical Data'!W84="","",'Historical Data'!W84)</f>
        <v/>
      </c>
      <c r="AD97" s="661" t="str">
        <f>IF('Historical Data'!X84="","",'Historical Data'!X84)</f>
        <v/>
      </c>
      <c r="AE97" s="662" t="str">
        <f>IF('Historical Data'!Y84="","",'Historical Data'!Y84)</f>
        <v/>
      </c>
      <c r="AF97" s="661" t="str">
        <f>IF('Historical Data'!Z84="","",'Historical Data'!Z84)</f>
        <v/>
      </c>
      <c r="AG97" s="661" t="str">
        <f>IF('Historical Data'!AA84="","",'Historical Data'!AA84)</f>
        <v/>
      </c>
    </row>
    <row r="98" spans="2:33">
      <c r="B98" s="660" t="str">
        <f>IF('Historical Data'!B85="","",'Historical Data'!B85)</f>
        <v/>
      </c>
      <c r="D98" s="661" t="str">
        <f>IF('Historical Data'!D85="","",'Historical Data'!D85)</f>
        <v/>
      </c>
      <c r="E98" s="661" t="str">
        <f>IF('Historical Data'!E85="","",'Historical Data'!E85)</f>
        <v/>
      </c>
      <c r="F98" s="661" t="str">
        <f>IF('Historical Data'!F85="","",'Historical Data'!F85)</f>
        <v/>
      </c>
      <c r="G98" s="661"/>
      <c r="H98" s="662" t="str">
        <f>IF('Historical Data'!G85="","",'Historical Data'!G85)</f>
        <v/>
      </c>
      <c r="I98" s="661" t="str">
        <f>IF('Historical Data'!H85="","",'Historical Data'!H85)</f>
        <v/>
      </c>
      <c r="J98" s="661" t="str">
        <f>IF('Historical Data'!I85="","",'Historical Data'!I85)</f>
        <v/>
      </c>
      <c r="L98" s="661" t="str">
        <f>IF('Historical Data'!J85="","",'Historical Data'!J85)</f>
        <v/>
      </c>
      <c r="M98" s="661" t="str">
        <f>IF('Historical Data'!K85="","",'Historical Data'!K85)</f>
        <v/>
      </c>
      <c r="N98" s="661" t="str">
        <f>IF('Historical Data'!L85="","",'Historical Data'!L85)</f>
        <v/>
      </c>
      <c r="O98" s="661"/>
      <c r="P98" s="662" t="str">
        <f>IF('Historical Data'!M85="","",'Historical Data'!M85)</f>
        <v/>
      </c>
      <c r="Q98" s="661" t="str">
        <f>IF('Historical Data'!N85="","",'Historical Data'!N85)</f>
        <v/>
      </c>
      <c r="R98" s="661" t="str">
        <f>IF('Historical Data'!O85="","",'Historical Data'!O85)</f>
        <v/>
      </c>
      <c r="T98" s="661" t="str">
        <f>IF('Historical Data'!W85="","",'Historical Data'!W85)</f>
        <v/>
      </c>
      <c r="U98" s="661" t="str">
        <f>IF('Historical Data'!X85="","",'Historical Data'!X85)</f>
        <v/>
      </c>
      <c r="V98" s="661" t="str">
        <f>IF('Historical Data'!Y85="","",'Historical Data'!Y85)</f>
        <v/>
      </c>
      <c r="W98" s="661"/>
      <c r="X98" s="662" t="str">
        <f>IF('Historical Data'!Z85="","",'Historical Data'!Z85)</f>
        <v/>
      </c>
      <c r="Y98" s="661" t="str">
        <f>IF('Historical Data'!AA85="","",'Historical Data'!AA85)</f>
        <v/>
      </c>
      <c r="Z98" s="661" t="str">
        <f>IF('Historical Data'!AB85="","",'Historical Data'!AB85)</f>
        <v/>
      </c>
      <c r="AB98" s="661" t="str">
        <f>IF('Historical Data'!V85="","",'Historical Data'!V85)</f>
        <v/>
      </c>
      <c r="AC98" s="661" t="str">
        <f>IF('Historical Data'!W85="","",'Historical Data'!W85)</f>
        <v/>
      </c>
      <c r="AD98" s="661" t="str">
        <f>IF('Historical Data'!X85="","",'Historical Data'!X85)</f>
        <v/>
      </c>
      <c r="AE98" s="662" t="str">
        <f>IF('Historical Data'!Y85="","",'Historical Data'!Y85)</f>
        <v/>
      </c>
      <c r="AF98" s="661" t="str">
        <f>IF('Historical Data'!Z85="","",'Historical Data'!Z85)</f>
        <v/>
      </c>
      <c r="AG98" s="661" t="str">
        <f>IF('Historical Data'!AA85="","",'Historical Data'!AA85)</f>
        <v/>
      </c>
    </row>
    <row r="99" spans="2:33">
      <c r="B99" s="660" t="str">
        <f>IF('Historical Data'!B86="","",'Historical Data'!B86)</f>
        <v/>
      </c>
      <c r="D99" s="661" t="str">
        <f>IF('Historical Data'!D86="","",'Historical Data'!D86)</f>
        <v/>
      </c>
      <c r="E99" s="661" t="str">
        <f>IF('Historical Data'!E86="","",'Historical Data'!E86)</f>
        <v/>
      </c>
      <c r="F99" s="661" t="str">
        <f>IF('Historical Data'!F86="","",'Historical Data'!F86)</f>
        <v/>
      </c>
      <c r="G99" s="661"/>
      <c r="H99" s="662" t="str">
        <f>IF('Historical Data'!G86="","",'Historical Data'!G86)</f>
        <v/>
      </c>
      <c r="I99" s="661" t="str">
        <f>IF('Historical Data'!H86="","",'Historical Data'!H86)</f>
        <v/>
      </c>
      <c r="J99" s="661" t="str">
        <f>IF('Historical Data'!I86="","",'Historical Data'!I86)</f>
        <v/>
      </c>
      <c r="L99" s="661" t="str">
        <f>IF('Historical Data'!J86="","",'Historical Data'!J86)</f>
        <v/>
      </c>
      <c r="M99" s="661" t="str">
        <f>IF('Historical Data'!K86="","",'Historical Data'!K86)</f>
        <v/>
      </c>
      <c r="N99" s="661" t="str">
        <f>IF('Historical Data'!L86="","",'Historical Data'!L86)</f>
        <v/>
      </c>
      <c r="O99" s="661"/>
      <c r="P99" s="662" t="str">
        <f>IF('Historical Data'!M86="","",'Historical Data'!M86)</f>
        <v/>
      </c>
      <c r="Q99" s="661" t="str">
        <f>IF('Historical Data'!N86="","",'Historical Data'!N86)</f>
        <v/>
      </c>
      <c r="R99" s="661" t="str">
        <f>IF('Historical Data'!O86="","",'Historical Data'!O86)</f>
        <v/>
      </c>
      <c r="T99" s="661" t="str">
        <f>IF('Historical Data'!W86="","",'Historical Data'!W86)</f>
        <v/>
      </c>
      <c r="U99" s="661" t="str">
        <f>IF('Historical Data'!X86="","",'Historical Data'!X86)</f>
        <v/>
      </c>
      <c r="V99" s="661" t="str">
        <f>IF('Historical Data'!Y86="","",'Historical Data'!Y86)</f>
        <v/>
      </c>
      <c r="W99" s="661"/>
      <c r="X99" s="662" t="str">
        <f>IF('Historical Data'!Z86="","",'Historical Data'!Z86)</f>
        <v/>
      </c>
      <c r="Y99" s="661" t="str">
        <f>IF('Historical Data'!AA86="","",'Historical Data'!AA86)</f>
        <v/>
      </c>
      <c r="Z99" s="661" t="str">
        <f>IF('Historical Data'!AB86="","",'Historical Data'!AB86)</f>
        <v/>
      </c>
      <c r="AB99" s="661" t="str">
        <f>IF('Historical Data'!V86="","",'Historical Data'!V86)</f>
        <v/>
      </c>
      <c r="AC99" s="661" t="str">
        <f>IF('Historical Data'!W86="","",'Historical Data'!W86)</f>
        <v/>
      </c>
      <c r="AD99" s="661" t="str">
        <f>IF('Historical Data'!X86="","",'Historical Data'!X86)</f>
        <v/>
      </c>
      <c r="AE99" s="662" t="str">
        <f>IF('Historical Data'!Y86="","",'Historical Data'!Y86)</f>
        <v/>
      </c>
      <c r="AF99" s="661" t="str">
        <f>IF('Historical Data'!Z86="","",'Historical Data'!Z86)</f>
        <v/>
      </c>
      <c r="AG99" s="661" t="str">
        <f>IF('Historical Data'!AA86="","",'Historical Data'!AA86)</f>
        <v/>
      </c>
    </row>
    <row r="100" spans="2:33">
      <c r="B100" s="660" t="str">
        <f>IF('Historical Data'!B87="","",'Historical Data'!B87)</f>
        <v/>
      </c>
      <c r="D100" s="661" t="str">
        <f>IF('Historical Data'!D87="","",'Historical Data'!D87)</f>
        <v/>
      </c>
      <c r="E100" s="661" t="str">
        <f>IF('Historical Data'!E87="","",'Historical Data'!E87)</f>
        <v/>
      </c>
      <c r="F100" s="661" t="str">
        <f>IF('Historical Data'!F87="","",'Historical Data'!F87)</f>
        <v/>
      </c>
      <c r="G100" s="661"/>
      <c r="H100" s="662" t="str">
        <f>IF('Historical Data'!G87="","",'Historical Data'!G87)</f>
        <v/>
      </c>
      <c r="I100" s="661" t="str">
        <f>IF('Historical Data'!H87="","",'Historical Data'!H87)</f>
        <v/>
      </c>
      <c r="J100" s="661" t="str">
        <f>IF('Historical Data'!I87="","",'Historical Data'!I87)</f>
        <v/>
      </c>
      <c r="L100" s="661" t="str">
        <f>IF('Historical Data'!J87="","",'Historical Data'!J87)</f>
        <v/>
      </c>
      <c r="M100" s="661" t="str">
        <f>IF('Historical Data'!K87="","",'Historical Data'!K87)</f>
        <v/>
      </c>
      <c r="N100" s="661" t="str">
        <f>IF('Historical Data'!L87="","",'Historical Data'!L87)</f>
        <v/>
      </c>
      <c r="O100" s="661"/>
      <c r="P100" s="662" t="str">
        <f>IF('Historical Data'!M87="","",'Historical Data'!M87)</f>
        <v/>
      </c>
      <c r="Q100" s="661" t="str">
        <f>IF('Historical Data'!N87="","",'Historical Data'!N87)</f>
        <v/>
      </c>
      <c r="R100" s="661" t="str">
        <f>IF('Historical Data'!O87="","",'Historical Data'!O87)</f>
        <v/>
      </c>
      <c r="T100" s="661" t="str">
        <f>IF('Historical Data'!W87="","",'Historical Data'!W87)</f>
        <v/>
      </c>
      <c r="U100" s="661" t="str">
        <f>IF('Historical Data'!X87="","",'Historical Data'!X87)</f>
        <v/>
      </c>
      <c r="V100" s="661" t="str">
        <f>IF('Historical Data'!Y87="","",'Historical Data'!Y87)</f>
        <v/>
      </c>
      <c r="W100" s="661"/>
      <c r="X100" s="662" t="str">
        <f>IF('Historical Data'!Z87="","",'Historical Data'!Z87)</f>
        <v/>
      </c>
      <c r="Y100" s="661" t="str">
        <f>IF('Historical Data'!AA87="","",'Historical Data'!AA87)</f>
        <v/>
      </c>
      <c r="Z100" s="661" t="str">
        <f>IF('Historical Data'!AB87="","",'Historical Data'!AB87)</f>
        <v/>
      </c>
      <c r="AB100" s="661" t="str">
        <f>IF('Historical Data'!V87="","",'Historical Data'!V87)</f>
        <v/>
      </c>
      <c r="AC100" s="661" t="str">
        <f>IF('Historical Data'!W87="","",'Historical Data'!W87)</f>
        <v/>
      </c>
      <c r="AD100" s="661" t="str">
        <f>IF('Historical Data'!X87="","",'Historical Data'!X87)</f>
        <v/>
      </c>
      <c r="AE100" s="662" t="str">
        <f>IF('Historical Data'!Y87="","",'Historical Data'!Y87)</f>
        <v/>
      </c>
      <c r="AF100" s="661" t="str">
        <f>IF('Historical Data'!Z87="","",'Historical Data'!Z87)</f>
        <v/>
      </c>
      <c r="AG100" s="661" t="str">
        <f>IF('Historical Data'!AA87="","",'Historical Data'!AA87)</f>
        <v/>
      </c>
    </row>
    <row r="101" spans="2:33">
      <c r="B101" s="660" t="str">
        <f>IF('Historical Data'!B88="","",'Historical Data'!B88)</f>
        <v/>
      </c>
      <c r="D101" s="661" t="str">
        <f>IF('Historical Data'!D88="","",'Historical Data'!D88)</f>
        <v/>
      </c>
      <c r="E101" s="661" t="str">
        <f>IF('Historical Data'!E88="","",'Historical Data'!E88)</f>
        <v/>
      </c>
      <c r="F101" s="661" t="str">
        <f>IF('Historical Data'!F88="","",'Historical Data'!F88)</f>
        <v/>
      </c>
      <c r="G101" s="661"/>
      <c r="H101" s="662" t="str">
        <f>IF('Historical Data'!G88="","",'Historical Data'!G88)</f>
        <v/>
      </c>
      <c r="I101" s="661" t="str">
        <f>IF('Historical Data'!H88="","",'Historical Data'!H88)</f>
        <v/>
      </c>
      <c r="J101" s="661" t="str">
        <f>IF('Historical Data'!I88="","",'Historical Data'!I88)</f>
        <v/>
      </c>
      <c r="L101" s="661" t="str">
        <f>IF('Historical Data'!J88="","",'Historical Data'!J88)</f>
        <v/>
      </c>
      <c r="M101" s="661" t="str">
        <f>IF('Historical Data'!K88="","",'Historical Data'!K88)</f>
        <v/>
      </c>
      <c r="N101" s="661" t="str">
        <f>IF('Historical Data'!L88="","",'Historical Data'!L88)</f>
        <v/>
      </c>
      <c r="O101" s="661"/>
      <c r="P101" s="662" t="str">
        <f>IF('Historical Data'!M88="","",'Historical Data'!M88)</f>
        <v/>
      </c>
      <c r="Q101" s="661" t="str">
        <f>IF('Historical Data'!N88="","",'Historical Data'!N88)</f>
        <v/>
      </c>
      <c r="R101" s="661" t="str">
        <f>IF('Historical Data'!O88="","",'Historical Data'!O88)</f>
        <v/>
      </c>
      <c r="T101" s="661" t="str">
        <f>IF('Historical Data'!W88="","",'Historical Data'!W88)</f>
        <v/>
      </c>
      <c r="U101" s="661" t="str">
        <f>IF('Historical Data'!X88="","",'Historical Data'!X88)</f>
        <v/>
      </c>
      <c r="V101" s="661" t="str">
        <f>IF('Historical Data'!Y88="","",'Historical Data'!Y88)</f>
        <v/>
      </c>
      <c r="W101" s="661"/>
      <c r="X101" s="662" t="str">
        <f>IF('Historical Data'!Z88="","",'Historical Data'!Z88)</f>
        <v/>
      </c>
      <c r="Y101" s="661" t="str">
        <f>IF('Historical Data'!AA88="","",'Historical Data'!AA88)</f>
        <v/>
      </c>
      <c r="Z101" s="661" t="str">
        <f>IF('Historical Data'!AB88="","",'Historical Data'!AB88)</f>
        <v/>
      </c>
      <c r="AB101" s="661" t="str">
        <f>IF('Historical Data'!V88="","",'Historical Data'!V88)</f>
        <v/>
      </c>
      <c r="AC101" s="661" t="str">
        <f>IF('Historical Data'!W88="","",'Historical Data'!W88)</f>
        <v/>
      </c>
      <c r="AD101" s="661" t="str">
        <f>IF('Historical Data'!X88="","",'Historical Data'!X88)</f>
        <v/>
      </c>
      <c r="AE101" s="662" t="str">
        <f>IF('Historical Data'!Y88="","",'Historical Data'!Y88)</f>
        <v/>
      </c>
      <c r="AF101" s="661" t="str">
        <f>IF('Historical Data'!Z88="","",'Historical Data'!Z88)</f>
        <v/>
      </c>
      <c r="AG101" s="661" t="str">
        <f>IF('Historical Data'!AA88="","",'Historical Data'!AA88)</f>
        <v/>
      </c>
    </row>
    <row r="102" spans="2:33">
      <c r="B102" s="660" t="str">
        <f>IF('Historical Data'!B89="","",'Historical Data'!B89)</f>
        <v/>
      </c>
      <c r="D102" s="661" t="str">
        <f>IF('Historical Data'!D89="","",'Historical Data'!D89)</f>
        <v/>
      </c>
      <c r="E102" s="661" t="str">
        <f>IF('Historical Data'!E89="","",'Historical Data'!E89)</f>
        <v/>
      </c>
      <c r="F102" s="661" t="str">
        <f>IF('Historical Data'!F89="","",'Historical Data'!F89)</f>
        <v/>
      </c>
      <c r="G102" s="661"/>
      <c r="H102" s="662" t="str">
        <f>IF('Historical Data'!G89="","",'Historical Data'!G89)</f>
        <v/>
      </c>
      <c r="I102" s="661" t="str">
        <f>IF('Historical Data'!H89="","",'Historical Data'!H89)</f>
        <v/>
      </c>
      <c r="J102" s="661" t="str">
        <f>IF('Historical Data'!I89="","",'Historical Data'!I89)</f>
        <v/>
      </c>
      <c r="L102" s="661" t="str">
        <f>IF('Historical Data'!J89="","",'Historical Data'!J89)</f>
        <v/>
      </c>
      <c r="M102" s="661" t="str">
        <f>IF('Historical Data'!K89="","",'Historical Data'!K89)</f>
        <v/>
      </c>
      <c r="N102" s="661" t="str">
        <f>IF('Historical Data'!L89="","",'Historical Data'!L89)</f>
        <v/>
      </c>
      <c r="O102" s="661"/>
      <c r="P102" s="662" t="str">
        <f>IF('Historical Data'!M89="","",'Historical Data'!M89)</f>
        <v/>
      </c>
      <c r="Q102" s="661" t="str">
        <f>IF('Historical Data'!N89="","",'Historical Data'!N89)</f>
        <v/>
      </c>
      <c r="R102" s="661" t="str">
        <f>IF('Historical Data'!O89="","",'Historical Data'!O89)</f>
        <v/>
      </c>
      <c r="T102" s="661" t="str">
        <f>IF('Historical Data'!W89="","",'Historical Data'!W89)</f>
        <v/>
      </c>
      <c r="U102" s="661" t="str">
        <f>IF('Historical Data'!X89="","",'Historical Data'!X89)</f>
        <v/>
      </c>
      <c r="V102" s="661" t="str">
        <f>IF('Historical Data'!Y89="","",'Historical Data'!Y89)</f>
        <v/>
      </c>
      <c r="W102" s="661"/>
      <c r="X102" s="662" t="str">
        <f>IF('Historical Data'!Z89="","",'Historical Data'!Z89)</f>
        <v/>
      </c>
      <c r="Y102" s="661" t="str">
        <f>IF('Historical Data'!AA89="","",'Historical Data'!AA89)</f>
        <v/>
      </c>
      <c r="Z102" s="661" t="str">
        <f>IF('Historical Data'!AB89="","",'Historical Data'!AB89)</f>
        <v/>
      </c>
      <c r="AB102" s="661" t="str">
        <f>IF('Historical Data'!V89="","",'Historical Data'!V89)</f>
        <v/>
      </c>
      <c r="AC102" s="661" t="str">
        <f>IF('Historical Data'!W89="","",'Historical Data'!W89)</f>
        <v/>
      </c>
      <c r="AD102" s="661" t="str">
        <f>IF('Historical Data'!X89="","",'Historical Data'!X89)</f>
        <v/>
      </c>
      <c r="AE102" s="662" t="str">
        <f>IF('Historical Data'!Y89="","",'Historical Data'!Y89)</f>
        <v/>
      </c>
      <c r="AF102" s="661" t="str">
        <f>IF('Historical Data'!Z89="","",'Historical Data'!Z89)</f>
        <v/>
      </c>
      <c r="AG102" s="661" t="str">
        <f>IF('Historical Data'!AA89="","",'Historical Data'!AA89)</f>
        <v/>
      </c>
    </row>
    <row r="103" spans="2:33">
      <c r="B103" s="660" t="str">
        <f>IF('Historical Data'!B90="","",'Historical Data'!B90)</f>
        <v/>
      </c>
      <c r="D103" s="661" t="str">
        <f>IF('Historical Data'!D90="","",'Historical Data'!D90)</f>
        <v/>
      </c>
      <c r="E103" s="661" t="str">
        <f>IF('Historical Data'!E90="","",'Historical Data'!E90)</f>
        <v/>
      </c>
      <c r="F103" s="661" t="str">
        <f>IF('Historical Data'!F90="","",'Historical Data'!F90)</f>
        <v/>
      </c>
      <c r="G103" s="661"/>
      <c r="H103" s="662" t="str">
        <f>IF('Historical Data'!G90="","",'Historical Data'!G90)</f>
        <v/>
      </c>
      <c r="I103" s="661" t="str">
        <f>IF('Historical Data'!H90="","",'Historical Data'!H90)</f>
        <v/>
      </c>
      <c r="J103" s="661" t="str">
        <f>IF('Historical Data'!I90="","",'Historical Data'!I90)</f>
        <v/>
      </c>
      <c r="L103" s="661" t="str">
        <f>IF('Historical Data'!J90="","",'Historical Data'!J90)</f>
        <v/>
      </c>
      <c r="M103" s="661" t="str">
        <f>IF('Historical Data'!K90="","",'Historical Data'!K90)</f>
        <v/>
      </c>
      <c r="N103" s="661" t="str">
        <f>IF('Historical Data'!L90="","",'Historical Data'!L90)</f>
        <v/>
      </c>
      <c r="O103" s="661"/>
      <c r="P103" s="662" t="str">
        <f>IF('Historical Data'!M90="","",'Historical Data'!M90)</f>
        <v/>
      </c>
      <c r="Q103" s="661" t="str">
        <f>IF('Historical Data'!N90="","",'Historical Data'!N90)</f>
        <v/>
      </c>
      <c r="R103" s="661" t="str">
        <f>IF('Historical Data'!O90="","",'Historical Data'!O90)</f>
        <v/>
      </c>
      <c r="T103" s="661" t="str">
        <f>IF('Historical Data'!W90="","",'Historical Data'!W90)</f>
        <v/>
      </c>
      <c r="U103" s="661" t="str">
        <f>IF('Historical Data'!X90="","",'Historical Data'!X90)</f>
        <v/>
      </c>
      <c r="V103" s="661" t="str">
        <f>IF('Historical Data'!Y90="","",'Historical Data'!Y90)</f>
        <v/>
      </c>
      <c r="W103" s="661"/>
      <c r="X103" s="662" t="str">
        <f>IF('Historical Data'!Z90="","",'Historical Data'!Z90)</f>
        <v/>
      </c>
      <c r="Y103" s="661" t="str">
        <f>IF('Historical Data'!AA90="","",'Historical Data'!AA90)</f>
        <v/>
      </c>
      <c r="Z103" s="661" t="str">
        <f>IF('Historical Data'!AB90="","",'Historical Data'!AB90)</f>
        <v/>
      </c>
      <c r="AB103" s="661" t="str">
        <f>IF('Historical Data'!V90="","",'Historical Data'!V90)</f>
        <v/>
      </c>
      <c r="AC103" s="661" t="str">
        <f>IF('Historical Data'!W90="","",'Historical Data'!W90)</f>
        <v/>
      </c>
      <c r="AD103" s="661" t="str">
        <f>IF('Historical Data'!X90="","",'Historical Data'!X90)</f>
        <v/>
      </c>
      <c r="AE103" s="662" t="str">
        <f>IF('Historical Data'!Y90="","",'Historical Data'!Y90)</f>
        <v/>
      </c>
      <c r="AF103" s="661" t="str">
        <f>IF('Historical Data'!Z90="","",'Historical Data'!Z90)</f>
        <v/>
      </c>
      <c r="AG103" s="661" t="str">
        <f>IF('Historical Data'!AA90="","",'Historical Data'!AA90)</f>
        <v/>
      </c>
    </row>
    <row r="104" spans="2:33">
      <c r="B104" s="660" t="str">
        <f>IF('Historical Data'!B91="","",'Historical Data'!B91)</f>
        <v/>
      </c>
      <c r="D104" s="661" t="str">
        <f>IF('Historical Data'!D91="","",'Historical Data'!D91)</f>
        <v/>
      </c>
      <c r="E104" s="661" t="str">
        <f>IF('Historical Data'!E91="","",'Historical Data'!E91)</f>
        <v/>
      </c>
      <c r="F104" s="661" t="str">
        <f>IF('Historical Data'!F91="","",'Historical Data'!F91)</f>
        <v/>
      </c>
      <c r="G104" s="661"/>
      <c r="H104" s="662" t="str">
        <f>IF('Historical Data'!G91="","",'Historical Data'!G91)</f>
        <v/>
      </c>
      <c r="I104" s="661" t="str">
        <f>IF('Historical Data'!H91="","",'Historical Data'!H91)</f>
        <v/>
      </c>
      <c r="J104" s="661" t="str">
        <f>IF('Historical Data'!I91="","",'Historical Data'!I91)</f>
        <v/>
      </c>
      <c r="L104" s="661" t="str">
        <f>IF('Historical Data'!J91="","",'Historical Data'!J91)</f>
        <v/>
      </c>
      <c r="M104" s="661" t="str">
        <f>IF('Historical Data'!K91="","",'Historical Data'!K91)</f>
        <v/>
      </c>
      <c r="N104" s="661" t="str">
        <f>IF('Historical Data'!L91="","",'Historical Data'!L91)</f>
        <v/>
      </c>
      <c r="O104" s="661"/>
      <c r="P104" s="662" t="str">
        <f>IF('Historical Data'!M91="","",'Historical Data'!M91)</f>
        <v/>
      </c>
      <c r="Q104" s="661" t="str">
        <f>IF('Historical Data'!N91="","",'Historical Data'!N91)</f>
        <v/>
      </c>
      <c r="R104" s="661" t="str">
        <f>IF('Historical Data'!O91="","",'Historical Data'!O91)</f>
        <v/>
      </c>
      <c r="T104" s="661" t="str">
        <f>IF('Historical Data'!W91="","",'Historical Data'!W91)</f>
        <v/>
      </c>
      <c r="U104" s="661" t="str">
        <f>IF('Historical Data'!X91="","",'Historical Data'!X91)</f>
        <v/>
      </c>
      <c r="V104" s="661" t="str">
        <f>IF('Historical Data'!Y91="","",'Historical Data'!Y91)</f>
        <v/>
      </c>
      <c r="W104" s="661"/>
      <c r="X104" s="662" t="str">
        <f>IF('Historical Data'!Z91="","",'Historical Data'!Z91)</f>
        <v/>
      </c>
      <c r="Y104" s="661" t="str">
        <f>IF('Historical Data'!AA91="","",'Historical Data'!AA91)</f>
        <v/>
      </c>
      <c r="Z104" s="661" t="str">
        <f>IF('Historical Data'!AB91="","",'Historical Data'!AB91)</f>
        <v/>
      </c>
      <c r="AB104" s="661" t="str">
        <f>IF('Historical Data'!V91="","",'Historical Data'!V91)</f>
        <v/>
      </c>
      <c r="AC104" s="661" t="str">
        <f>IF('Historical Data'!W91="","",'Historical Data'!W91)</f>
        <v/>
      </c>
      <c r="AD104" s="661" t="str">
        <f>IF('Historical Data'!X91="","",'Historical Data'!X91)</f>
        <v/>
      </c>
      <c r="AE104" s="662" t="str">
        <f>IF('Historical Data'!Y91="","",'Historical Data'!Y91)</f>
        <v/>
      </c>
      <c r="AF104" s="661" t="str">
        <f>IF('Historical Data'!Z91="","",'Historical Data'!Z91)</f>
        <v/>
      </c>
      <c r="AG104" s="661" t="str">
        <f>IF('Historical Data'!AA91="","",'Historical Data'!AA91)</f>
        <v/>
      </c>
    </row>
    <row r="105" spans="2:33">
      <c r="B105" s="660" t="str">
        <f>IF('Historical Data'!B92="","",'Historical Data'!B92)</f>
        <v/>
      </c>
      <c r="D105" s="661" t="str">
        <f>IF('Historical Data'!D92="","",'Historical Data'!D92)</f>
        <v/>
      </c>
      <c r="E105" s="661" t="str">
        <f>IF('Historical Data'!E92="","",'Historical Data'!E92)</f>
        <v/>
      </c>
      <c r="F105" s="661" t="str">
        <f>IF('Historical Data'!F92="","",'Historical Data'!F92)</f>
        <v/>
      </c>
      <c r="G105" s="661"/>
      <c r="H105" s="662" t="str">
        <f>IF('Historical Data'!G92="","",'Historical Data'!G92)</f>
        <v/>
      </c>
      <c r="I105" s="661" t="str">
        <f>IF('Historical Data'!H92="","",'Historical Data'!H92)</f>
        <v/>
      </c>
      <c r="J105" s="661" t="str">
        <f>IF('Historical Data'!I92="","",'Historical Data'!I92)</f>
        <v/>
      </c>
      <c r="L105" s="661" t="str">
        <f>IF('Historical Data'!J92="","",'Historical Data'!J92)</f>
        <v/>
      </c>
      <c r="M105" s="661" t="str">
        <f>IF('Historical Data'!K92="","",'Historical Data'!K92)</f>
        <v/>
      </c>
      <c r="N105" s="661" t="str">
        <f>IF('Historical Data'!L92="","",'Historical Data'!L92)</f>
        <v/>
      </c>
      <c r="O105" s="661"/>
      <c r="P105" s="662" t="str">
        <f>IF('Historical Data'!M92="","",'Historical Data'!M92)</f>
        <v/>
      </c>
      <c r="Q105" s="661" t="str">
        <f>IF('Historical Data'!N92="","",'Historical Data'!N92)</f>
        <v/>
      </c>
      <c r="R105" s="661" t="str">
        <f>IF('Historical Data'!O92="","",'Historical Data'!O92)</f>
        <v/>
      </c>
      <c r="T105" s="661" t="str">
        <f>IF('Historical Data'!W92="","",'Historical Data'!W92)</f>
        <v/>
      </c>
      <c r="U105" s="661" t="str">
        <f>IF('Historical Data'!X92="","",'Historical Data'!X92)</f>
        <v/>
      </c>
      <c r="V105" s="661" t="str">
        <f>IF('Historical Data'!Y92="","",'Historical Data'!Y92)</f>
        <v/>
      </c>
      <c r="W105" s="661"/>
      <c r="X105" s="662" t="str">
        <f>IF('Historical Data'!Z92="","",'Historical Data'!Z92)</f>
        <v/>
      </c>
      <c r="Y105" s="661" t="str">
        <f>IF('Historical Data'!AA92="","",'Historical Data'!AA92)</f>
        <v/>
      </c>
      <c r="Z105" s="661" t="str">
        <f>IF('Historical Data'!AB92="","",'Historical Data'!AB92)</f>
        <v/>
      </c>
      <c r="AB105" s="661" t="str">
        <f>IF('Historical Data'!V92="","",'Historical Data'!V92)</f>
        <v/>
      </c>
      <c r="AC105" s="661" t="str">
        <f>IF('Historical Data'!W92="","",'Historical Data'!W92)</f>
        <v/>
      </c>
      <c r="AD105" s="661" t="str">
        <f>IF('Historical Data'!X92="","",'Historical Data'!X92)</f>
        <v/>
      </c>
      <c r="AE105" s="662" t="str">
        <f>IF('Historical Data'!Y92="","",'Historical Data'!Y92)</f>
        <v/>
      </c>
      <c r="AF105" s="661" t="str">
        <f>IF('Historical Data'!Z92="","",'Historical Data'!Z92)</f>
        <v/>
      </c>
      <c r="AG105" s="661" t="str">
        <f>IF('Historical Data'!AA92="","",'Historical Data'!AA92)</f>
        <v/>
      </c>
    </row>
    <row r="106" spans="2:33">
      <c r="B106" s="660" t="str">
        <f>IF('Historical Data'!B93="","",'Historical Data'!B93)</f>
        <v/>
      </c>
      <c r="D106" s="661" t="str">
        <f>IF('Historical Data'!D93="","",'Historical Data'!D93)</f>
        <v/>
      </c>
      <c r="E106" s="661" t="str">
        <f>IF('Historical Data'!E93="","",'Historical Data'!E93)</f>
        <v/>
      </c>
      <c r="F106" s="661" t="str">
        <f>IF('Historical Data'!F93="","",'Historical Data'!F93)</f>
        <v/>
      </c>
      <c r="G106" s="661"/>
      <c r="H106" s="662" t="str">
        <f>IF('Historical Data'!G93="","",'Historical Data'!G93)</f>
        <v/>
      </c>
      <c r="I106" s="661" t="str">
        <f>IF('Historical Data'!H93="","",'Historical Data'!H93)</f>
        <v/>
      </c>
      <c r="J106" s="661" t="str">
        <f>IF('Historical Data'!I93="","",'Historical Data'!I93)</f>
        <v/>
      </c>
      <c r="L106" s="661" t="str">
        <f>IF('Historical Data'!J93="","",'Historical Data'!J93)</f>
        <v/>
      </c>
      <c r="M106" s="661" t="str">
        <f>IF('Historical Data'!K93="","",'Historical Data'!K93)</f>
        <v/>
      </c>
      <c r="N106" s="661" t="str">
        <f>IF('Historical Data'!L93="","",'Historical Data'!L93)</f>
        <v/>
      </c>
      <c r="O106" s="661"/>
      <c r="P106" s="662" t="str">
        <f>IF('Historical Data'!M93="","",'Historical Data'!M93)</f>
        <v/>
      </c>
      <c r="Q106" s="661" t="str">
        <f>IF('Historical Data'!N93="","",'Historical Data'!N93)</f>
        <v/>
      </c>
      <c r="R106" s="661" t="str">
        <f>IF('Historical Data'!O93="","",'Historical Data'!O93)</f>
        <v/>
      </c>
      <c r="T106" s="661" t="str">
        <f>IF('Historical Data'!W93="","",'Historical Data'!W93)</f>
        <v/>
      </c>
      <c r="U106" s="661" t="str">
        <f>IF('Historical Data'!X93="","",'Historical Data'!X93)</f>
        <v/>
      </c>
      <c r="V106" s="661" t="str">
        <f>IF('Historical Data'!Y93="","",'Historical Data'!Y93)</f>
        <v/>
      </c>
      <c r="W106" s="661"/>
      <c r="X106" s="662" t="str">
        <f>IF('Historical Data'!Z93="","",'Historical Data'!Z93)</f>
        <v/>
      </c>
      <c r="Y106" s="661" t="str">
        <f>IF('Historical Data'!AA93="","",'Historical Data'!AA93)</f>
        <v/>
      </c>
      <c r="Z106" s="661" t="str">
        <f>IF('Historical Data'!AB93="","",'Historical Data'!AB93)</f>
        <v/>
      </c>
      <c r="AB106" s="661" t="str">
        <f>IF('Historical Data'!V93="","",'Historical Data'!V93)</f>
        <v/>
      </c>
      <c r="AC106" s="661" t="str">
        <f>IF('Historical Data'!W93="","",'Historical Data'!W93)</f>
        <v/>
      </c>
      <c r="AD106" s="661" t="str">
        <f>IF('Historical Data'!X93="","",'Historical Data'!X93)</f>
        <v/>
      </c>
      <c r="AE106" s="662" t="str">
        <f>IF('Historical Data'!Y93="","",'Historical Data'!Y93)</f>
        <v/>
      </c>
      <c r="AF106" s="661" t="str">
        <f>IF('Historical Data'!Z93="","",'Historical Data'!Z93)</f>
        <v/>
      </c>
      <c r="AG106" s="661" t="str">
        <f>IF('Historical Data'!AA93="","",'Historical Data'!AA93)</f>
        <v/>
      </c>
    </row>
    <row r="107" spans="2:33">
      <c r="B107" s="660" t="str">
        <f>IF('Historical Data'!B94="","",'Historical Data'!B94)</f>
        <v/>
      </c>
      <c r="D107" s="661" t="str">
        <f>IF('Historical Data'!D94="","",'Historical Data'!D94)</f>
        <v/>
      </c>
      <c r="E107" s="661" t="str">
        <f>IF('Historical Data'!E94="","",'Historical Data'!E94)</f>
        <v/>
      </c>
      <c r="F107" s="661" t="str">
        <f>IF('Historical Data'!F94="","",'Historical Data'!F94)</f>
        <v/>
      </c>
      <c r="G107" s="661"/>
      <c r="H107" s="662" t="str">
        <f>IF('Historical Data'!G94="","",'Historical Data'!G94)</f>
        <v/>
      </c>
      <c r="I107" s="661" t="str">
        <f>IF('Historical Data'!H94="","",'Historical Data'!H94)</f>
        <v/>
      </c>
      <c r="J107" s="661" t="str">
        <f>IF('Historical Data'!I94="","",'Historical Data'!I94)</f>
        <v/>
      </c>
      <c r="L107" s="661" t="str">
        <f>IF('Historical Data'!J94="","",'Historical Data'!J94)</f>
        <v/>
      </c>
      <c r="M107" s="661" t="str">
        <f>IF('Historical Data'!K94="","",'Historical Data'!K94)</f>
        <v/>
      </c>
      <c r="N107" s="661" t="str">
        <f>IF('Historical Data'!L94="","",'Historical Data'!L94)</f>
        <v/>
      </c>
      <c r="O107" s="661"/>
      <c r="P107" s="662" t="str">
        <f>IF('Historical Data'!M94="","",'Historical Data'!M94)</f>
        <v/>
      </c>
      <c r="Q107" s="661" t="str">
        <f>IF('Historical Data'!N94="","",'Historical Data'!N94)</f>
        <v/>
      </c>
      <c r="R107" s="661" t="str">
        <f>IF('Historical Data'!O94="","",'Historical Data'!O94)</f>
        <v/>
      </c>
      <c r="T107" s="661" t="str">
        <f>IF('Historical Data'!W94="","",'Historical Data'!W94)</f>
        <v/>
      </c>
      <c r="U107" s="661" t="str">
        <f>IF('Historical Data'!X94="","",'Historical Data'!X94)</f>
        <v/>
      </c>
      <c r="V107" s="661" t="str">
        <f>IF('Historical Data'!Y94="","",'Historical Data'!Y94)</f>
        <v/>
      </c>
      <c r="W107" s="661"/>
      <c r="X107" s="662" t="str">
        <f>IF('Historical Data'!Z94="","",'Historical Data'!Z94)</f>
        <v/>
      </c>
      <c r="Y107" s="661" t="str">
        <f>IF('Historical Data'!AA94="","",'Historical Data'!AA94)</f>
        <v/>
      </c>
      <c r="Z107" s="661" t="str">
        <f>IF('Historical Data'!AB94="","",'Historical Data'!AB94)</f>
        <v/>
      </c>
      <c r="AB107" s="661" t="str">
        <f>IF('Historical Data'!V94="","",'Historical Data'!V94)</f>
        <v/>
      </c>
      <c r="AC107" s="661" t="str">
        <f>IF('Historical Data'!W94="","",'Historical Data'!W94)</f>
        <v/>
      </c>
      <c r="AD107" s="661" t="str">
        <f>IF('Historical Data'!X94="","",'Historical Data'!X94)</f>
        <v/>
      </c>
      <c r="AE107" s="662" t="str">
        <f>IF('Historical Data'!Y94="","",'Historical Data'!Y94)</f>
        <v/>
      </c>
      <c r="AF107" s="661" t="str">
        <f>IF('Historical Data'!Z94="","",'Historical Data'!Z94)</f>
        <v/>
      </c>
      <c r="AG107" s="661" t="str">
        <f>IF('Historical Data'!AA94="","",'Historical Data'!AA94)</f>
        <v/>
      </c>
    </row>
    <row r="108" spans="2:33">
      <c r="B108" s="660" t="str">
        <f>IF('Historical Data'!B95="","",'Historical Data'!B95)</f>
        <v/>
      </c>
      <c r="D108" s="661" t="str">
        <f>IF('Historical Data'!D95="","",'Historical Data'!D95)</f>
        <v/>
      </c>
      <c r="E108" s="661" t="str">
        <f>IF('Historical Data'!E95="","",'Historical Data'!E95)</f>
        <v/>
      </c>
      <c r="F108" s="661" t="str">
        <f>IF('Historical Data'!F95="","",'Historical Data'!F95)</f>
        <v/>
      </c>
      <c r="G108" s="661"/>
      <c r="H108" s="662" t="str">
        <f>IF('Historical Data'!G95="","",'Historical Data'!G95)</f>
        <v/>
      </c>
      <c r="I108" s="661" t="str">
        <f>IF('Historical Data'!H95="","",'Historical Data'!H95)</f>
        <v/>
      </c>
      <c r="J108" s="661" t="str">
        <f>IF('Historical Data'!I95="","",'Historical Data'!I95)</f>
        <v/>
      </c>
      <c r="L108" s="661" t="str">
        <f>IF('Historical Data'!J95="","",'Historical Data'!J95)</f>
        <v/>
      </c>
      <c r="M108" s="661" t="str">
        <f>IF('Historical Data'!K95="","",'Historical Data'!K95)</f>
        <v/>
      </c>
      <c r="N108" s="661" t="str">
        <f>IF('Historical Data'!L95="","",'Historical Data'!L95)</f>
        <v/>
      </c>
      <c r="O108" s="661"/>
      <c r="P108" s="662" t="str">
        <f>IF('Historical Data'!M95="","",'Historical Data'!M95)</f>
        <v/>
      </c>
      <c r="Q108" s="661" t="str">
        <f>IF('Historical Data'!N95="","",'Historical Data'!N95)</f>
        <v/>
      </c>
      <c r="R108" s="661" t="str">
        <f>IF('Historical Data'!O95="","",'Historical Data'!O95)</f>
        <v/>
      </c>
      <c r="T108" s="661" t="str">
        <f>IF('Historical Data'!W95="","",'Historical Data'!W95)</f>
        <v/>
      </c>
      <c r="U108" s="661" t="str">
        <f>IF('Historical Data'!X95="","",'Historical Data'!X95)</f>
        <v/>
      </c>
      <c r="V108" s="661" t="str">
        <f>IF('Historical Data'!Y95="","",'Historical Data'!Y95)</f>
        <v/>
      </c>
      <c r="W108" s="661"/>
      <c r="X108" s="662" t="str">
        <f>IF('Historical Data'!Z95="","",'Historical Data'!Z95)</f>
        <v/>
      </c>
      <c r="Y108" s="661" t="str">
        <f>IF('Historical Data'!AA95="","",'Historical Data'!AA95)</f>
        <v/>
      </c>
      <c r="Z108" s="661" t="str">
        <f>IF('Historical Data'!AB95="","",'Historical Data'!AB95)</f>
        <v/>
      </c>
      <c r="AB108" s="661" t="str">
        <f>IF('Historical Data'!V95="","",'Historical Data'!V95)</f>
        <v/>
      </c>
      <c r="AC108" s="661" t="str">
        <f>IF('Historical Data'!W95="","",'Historical Data'!W95)</f>
        <v/>
      </c>
      <c r="AD108" s="661" t="str">
        <f>IF('Historical Data'!X95="","",'Historical Data'!X95)</f>
        <v/>
      </c>
      <c r="AE108" s="662" t="str">
        <f>IF('Historical Data'!Y95="","",'Historical Data'!Y95)</f>
        <v/>
      </c>
      <c r="AF108" s="661" t="str">
        <f>IF('Historical Data'!Z95="","",'Historical Data'!Z95)</f>
        <v/>
      </c>
      <c r="AG108" s="661" t="str">
        <f>IF('Historical Data'!AA95="","",'Historical Data'!AA95)</f>
        <v/>
      </c>
    </row>
    <row r="109" spans="2:33">
      <c r="B109" s="660" t="str">
        <f>IF('Historical Data'!B96="","",'Historical Data'!B96)</f>
        <v/>
      </c>
      <c r="D109" s="661" t="str">
        <f>IF('Historical Data'!D96="","",'Historical Data'!D96)</f>
        <v/>
      </c>
      <c r="E109" s="661" t="str">
        <f>IF('Historical Data'!E96="","",'Historical Data'!E96)</f>
        <v/>
      </c>
      <c r="F109" s="661" t="str">
        <f>IF('Historical Data'!F96="","",'Historical Data'!F96)</f>
        <v/>
      </c>
      <c r="G109" s="661"/>
      <c r="H109" s="662" t="str">
        <f>IF('Historical Data'!G96="","",'Historical Data'!G96)</f>
        <v/>
      </c>
      <c r="I109" s="661" t="str">
        <f>IF('Historical Data'!H96="","",'Historical Data'!H96)</f>
        <v/>
      </c>
      <c r="J109" s="661" t="str">
        <f>IF('Historical Data'!I96="","",'Historical Data'!I96)</f>
        <v/>
      </c>
      <c r="L109" s="661" t="str">
        <f>IF('Historical Data'!J96="","",'Historical Data'!J96)</f>
        <v/>
      </c>
      <c r="M109" s="661" t="str">
        <f>IF('Historical Data'!K96="","",'Historical Data'!K96)</f>
        <v/>
      </c>
      <c r="N109" s="661" t="str">
        <f>IF('Historical Data'!L96="","",'Historical Data'!L96)</f>
        <v/>
      </c>
      <c r="O109" s="661"/>
      <c r="P109" s="662" t="str">
        <f>IF('Historical Data'!M96="","",'Historical Data'!M96)</f>
        <v/>
      </c>
      <c r="Q109" s="661" t="str">
        <f>IF('Historical Data'!N96="","",'Historical Data'!N96)</f>
        <v/>
      </c>
      <c r="R109" s="661" t="str">
        <f>IF('Historical Data'!O96="","",'Historical Data'!O96)</f>
        <v/>
      </c>
      <c r="T109" s="661" t="str">
        <f>IF('Historical Data'!W96="","",'Historical Data'!W96)</f>
        <v/>
      </c>
      <c r="U109" s="661" t="str">
        <f>IF('Historical Data'!X96="","",'Historical Data'!X96)</f>
        <v/>
      </c>
      <c r="V109" s="661" t="str">
        <f>IF('Historical Data'!Y96="","",'Historical Data'!Y96)</f>
        <v/>
      </c>
      <c r="W109" s="661"/>
      <c r="X109" s="662" t="str">
        <f>IF('Historical Data'!Z96="","",'Historical Data'!Z96)</f>
        <v/>
      </c>
      <c r="Y109" s="661" t="str">
        <f>IF('Historical Data'!AA96="","",'Historical Data'!AA96)</f>
        <v/>
      </c>
      <c r="Z109" s="661" t="str">
        <f>IF('Historical Data'!AB96="","",'Historical Data'!AB96)</f>
        <v/>
      </c>
      <c r="AB109" s="661" t="str">
        <f>IF('Historical Data'!V96="","",'Historical Data'!V96)</f>
        <v/>
      </c>
      <c r="AC109" s="661" t="str">
        <f>IF('Historical Data'!W96="","",'Historical Data'!W96)</f>
        <v/>
      </c>
      <c r="AD109" s="661" t="str">
        <f>IF('Historical Data'!X96="","",'Historical Data'!X96)</f>
        <v/>
      </c>
      <c r="AE109" s="662" t="str">
        <f>IF('Historical Data'!Y96="","",'Historical Data'!Y96)</f>
        <v/>
      </c>
      <c r="AF109" s="661" t="str">
        <f>IF('Historical Data'!Z96="","",'Historical Data'!Z96)</f>
        <v/>
      </c>
      <c r="AG109" s="661" t="str">
        <f>IF('Historical Data'!AA96="","",'Historical Data'!AA96)</f>
        <v/>
      </c>
    </row>
    <row r="110" spans="2:33">
      <c r="B110" s="660" t="str">
        <f>IF('Historical Data'!B97="","",'Historical Data'!B97)</f>
        <v/>
      </c>
      <c r="D110" s="661" t="str">
        <f>IF('Historical Data'!D97="","",'Historical Data'!D97)</f>
        <v/>
      </c>
      <c r="E110" s="661" t="str">
        <f>IF('Historical Data'!E97="","",'Historical Data'!E97)</f>
        <v/>
      </c>
      <c r="F110" s="661" t="str">
        <f>IF('Historical Data'!F97="","",'Historical Data'!F97)</f>
        <v/>
      </c>
      <c r="G110" s="661"/>
      <c r="H110" s="662" t="str">
        <f>IF('Historical Data'!G97="","",'Historical Data'!G97)</f>
        <v/>
      </c>
      <c r="I110" s="661" t="str">
        <f>IF('Historical Data'!H97="","",'Historical Data'!H97)</f>
        <v/>
      </c>
      <c r="J110" s="661" t="str">
        <f>IF('Historical Data'!I97="","",'Historical Data'!I97)</f>
        <v/>
      </c>
      <c r="L110" s="661" t="str">
        <f>IF('Historical Data'!J97="","",'Historical Data'!J97)</f>
        <v/>
      </c>
      <c r="M110" s="661" t="str">
        <f>IF('Historical Data'!K97="","",'Historical Data'!K97)</f>
        <v/>
      </c>
      <c r="N110" s="661" t="str">
        <f>IF('Historical Data'!L97="","",'Historical Data'!L97)</f>
        <v/>
      </c>
      <c r="O110" s="661"/>
      <c r="P110" s="662" t="str">
        <f>IF('Historical Data'!M97="","",'Historical Data'!M97)</f>
        <v/>
      </c>
      <c r="Q110" s="661" t="str">
        <f>IF('Historical Data'!N97="","",'Historical Data'!N97)</f>
        <v/>
      </c>
      <c r="R110" s="661" t="str">
        <f>IF('Historical Data'!O97="","",'Historical Data'!O97)</f>
        <v/>
      </c>
      <c r="T110" s="661" t="str">
        <f>IF('Historical Data'!W97="","",'Historical Data'!W97)</f>
        <v/>
      </c>
      <c r="U110" s="661" t="str">
        <f>IF('Historical Data'!X97="","",'Historical Data'!X97)</f>
        <v/>
      </c>
      <c r="V110" s="661" t="str">
        <f>IF('Historical Data'!Y97="","",'Historical Data'!Y97)</f>
        <v/>
      </c>
      <c r="W110" s="661"/>
      <c r="X110" s="662" t="str">
        <f>IF('Historical Data'!Z97="","",'Historical Data'!Z97)</f>
        <v/>
      </c>
      <c r="Y110" s="661" t="str">
        <f>IF('Historical Data'!AA97="","",'Historical Data'!AA97)</f>
        <v/>
      </c>
      <c r="Z110" s="661" t="str">
        <f>IF('Historical Data'!AB97="","",'Historical Data'!AB97)</f>
        <v/>
      </c>
      <c r="AB110" s="661" t="str">
        <f>IF('Historical Data'!V97="","",'Historical Data'!V97)</f>
        <v/>
      </c>
      <c r="AC110" s="661" t="str">
        <f>IF('Historical Data'!W97="","",'Historical Data'!W97)</f>
        <v/>
      </c>
      <c r="AD110" s="661" t="str">
        <f>IF('Historical Data'!X97="","",'Historical Data'!X97)</f>
        <v/>
      </c>
      <c r="AE110" s="662" t="str">
        <f>IF('Historical Data'!Y97="","",'Historical Data'!Y97)</f>
        <v/>
      </c>
      <c r="AF110" s="661" t="str">
        <f>IF('Historical Data'!Z97="","",'Historical Data'!Z97)</f>
        <v/>
      </c>
      <c r="AG110" s="661" t="str">
        <f>IF('Historical Data'!AA97="","",'Historical Data'!AA97)</f>
        <v/>
      </c>
    </row>
    <row r="111" spans="2:33">
      <c r="B111" s="660" t="str">
        <f>IF('Historical Data'!B98="","",'Historical Data'!B98)</f>
        <v/>
      </c>
      <c r="D111" s="661" t="str">
        <f>IF('Historical Data'!D98="","",'Historical Data'!D98)</f>
        <v/>
      </c>
      <c r="E111" s="661" t="str">
        <f>IF('Historical Data'!E98="","",'Historical Data'!E98)</f>
        <v/>
      </c>
      <c r="F111" s="661" t="str">
        <f>IF('Historical Data'!F98="","",'Historical Data'!F98)</f>
        <v/>
      </c>
      <c r="G111" s="661"/>
      <c r="H111" s="662" t="str">
        <f>IF('Historical Data'!G98="","",'Historical Data'!G98)</f>
        <v/>
      </c>
      <c r="I111" s="661" t="str">
        <f>IF('Historical Data'!H98="","",'Historical Data'!H98)</f>
        <v/>
      </c>
      <c r="J111" s="661" t="str">
        <f>IF('Historical Data'!I98="","",'Historical Data'!I98)</f>
        <v/>
      </c>
      <c r="L111" s="661" t="str">
        <f>IF('Historical Data'!J98="","",'Historical Data'!J98)</f>
        <v/>
      </c>
      <c r="M111" s="661" t="str">
        <f>IF('Historical Data'!K98="","",'Historical Data'!K98)</f>
        <v/>
      </c>
      <c r="N111" s="661" t="str">
        <f>IF('Historical Data'!L98="","",'Historical Data'!L98)</f>
        <v/>
      </c>
      <c r="O111" s="661"/>
      <c r="P111" s="662" t="str">
        <f>IF('Historical Data'!M98="","",'Historical Data'!M98)</f>
        <v/>
      </c>
      <c r="Q111" s="661" t="str">
        <f>IF('Historical Data'!N98="","",'Historical Data'!N98)</f>
        <v/>
      </c>
      <c r="R111" s="661" t="str">
        <f>IF('Historical Data'!O98="","",'Historical Data'!O98)</f>
        <v/>
      </c>
      <c r="T111" s="661" t="str">
        <f>IF('Historical Data'!W98="","",'Historical Data'!W98)</f>
        <v/>
      </c>
      <c r="U111" s="661" t="str">
        <f>IF('Historical Data'!X98="","",'Historical Data'!X98)</f>
        <v/>
      </c>
      <c r="V111" s="661" t="str">
        <f>IF('Historical Data'!Y98="","",'Historical Data'!Y98)</f>
        <v/>
      </c>
      <c r="W111" s="661"/>
      <c r="X111" s="662" t="str">
        <f>IF('Historical Data'!Z98="","",'Historical Data'!Z98)</f>
        <v/>
      </c>
      <c r="Y111" s="661" t="str">
        <f>IF('Historical Data'!AA98="","",'Historical Data'!AA98)</f>
        <v/>
      </c>
      <c r="Z111" s="661" t="str">
        <f>IF('Historical Data'!AB98="","",'Historical Data'!AB98)</f>
        <v/>
      </c>
      <c r="AB111" s="661" t="str">
        <f>IF('Historical Data'!V98="","",'Historical Data'!V98)</f>
        <v/>
      </c>
      <c r="AC111" s="661" t="str">
        <f>IF('Historical Data'!W98="","",'Historical Data'!W98)</f>
        <v/>
      </c>
      <c r="AD111" s="661" t="str">
        <f>IF('Historical Data'!X98="","",'Historical Data'!X98)</f>
        <v/>
      </c>
      <c r="AE111" s="662" t="str">
        <f>IF('Historical Data'!Y98="","",'Historical Data'!Y98)</f>
        <v/>
      </c>
      <c r="AF111" s="661" t="str">
        <f>IF('Historical Data'!Z98="","",'Historical Data'!Z98)</f>
        <v/>
      </c>
      <c r="AG111" s="661" t="str">
        <f>IF('Historical Data'!AA98="","",'Historical Data'!AA98)</f>
        <v/>
      </c>
    </row>
    <row r="112" spans="2:33">
      <c r="B112" s="660" t="str">
        <f>IF('Historical Data'!B99="","",'Historical Data'!B99)</f>
        <v/>
      </c>
      <c r="D112" s="661" t="str">
        <f>IF('Historical Data'!D99="","",'Historical Data'!D99)</f>
        <v/>
      </c>
      <c r="E112" s="661" t="str">
        <f>IF('Historical Data'!E99="","",'Historical Data'!E99)</f>
        <v/>
      </c>
      <c r="F112" s="661" t="str">
        <f>IF('Historical Data'!F99="","",'Historical Data'!F99)</f>
        <v/>
      </c>
      <c r="G112" s="661"/>
      <c r="H112" s="662" t="str">
        <f>IF('Historical Data'!G99="","",'Historical Data'!G99)</f>
        <v/>
      </c>
      <c r="I112" s="661" t="str">
        <f>IF('Historical Data'!H99="","",'Historical Data'!H99)</f>
        <v/>
      </c>
      <c r="J112" s="661" t="str">
        <f>IF('Historical Data'!I99="","",'Historical Data'!I99)</f>
        <v/>
      </c>
      <c r="L112" s="661" t="str">
        <f>IF('Historical Data'!J99="","",'Historical Data'!J99)</f>
        <v/>
      </c>
      <c r="M112" s="661" t="str">
        <f>IF('Historical Data'!K99="","",'Historical Data'!K99)</f>
        <v/>
      </c>
      <c r="N112" s="661" t="str">
        <f>IF('Historical Data'!L99="","",'Historical Data'!L99)</f>
        <v/>
      </c>
      <c r="O112" s="661"/>
      <c r="P112" s="662" t="str">
        <f>IF('Historical Data'!M99="","",'Historical Data'!M99)</f>
        <v/>
      </c>
      <c r="Q112" s="661" t="str">
        <f>IF('Historical Data'!N99="","",'Historical Data'!N99)</f>
        <v/>
      </c>
      <c r="R112" s="661" t="str">
        <f>IF('Historical Data'!O99="","",'Historical Data'!O99)</f>
        <v/>
      </c>
      <c r="T112" s="661" t="str">
        <f>IF('Historical Data'!W99="","",'Historical Data'!W99)</f>
        <v/>
      </c>
      <c r="U112" s="661" t="str">
        <f>IF('Historical Data'!X99="","",'Historical Data'!X99)</f>
        <v/>
      </c>
      <c r="V112" s="661" t="str">
        <f>IF('Historical Data'!Y99="","",'Historical Data'!Y99)</f>
        <v/>
      </c>
      <c r="W112" s="661"/>
      <c r="X112" s="662" t="str">
        <f>IF('Historical Data'!Z99="","",'Historical Data'!Z99)</f>
        <v/>
      </c>
      <c r="Y112" s="661" t="str">
        <f>IF('Historical Data'!AA99="","",'Historical Data'!AA99)</f>
        <v/>
      </c>
      <c r="Z112" s="661" t="str">
        <f>IF('Historical Data'!AB99="","",'Historical Data'!AB99)</f>
        <v/>
      </c>
      <c r="AB112" s="661" t="str">
        <f>IF('Historical Data'!V99="","",'Historical Data'!V99)</f>
        <v/>
      </c>
      <c r="AC112" s="661" t="str">
        <f>IF('Historical Data'!W99="","",'Historical Data'!W99)</f>
        <v/>
      </c>
      <c r="AD112" s="661" t="str">
        <f>IF('Historical Data'!X99="","",'Historical Data'!X99)</f>
        <v/>
      </c>
      <c r="AE112" s="662" t="str">
        <f>IF('Historical Data'!Y99="","",'Historical Data'!Y99)</f>
        <v/>
      </c>
      <c r="AF112" s="661" t="str">
        <f>IF('Historical Data'!Z99="","",'Historical Data'!Z99)</f>
        <v/>
      </c>
      <c r="AG112" s="661" t="str">
        <f>IF('Historical Data'!AA99="","",'Historical Data'!AA99)</f>
        <v/>
      </c>
    </row>
    <row r="113" spans="2:33">
      <c r="B113" s="660" t="str">
        <f>IF('Historical Data'!B100="","",'Historical Data'!B100)</f>
        <v/>
      </c>
      <c r="D113" s="661" t="str">
        <f>IF('Historical Data'!D100="","",'Historical Data'!D100)</f>
        <v/>
      </c>
      <c r="E113" s="661" t="str">
        <f>IF('Historical Data'!E100="","",'Historical Data'!E100)</f>
        <v/>
      </c>
      <c r="F113" s="661" t="str">
        <f>IF('Historical Data'!F100="","",'Historical Data'!F100)</f>
        <v/>
      </c>
      <c r="G113" s="661"/>
      <c r="H113" s="662" t="str">
        <f>IF('Historical Data'!G100="","",'Historical Data'!G100)</f>
        <v/>
      </c>
      <c r="I113" s="661" t="str">
        <f>IF('Historical Data'!H100="","",'Historical Data'!H100)</f>
        <v/>
      </c>
      <c r="J113" s="661" t="str">
        <f>IF('Historical Data'!I100="","",'Historical Data'!I100)</f>
        <v/>
      </c>
      <c r="L113" s="661" t="str">
        <f>IF('Historical Data'!J100="","",'Historical Data'!J100)</f>
        <v/>
      </c>
      <c r="M113" s="661" t="str">
        <f>IF('Historical Data'!K100="","",'Historical Data'!K100)</f>
        <v/>
      </c>
      <c r="N113" s="661" t="str">
        <f>IF('Historical Data'!L100="","",'Historical Data'!L100)</f>
        <v/>
      </c>
      <c r="O113" s="661"/>
      <c r="P113" s="662" t="str">
        <f>IF('Historical Data'!M100="","",'Historical Data'!M100)</f>
        <v/>
      </c>
      <c r="Q113" s="661" t="str">
        <f>IF('Historical Data'!N100="","",'Historical Data'!N100)</f>
        <v/>
      </c>
      <c r="R113" s="661" t="str">
        <f>IF('Historical Data'!O100="","",'Historical Data'!O100)</f>
        <v/>
      </c>
      <c r="T113" s="661" t="str">
        <f>IF('Historical Data'!W100="","",'Historical Data'!W100)</f>
        <v/>
      </c>
      <c r="U113" s="661" t="str">
        <f>IF('Historical Data'!X100="","",'Historical Data'!X100)</f>
        <v/>
      </c>
      <c r="V113" s="661" t="str">
        <f>IF('Historical Data'!Y100="","",'Historical Data'!Y100)</f>
        <v/>
      </c>
      <c r="W113" s="661"/>
      <c r="X113" s="662" t="str">
        <f>IF('Historical Data'!Z100="","",'Historical Data'!Z100)</f>
        <v/>
      </c>
      <c r="Y113" s="661" t="str">
        <f>IF('Historical Data'!AA100="","",'Historical Data'!AA100)</f>
        <v/>
      </c>
      <c r="Z113" s="661" t="str">
        <f>IF('Historical Data'!AB100="","",'Historical Data'!AB100)</f>
        <v/>
      </c>
      <c r="AB113" s="661" t="str">
        <f>IF('Historical Data'!V100="","",'Historical Data'!V100)</f>
        <v/>
      </c>
      <c r="AC113" s="661" t="str">
        <f>IF('Historical Data'!W100="","",'Historical Data'!W100)</f>
        <v/>
      </c>
      <c r="AD113" s="661" t="str">
        <f>IF('Historical Data'!X100="","",'Historical Data'!X100)</f>
        <v/>
      </c>
      <c r="AE113" s="662" t="str">
        <f>IF('Historical Data'!Y100="","",'Historical Data'!Y100)</f>
        <v/>
      </c>
      <c r="AF113" s="661" t="str">
        <f>IF('Historical Data'!Z100="","",'Historical Data'!Z100)</f>
        <v/>
      </c>
      <c r="AG113" s="661" t="str">
        <f>IF('Historical Data'!AA100="","",'Historical Data'!AA100)</f>
        <v/>
      </c>
    </row>
    <row r="114" spans="2:33">
      <c r="B114" s="660" t="str">
        <f>IF('Historical Data'!B101="","",'Historical Data'!B101)</f>
        <v/>
      </c>
      <c r="D114" s="661" t="str">
        <f>IF('Historical Data'!D101="","",'Historical Data'!D101)</f>
        <v/>
      </c>
      <c r="E114" s="661" t="str">
        <f>IF('Historical Data'!E101="","",'Historical Data'!E101)</f>
        <v/>
      </c>
      <c r="F114" s="661" t="str">
        <f>IF('Historical Data'!F101="","",'Historical Data'!F101)</f>
        <v/>
      </c>
      <c r="G114" s="661"/>
      <c r="H114" s="662" t="str">
        <f>IF('Historical Data'!G101="","",'Historical Data'!G101)</f>
        <v/>
      </c>
      <c r="I114" s="661" t="str">
        <f>IF('Historical Data'!H101="","",'Historical Data'!H101)</f>
        <v/>
      </c>
      <c r="J114" s="661" t="str">
        <f>IF('Historical Data'!I101="","",'Historical Data'!I101)</f>
        <v/>
      </c>
      <c r="L114" s="661" t="str">
        <f>IF('Historical Data'!J101="","",'Historical Data'!J101)</f>
        <v/>
      </c>
      <c r="M114" s="661" t="str">
        <f>IF('Historical Data'!K101="","",'Historical Data'!K101)</f>
        <v/>
      </c>
      <c r="N114" s="661" t="str">
        <f>IF('Historical Data'!L101="","",'Historical Data'!L101)</f>
        <v/>
      </c>
      <c r="O114" s="661"/>
      <c r="P114" s="662" t="str">
        <f>IF('Historical Data'!M101="","",'Historical Data'!M101)</f>
        <v/>
      </c>
      <c r="Q114" s="661" t="str">
        <f>IF('Historical Data'!N101="","",'Historical Data'!N101)</f>
        <v/>
      </c>
      <c r="R114" s="661" t="str">
        <f>IF('Historical Data'!O101="","",'Historical Data'!O101)</f>
        <v/>
      </c>
      <c r="T114" s="661" t="str">
        <f>IF('Historical Data'!W101="","",'Historical Data'!W101)</f>
        <v/>
      </c>
      <c r="U114" s="661" t="str">
        <f>IF('Historical Data'!X101="","",'Historical Data'!X101)</f>
        <v/>
      </c>
      <c r="V114" s="661" t="str">
        <f>IF('Historical Data'!Y101="","",'Historical Data'!Y101)</f>
        <v/>
      </c>
      <c r="W114" s="661"/>
      <c r="X114" s="662" t="str">
        <f>IF('Historical Data'!Z101="","",'Historical Data'!Z101)</f>
        <v/>
      </c>
      <c r="Y114" s="661" t="str">
        <f>IF('Historical Data'!AA101="","",'Historical Data'!AA101)</f>
        <v/>
      </c>
      <c r="Z114" s="661" t="str">
        <f>IF('Historical Data'!AB101="","",'Historical Data'!AB101)</f>
        <v/>
      </c>
      <c r="AB114" s="661" t="str">
        <f>IF('Historical Data'!V101="","",'Historical Data'!V101)</f>
        <v/>
      </c>
      <c r="AC114" s="661" t="str">
        <f>IF('Historical Data'!W101="","",'Historical Data'!W101)</f>
        <v/>
      </c>
      <c r="AD114" s="661" t="str">
        <f>IF('Historical Data'!X101="","",'Historical Data'!X101)</f>
        <v/>
      </c>
      <c r="AE114" s="662" t="str">
        <f>IF('Historical Data'!Y101="","",'Historical Data'!Y101)</f>
        <v/>
      </c>
      <c r="AF114" s="661" t="str">
        <f>IF('Historical Data'!Z101="","",'Historical Data'!Z101)</f>
        <v/>
      </c>
      <c r="AG114" s="661" t="str">
        <f>IF('Historical Data'!AA101="","",'Historical Data'!AA101)</f>
        <v/>
      </c>
    </row>
    <row r="115" spans="2:33">
      <c r="B115" s="660" t="str">
        <f>IF('Historical Data'!B102="","",'Historical Data'!B102)</f>
        <v/>
      </c>
      <c r="D115" s="661" t="str">
        <f>IF('Historical Data'!D102="","",'Historical Data'!D102)</f>
        <v/>
      </c>
      <c r="E115" s="661" t="str">
        <f>IF('Historical Data'!E102="","",'Historical Data'!E102)</f>
        <v/>
      </c>
      <c r="F115" s="661" t="str">
        <f>IF('Historical Data'!F102="","",'Historical Data'!F102)</f>
        <v/>
      </c>
      <c r="G115" s="661"/>
      <c r="H115" s="662" t="str">
        <f>IF('Historical Data'!G102="","",'Historical Data'!G102)</f>
        <v/>
      </c>
      <c r="I115" s="661" t="str">
        <f>IF('Historical Data'!H102="","",'Historical Data'!H102)</f>
        <v/>
      </c>
      <c r="J115" s="661" t="str">
        <f>IF('Historical Data'!I102="","",'Historical Data'!I102)</f>
        <v/>
      </c>
      <c r="L115" s="661" t="str">
        <f>IF('Historical Data'!J102="","",'Historical Data'!J102)</f>
        <v/>
      </c>
      <c r="M115" s="661" t="str">
        <f>IF('Historical Data'!K102="","",'Historical Data'!K102)</f>
        <v/>
      </c>
      <c r="N115" s="661" t="str">
        <f>IF('Historical Data'!L102="","",'Historical Data'!L102)</f>
        <v/>
      </c>
      <c r="O115" s="661"/>
      <c r="P115" s="662" t="str">
        <f>IF('Historical Data'!M102="","",'Historical Data'!M102)</f>
        <v/>
      </c>
      <c r="Q115" s="661" t="str">
        <f>IF('Historical Data'!N102="","",'Historical Data'!N102)</f>
        <v/>
      </c>
      <c r="R115" s="661" t="str">
        <f>IF('Historical Data'!O102="","",'Historical Data'!O102)</f>
        <v/>
      </c>
      <c r="T115" s="661" t="str">
        <f>IF('Historical Data'!W102="","",'Historical Data'!W102)</f>
        <v/>
      </c>
      <c r="U115" s="661" t="str">
        <f>IF('Historical Data'!X102="","",'Historical Data'!X102)</f>
        <v/>
      </c>
      <c r="V115" s="661" t="str">
        <f>IF('Historical Data'!Y102="","",'Historical Data'!Y102)</f>
        <v/>
      </c>
      <c r="W115" s="661"/>
      <c r="X115" s="662" t="str">
        <f>IF('Historical Data'!Z102="","",'Historical Data'!Z102)</f>
        <v/>
      </c>
      <c r="Y115" s="661" t="str">
        <f>IF('Historical Data'!AA102="","",'Historical Data'!AA102)</f>
        <v/>
      </c>
      <c r="Z115" s="661" t="str">
        <f>IF('Historical Data'!AB102="","",'Historical Data'!AB102)</f>
        <v/>
      </c>
      <c r="AB115" s="661" t="str">
        <f>IF('Historical Data'!V102="","",'Historical Data'!V102)</f>
        <v/>
      </c>
      <c r="AC115" s="661" t="str">
        <f>IF('Historical Data'!W102="","",'Historical Data'!W102)</f>
        <v/>
      </c>
      <c r="AD115" s="661" t="str">
        <f>IF('Historical Data'!X102="","",'Historical Data'!X102)</f>
        <v/>
      </c>
      <c r="AE115" s="662" t="str">
        <f>IF('Historical Data'!Y102="","",'Historical Data'!Y102)</f>
        <v/>
      </c>
      <c r="AF115" s="661" t="str">
        <f>IF('Historical Data'!Z102="","",'Historical Data'!Z102)</f>
        <v/>
      </c>
      <c r="AG115" s="661" t="str">
        <f>IF('Historical Data'!AA102="","",'Historical Data'!AA102)</f>
        <v/>
      </c>
    </row>
    <row r="116" spans="2:33">
      <c r="B116" s="660" t="str">
        <f>IF('Historical Data'!B103="","",'Historical Data'!B103)</f>
        <v/>
      </c>
      <c r="D116" s="661" t="str">
        <f>IF('Historical Data'!D103="","",'Historical Data'!D103)</f>
        <v/>
      </c>
      <c r="E116" s="661" t="str">
        <f>IF('Historical Data'!E103="","",'Historical Data'!E103)</f>
        <v/>
      </c>
      <c r="F116" s="661" t="str">
        <f>IF('Historical Data'!F103="","",'Historical Data'!F103)</f>
        <v/>
      </c>
      <c r="G116" s="661"/>
      <c r="H116" s="662" t="str">
        <f>IF('Historical Data'!G103="","",'Historical Data'!G103)</f>
        <v/>
      </c>
      <c r="I116" s="661" t="str">
        <f>IF('Historical Data'!H103="","",'Historical Data'!H103)</f>
        <v/>
      </c>
      <c r="J116" s="661" t="str">
        <f>IF('Historical Data'!I103="","",'Historical Data'!I103)</f>
        <v/>
      </c>
      <c r="L116" s="661" t="str">
        <f>IF('Historical Data'!J103="","",'Historical Data'!J103)</f>
        <v/>
      </c>
      <c r="M116" s="661" t="str">
        <f>IF('Historical Data'!K103="","",'Historical Data'!K103)</f>
        <v/>
      </c>
      <c r="N116" s="661" t="str">
        <f>IF('Historical Data'!L103="","",'Historical Data'!L103)</f>
        <v/>
      </c>
      <c r="O116" s="661"/>
      <c r="P116" s="662" t="str">
        <f>IF('Historical Data'!M103="","",'Historical Data'!M103)</f>
        <v/>
      </c>
      <c r="Q116" s="661" t="str">
        <f>IF('Historical Data'!N103="","",'Historical Data'!N103)</f>
        <v/>
      </c>
      <c r="R116" s="661" t="str">
        <f>IF('Historical Data'!O103="","",'Historical Data'!O103)</f>
        <v/>
      </c>
      <c r="T116" s="661" t="str">
        <f>IF('Historical Data'!W103="","",'Historical Data'!W103)</f>
        <v/>
      </c>
      <c r="U116" s="661" t="str">
        <f>IF('Historical Data'!X103="","",'Historical Data'!X103)</f>
        <v/>
      </c>
      <c r="V116" s="661" t="str">
        <f>IF('Historical Data'!Y103="","",'Historical Data'!Y103)</f>
        <v/>
      </c>
      <c r="W116" s="661"/>
      <c r="X116" s="662" t="str">
        <f>IF('Historical Data'!Z103="","",'Historical Data'!Z103)</f>
        <v/>
      </c>
      <c r="Y116" s="661" t="str">
        <f>IF('Historical Data'!AA103="","",'Historical Data'!AA103)</f>
        <v/>
      </c>
      <c r="Z116" s="661" t="str">
        <f>IF('Historical Data'!AB103="","",'Historical Data'!AB103)</f>
        <v/>
      </c>
      <c r="AB116" s="661" t="str">
        <f>IF('Historical Data'!V103="","",'Historical Data'!V103)</f>
        <v/>
      </c>
      <c r="AC116" s="661" t="str">
        <f>IF('Historical Data'!W103="","",'Historical Data'!W103)</f>
        <v/>
      </c>
      <c r="AD116" s="661" t="str">
        <f>IF('Historical Data'!X103="","",'Historical Data'!X103)</f>
        <v/>
      </c>
      <c r="AE116" s="662" t="str">
        <f>IF('Historical Data'!Y103="","",'Historical Data'!Y103)</f>
        <v/>
      </c>
      <c r="AF116" s="661" t="str">
        <f>IF('Historical Data'!Z103="","",'Historical Data'!Z103)</f>
        <v/>
      </c>
      <c r="AG116" s="661" t="str">
        <f>IF('Historical Data'!AA103="","",'Historical Data'!AA103)</f>
        <v/>
      </c>
    </row>
    <row r="117" spans="2:33">
      <c r="B117" s="660" t="str">
        <f>IF('Historical Data'!B104="","",'Historical Data'!B104)</f>
        <v/>
      </c>
      <c r="D117" s="661" t="str">
        <f>IF('Historical Data'!D104="","",'Historical Data'!D104)</f>
        <v/>
      </c>
      <c r="E117" s="661" t="str">
        <f>IF('Historical Data'!E104="","",'Historical Data'!E104)</f>
        <v/>
      </c>
      <c r="F117" s="661" t="str">
        <f>IF('Historical Data'!F104="","",'Historical Data'!F104)</f>
        <v/>
      </c>
      <c r="G117" s="661"/>
      <c r="H117" s="662" t="str">
        <f>IF('Historical Data'!G104="","",'Historical Data'!G104)</f>
        <v/>
      </c>
      <c r="I117" s="661" t="str">
        <f>IF('Historical Data'!H104="","",'Historical Data'!H104)</f>
        <v/>
      </c>
      <c r="J117" s="661" t="str">
        <f>IF('Historical Data'!I104="","",'Historical Data'!I104)</f>
        <v/>
      </c>
      <c r="L117" s="661" t="str">
        <f>IF('Historical Data'!J104="","",'Historical Data'!J104)</f>
        <v/>
      </c>
      <c r="M117" s="661" t="str">
        <f>IF('Historical Data'!K104="","",'Historical Data'!K104)</f>
        <v/>
      </c>
      <c r="N117" s="661" t="str">
        <f>IF('Historical Data'!L104="","",'Historical Data'!L104)</f>
        <v/>
      </c>
      <c r="O117" s="661"/>
      <c r="P117" s="662" t="str">
        <f>IF('Historical Data'!M104="","",'Historical Data'!M104)</f>
        <v/>
      </c>
      <c r="Q117" s="661" t="str">
        <f>IF('Historical Data'!N104="","",'Historical Data'!N104)</f>
        <v/>
      </c>
      <c r="R117" s="661" t="str">
        <f>IF('Historical Data'!O104="","",'Historical Data'!O104)</f>
        <v/>
      </c>
      <c r="T117" s="661" t="str">
        <f>IF('Historical Data'!W104="","",'Historical Data'!W104)</f>
        <v/>
      </c>
      <c r="U117" s="661" t="str">
        <f>IF('Historical Data'!X104="","",'Historical Data'!X104)</f>
        <v/>
      </c>
      <c r="V117" s="661" t="str">
        <f>IF('Historical Data'!Y104="","",'Historical Data'!Y104)</f>
        <v/>
      </c>
      <c r="W117" s="661"/>
      <c r="X117" s="662" t="str">
        <f>IF('Historical Data'!Z104="","",'Historical Data'!Z104)</f>
        <v/>
      </c>
      <c r="Y117" s="661" t="str">
        <f>IF('Historical Data'!AA104="","",'Historical Data'!AA104)</f>
        <v/>
      </c>
      <c r="Z117" s="661" t="str">
        <f>IF('Historical Data'!AB104="","",'Historical Data'!AB104)</f>
        <v/>
      </c>
      <c r="AB117" s="661" t="str">
        <f>IF('Historical Data'!V104="","",'Historical Data'!V104)</f>
        <v/>
      </c>
      <c r="AC117" s="661" t="str">
        <f>IF('Historical Data'!W104="","",'Historical Data'!W104)</f>
        <v/>
      </c>
      <c r="AD117" s="661" t="str">
        <f>IF('Historical Data'!X104="","",'Historical Data'!X104)</f>
        <v/>
      </c>
      <c r="AE117" s="662" t="str">
        <f>IF('Historical Data'!Y104="","",'Historical Data'!Y104)</f>
        <v/>
      </c>
      <c r="AF117" s="661" t="str">
        <f>IF('Historical Data'!Z104="","",'Historical Data'!Z104)</f>
        <v/>
      </c>
      <c r="AG117" s="661" t="str">
        <f>IF('Historical Data'!AA104="","",'Historical Data'!AA104)</f>
        <v/>
      </c>
    </row>
    <row r="118" spans="2:33">
      <c r="B118" s="660" t="str">
        <f>IF('Historical Data'!B105="","",'Historical Data'!B105)</f>
        <v/>
      </c>
      <c r="D118" s="661" t="str">
        <f>IF('Historical Data'!D105="","",'Historical Data'!D105)</f>
        <v/>
      </c>
      <c r="E118" s="661" t="str">
        <f>IF('Historical Data'!E105="","",'Historical Data'!E105)</f>
        <v/>
      </c>
      <c r="F118" s="661" t="str">
        <f>IF('Historical Data'!F105="","",'Historical Data'!F105)</f>
        <v/>
      </c>
      <c r="G118" s="661"/>
      <c r="H118" s="662" t="str">
        <f>IF('Historical Data'!G105="","",'Historical Data'!G105)</f>
        <v/>
      </c>
      <c r="I118" s="661" t="str">
        <f>IF('Historical Data'!H105="","",'Historical Data'!H105)</f>
        <v/>
      </c>
      <c r="J118" s="661" t="str">
        <f>IF('Historical Data'!I105="","",'Historical Data'!I105)</f>
        <v/>
      </c>
      <c r="L118" s="661" t="str">
        <f>IF('Historical Data'!J105="","",'Historical Data'!J105)</f>
        <v/>
      </c>
      <c r="M118" s="661" t="str">
        <f>IF('Historical Data'!K105="","",'Historical Data'!K105)</f>
        <v/>
      </c>
      <c r="N118" s="661" t="str">
        <f>IF('Historical Data'!L105="","",'Historical Data'!L105)</f>
        <v/>
      </c>
      <c r="O118" s="661"/>
      <c r="P118" s="662" t="str">
        <f>IF('Historical Data'!M105="","",'Historical Data'!M105)</f>
        <v/>
      </c>
      <c r="Q118" s="661" t="str">
        <f>IF('Historical Data'!N105="","",'Historical Data'!N105)</f>
        <v/>
      </c>
      <c r="R118" s="661" t="str">
        <f>IF('Historical Data'!O105="","",'Historical Data'!O105)</f>
        <v/>
      </c>
      <c r="T118" s="661" t="str">
        <f>IF('Historical Data'!W105="","",'Historical Data'!W105)</f>
        <v/>
      </c>
      <c r="U118" s="661" t="str">
        <f>IF('Historical Data'!X105="","",'Historical Data'!X105)</f>
        <v/>
      </c>
      <c r="V118" s="661" t="str">
        <f>IF('Historical Data'!Y105="","",'Historical Data'!Y105)</f>
        <v/>
      </c>
      <c r="W118" s="661"/>
      <c r="X118" s="662" t="str">
        <f>IF('Historical Data'!Z105="","",'Historical Data'!Z105)</f>
        <v/>
      </c>
      <c r="Y118" s="661" t="str">
        <f>IF('Historical Data'!AA105="","",'Historical Data'!AA105)</f>
        <v/>
      </c>
      <c r="Z118" s="661" t="str">
        <f>IF('Historical Data'!AB105="","",'Historical Data'!AB105)</f>
        <v/>
      </c>
      <c r="AB118" s="661" t="str">
        <f>IF('Historical Data'!V105="","",'Historical Data'!V105)</f>
        <v/>
      </c>
      <c r="AC118" s="661" t="str">
        <f>IF('Historical Data'!W105="","",'Historical Data'!W105)</f>
        <v/>
      </c>
      <c r="AD118" s="661" t="str">
        <f>IF('Historical Data'!X105="","",'Historical Data'!X105)</f>
        <v/>
      </c>
      <c r="AE118" s="662" t="str">
        <f>IF('Historical Data'!Y105="","",'Historical Data'!Y105)</f>
        <v/>
      </c>
      <c r="AF118" s="661" t="str">
        <f>IF('Historical Data'!Z105="","",'Historical Data'!Z105)</f>
        <v/>
      </c>
      <c r="AG118" s="661" t="str">
        <f>IF('Historical Data'!AA105="","",'Historical Data'!AA105)</f>
        <v/>
      </c>
    </row>
    <row r="119" spans="2:33">
      <c r="B119" s="660" t="str">
        <f>IF('Historical Data'!B106="","",'Historical Data'!B106)</f>
        <v/>
      </c>
      <c r="D119" s="661" t="str">
        <f>IF('Historical Data'!D106="","",'Historical Data'!D106)</f>
        <v/>
      </c>
      <c r="E119" s="661" t="str">
        <f>IF('Historical Data'!E106="","",'Historical Data'!E106)</f>
        <v/>
      </c>
      <c r="F119" s="661" t="str">
        <f>IF('Historical Data'!F106="","",'Historical Data'!F106)</f>
        <v/>
      </c>
      <c r="G119" s="661"/>
      <c r="H119" s="662" t="str">
        <f>IF('Historical Data'!G106="","",'Historical Data'!G106)</f>
        <v/>
      </c>
      <c r="I119" s="661" t="str">
        <f>IF('Historical Data'!H106="","",'Historical Data'!H106)</f>
        <v/>
      </c>
      <c r="J119" s="661" t="str">
        <f>IF('Historical Data'!I106="","",'Historical Data'!I106)</f>
        <v/>
      </c>
      <c r="L119" s="661" t="str">
        <f>IF('Historical Data'!J106="","",'Historical Data'!J106)</f>
        <v/>
      </c>
      <c r="M119" s="661" t="str">
        <f>IF('Historical Data'!K106="","",'Historical Data'!K106)</f>
        <v/>
      </c>
      <c r="N119" s="661" t="str">
        <f>IF('Historical Data'!L106="","",'Historical Data'!L106)</f>
        <v/>
      </c>
      <c r="O119" s="661"/>
      <c r="P119" s="662" t="str">
        <f>IF('Historical Data'!M106="","",'Historical Data'!M106)</f>
        <v/>
      </c>
      <c r="Q119" s="661" t="str">
        <f>IF('Historical Data'!N106="","",'Historical Data'!N106)</f>
        <v/>
      </c>
      <c r="R119" s="661" t="str">
        <f>IF('Historical Data'!O106="","",'Historical Data'!O106)</f>
        <v/>
      </c>
      <c r="T119" s="661" t="str">
        <f>IF('Historical Data'!W106="","",'Historical Data'!W106)</f>
        <v/>
      </c>
      <c r="U119" s="661" t="str">
        <f>IF('Historical Data'!X106="","",'Historical Data'!X106)</f>
        <v/>
      </c>
      <c r="V119" s="661" t="str">
        <f>IF('Historical Data'!Y106="","",'Historical Data'!Y106)</f>
        <v/>
      </c>
      <c r="W119" s="661"/>
      <c r="X119" s="662" t="str">
        <f>IF('Historical Data'!Z106="","",'Historical Data'!Z106)</f>
        <v/>
      </c>
      <c r="Y119" s="661" t="str">
        <f>IF('Historical Data'!AA106="","",'Historical Data'!AA106)</f>
        <v/>
      </c>
      <c r="Z119" s="661" t="str">
        <f>IF('Historical Data'!AB106="","",'Historical Data'!AB106)</f>
        <v/>
      </c>
      <c r="AB119" s="661" t="str">
        <f>IF('Historical Data'!V106="","",'Historical Data'!V106)</f>
        <v/>
      </c>
      <c r="AC119" s="661" t="str">
        <f>IF('Historical Data'!W106="","",'Historical Data'!W106)</f>
        <v/>
      </c>
      <c r="AD119" s="661" t="str">
        <f>IF('Historical Data'!X106="","",'Historical Data'!X106)</f>
        <v/>
      </c>
      <c r="AE119" s="662" t="str">
        <f>IF('Historical Data'!Y106="","",'Historical Data'!Y106)</f>
        <v/>
      </c>
      <c r="AF119" s="661" t="str">
        <f>IF('Historical Data'!Z106="","",'Historical Data'!Z106)</f>
        <v/>
      </c>
      <c r="AG119" s="661" t="str">
        <f>IF('Historical Data'!AA106="","",'Historical Data'!AA106)</f>
        <v/>
      </c>
    </row>
    <row r="120" spans="2:33">
      <c r="B120" s="660" t="str">
        <f>IF('Historical Data'!B107="","",'Historical Data'!B107)</f>
        <v/>
      </c>
      <c r="D120" s="661" t="str">
        <f>IF('Historical Data'!D107="","",'Historical Data'!D107)</f>
        <v/>
      </c>
      <c r="E120" s="661" t="str">
        <f>IF('Historical Data'!E107="","",'Historical Data'!E107)</f>
        <v/>
      </c>
      <c r="F120" s="661" t="str">
        <f>IF('Historical Data'!F107="","",'Historical Data'!F107)</f>
        <v/>
      </c>
      <c r="G120" s="661"/>
      <c r="H120" s="662" t="str">
        <f>IF('Historical Data'!G107="","",'Historical Data'!G107)</f>
        <v/>
      </c>
      <c r="I120" s="661" t="str">
        <f>IF('Historical Data'!H107="","",'Historical Data'!H107)</f>
        <v/>
      </c>
      <c r="J120" s="661" t="str">
        <f>IF('Historical Data'!I107="","",'Historical Data'!I107)</f>
        <v/>
      </c>
      <c r="L120" s="661" t="str">
        <f>IF('Historical Data'!J107="","",'Historical Data'!J107)</f>
        <v/>
      </c>
      <c r="M120" s="661" t="str">
        <f>IF('Historical Data'!K107="","",'Historical Data'!K107)</f>
        <v/>
      </c>
      <c r="N120" s="661" t="str">
        <f>IF('Historical Data'!L107="","",'Historical Data'!L107)</f>
        <v/>
      </c>
      <c r="O120" s="661"/>
      <c r="P120" s="662" t="str">
        <f>IF('Historical Data'!M107="","",'Historical Data'!M107)</f>
        <v/>
      </c>
      <c r="Q120" s="661" t="str">
        <f>IF('Historical Data'!N107="","",'Historical Data'!N107)</f>
        <v/>
      </c>
      <c r="R120" s="661" t="str">
        <f>IF('Historical Data'!O107="","",'Historical Data'!O107)</f>
        <v/>
      </c>
      <c r="T120" s="661" t="str">
        <f>IF('Historical Data'!W107="","",'Historical Data'!W107)</f>
        <v/>
      </c>
      <c r="U120" s="661" t="str">
        <f>IF('Historical Data'!X107="","",'Historical Data'!X107)</f>
        <v/>
      </c>
      <c r="V120" s="661" t="str">
        <f>IF('Historical Data'!Y107="","",'Historical Data'!Y107)</f>
        <v/>
      </c>
      <c r="W120" s="661"/>
      <c r="X120" s="662" t="str">
        <f>IF('Historical Data'!Z107="","",'Historical Data'!Z107)</f>
        <v/>
      </c>
      <c r="Y120" s="661" t="str">
        <f>IF('Historical Data'!AA107="","",'Historical Data'!AA107)</f>
        <v/>
      </c>
      <c r="Z120" s="661" t="str">
        <f>IF('Historical Data'!AB107="","",'Historical Data'!AB107)</f>
        <v/>
      </c>
      <c r="AB120" s="661" t="str">
        <f>IF('Historical Data'!V107="","",'Historical Data'!V107)</f>
        <v/>
      </c>
      <c r="AC120" s="661" t="str">
        <f>IF('Historical Data'!W107="","",'Historical Data'!W107)</f>
        <v/>
      </c>
      <c r="AD120" s="661" t="str">
        <f>IF('Historical Data'!X107="","",'Historical Data'!X107)</f>
        <v/>
      </c>
      <c r="AE120" s="662" t="str">
        <f>IF('Historical Data'!Y107="","",'Historical Data'!Y107)</f>
        <v/>
      </c>
      <c r="AF120" s="661" t="str">
        <f>IF('Historical Data'!Z107="","",'Historical Data'!Z107)</f>
        <v/>
      </c>
      <c r="AG120" s="661" t="str">
        <f>IF('Historical Data'!AA107="","",'Historical Data'!AA107)</f>
        <v/>
      </c>
    </row>
    <row r="121" spans="2:33">
      <c r="B121" s="660" t="str">
        <f>IF('Historical Data'!B108="","",'Historical Data'!B108)</f>
        <v/>
      </c>
      <c r="D121" s="661" t="str">
        <f>IF('Historical Data'!D108="","",'Historical Data'!D108)</f>
        <v/>
      </c>
      <c r="E121" s="661" t="str">
        <f>IF('Historical Data'!E108="","",'Historical Data'!E108)</f>
        <v/>
      </c>
      <c r="F121" s="661" t="str">
        <f>IF('Historical Data'!F108="","",'Historical Data'!F108)</f>
        <v/>
      </c>
      <c r="G121" s="661"/>
      <c r="H121" s="662" t="str">
        <f>IF('Historical Data'!G108="","",'Historical Data'!G108)</f>
        <v/>
      </c>
      <c r="I121" s="661" t="str">
        <f>IF('Historical Data'!H108="","",'Historical Data'!H108)</f>
        <v/>
      </c>
      <c r="J121" s="661" t="str">
        <f>IF('Historical Data'!I108="","",'Historical Data'!I108)</f>
        <v/>
      </c>
      <c r="L121" s="661" t="str">
        <f>IF('Historical Data'!J108="","",'Historical Data'!J108)</f>
        <v/>
      </c>
      <c r="M121" s="661" t="str">
        <f>IF('Historical Data'!K108="","",'Historical Data'!K108)</f>
        <v/>
      </c>
      <c r="N121" s="661" t="str">
        <f>IF('Historical Data'!L108="","",'Historical Data'!L108)</f>
        <v/>
      </c>
      <c r="O121" s="661"/>
      <c r="P121" s="662" t="str">
        <f>IF('Historical Data'!M108="","",'Historical Data'!M108)</f>
        <v/>
      </c>
      <c r="Q121" s="661" t="str">
        <f>IF('Historical Data'!N108="","",'Historical Data'!N108)</f>
        <v/>
      </c>
      <c r="R121" s="661" t="str">
        <f>IF('Historical Data'!O108="","",'Historical Data'!O108)</f>
        <v/>
      </c>
      <c r="T121" s="661" t="str">
        <f>IF('Historical Data'!W108="","",'Historical Data'!W108)</f>
        <v/>
      </c>
      <c r="U121" s="661" t="str">
        <f>IF('Historical Data'!X108="","",'Historical Data'!X108)</f>
        <v/>
      </c>
      <c r="V121" s="661" t="str">
        <f>IF('Historical Data'!Y108="","",'Historical Data'!Y108)</f>
        <v/>
      </c>
      <c r="W121" s="661"/>
      <c r="X121" s="662" t="str">
        <f>IF('Historical Data'!Z108="","",'Historical Data'!Z108)</f>
        <v/>
      </c>
      <c r="Y121" s="661" t="str">
        <f>IF('Historical Data'!AA108="","",'Historical Data'!AA108)</f>
        <v/>
      </c>
      <c r="Z121" s="661" t="str">
        <f>IF('Historical Data'!AB108="","",'Historical Data'!AB108)</f>
        <v/>
      </c>
      <c r="AB121" s="661" t="str">
        <f>IF('Historical Data'!V108="","",'Historical Data'!V108)</f>
        <v/>
      </c>
      <c r="AC121" s="661" t="str">
        <f>IF('Historical Data'!W108="","",'Historical Data'!W108)</f>
        <v/>
      </c>
      <c r="AD121" s="661" t="str">
        <f>IF('Historical Data'!X108="","",'Historical Data'!X108)</f>
        <v/>
      </c>
      <c r="AE121" s="662" t="str">
        <f>IF('Historical Data'!Y108="","",'Historical Data'!Y108)</f>
        <v/>
      </c>
      <c r="AF121" s="661" t="str">
        <f>IF('Historical Data'!Z108="","",'Historical Data'!Z108)</f>
        <v/>
      </c>
      <c r="AG121" s="661" t="str">
        <f>IF('Historical Data'!AA108="","",'Historical Data'!AA108)</f>
        <v/>
      </c>
    </row>
    <row r="122" spans="2:33">
      <c r="B122" s="660" t="str">
        <f>IF('Historical Data'!B109="","",'Historical Data'!B109)</f>
        <v/>
      </c>
      <c r="D122" s="661" t="str">
        <f>IF('Historical Data'!D109="","",'Historical Data'!D109)</f>
        <v/>
      </c>
      <c r="E122" s="661" t="str">
        <f>IF('Historical Data'!E109="","",'Historical Data'!E109)</f>
        <v/>
      </c>
      <c r="F122" s="661" t="str">
        <f>IF('Historical Data'!F109="","",'Historical Data'!F109)</f>
        <v/>
      </c>
      <c r="G122" s="661"/>
      <c r="H122" s="662" t="str">
        <f>IF('Historical Data'!G109="","",'Historical Data'!G109)</f>
        <v/>
      </c>
      <c r="I122" s="661" t="str">
        <f>IF('Historical Data'!H109="","",'Historical Data'!H109)</f>
        <v/>
      </c>
      <c r="J122" s="661" t="str">
        <f>IF('Historical Data'!I109="","",'Historical Data'!I109)</f>
        <v/>
      </c>
      <c r="L122" s="661" t="str">
        <f>IF('Historical Data'!J109="","",'Historical Data'!J109)</f>
        <v/>
      </c>
      <c r="M122" s="661" t="str">
        <f>IF('Historical Data'!K109="","",'Historical Data'!K109)</f>
        <v/>
      </c>
      <c r="N122" s="661" t="str">
        <f>IF('Historical Data'!L109="","",'Historical Data'!L109)</f>
        <v/>
      </c>
      <c r="O122" s="661"/>
      <c r="P122" s="662" t="str">
        <f>IF('Historical Data'!M109="","",'Historical Data'!M109)</f>
        <v/>
      </c>
      <c r="Q122" s="661" t="str">
        <f>IF('Historical Data'!N109="","",'Historical Data'!N109)</f>
        <v/>
      </c>
      <c r="R122" s="661" t="str">
        <f>IF('Historical Data'!O109="","",'Historical Data'!O109)</f>
        <v/>
      </c>
      <c r="T122" s="661" t="str">
        <f>IF('Historical Data'!W109="","",'Historical Data'!W109)</f>
        <v/>
      </c>
      <c r="U122" s="661" t="str">
        <f>IF('Historical Data'!X109="","",'Historical Data'!X109)</f>
        <v/>
      </c>
      <c r="V122" s="661" t="str">
        <f>IF('Historical Data'!Y109="","",'Historical Data'!Y109)</f>
        <v/>
      </c>
      <c r="W122" s="661"/>
      <c r="X122" s="662" t="str">
        <f>IF('Historical Data'!Z109="","",'Historical Data'!Z109)</f>
        <v/>
      </c>
      <c r="Y122" s="661" t="str">
        <f>IF('Historical Data'!AA109="","",'Historical Data'!AA109)</f>
        <v/>
      </c>
      <c r="Z122" s="661" t="str">
        <f>IF('Historical Data'!AB109="","",'Historical Data'!AB109)</f>
        <v/>
      </c>
      <c r="AB122" s="661" t="str">
        <f>IF('Historical Data'!V109="","",'Historical Data'!V109)</f>
        <v/>
      </c>
      <c r="AC122" s="661" t="str">
        <f>IF('Historical Data'!W109="","",'Historical Data'!W109)</f>
        <v/>
      </c>
      <c r="AD122" s="661" t="str">
        <f>IF('Historical Data'!X109="","",'Historical Data'!X109)</f>
        <v/>
      </c>
      <c r="AE122" s="662" t="str">
        <f>IF('Historical Data'!Y109="","",'Historical Data'!Y109)</f>
        <v/>
      </c>
      <c r="AF122" s="661" t="str">
        <f>IF('Historical Data'!Z109="","",'Historical Data'!Z109)</f>
        <v/>
      </c>
      <c r="AG122" s="661" t="str">
        <f>IF('Historical Data'!AA109="","",'Historical Data'!AA109)</f>
        <v/>
      </c>
    </row>
    <row r="123" spans="2:33">
      <c r="B123" s="660" t="str">
        <f>IF('Historical Data'!B110="","",'Historical Data'!B110)</f>
        <v/>
      </c>
      <c r="D123" s="661" t="str">
        <f>IF('Historical Data'!D110="","",'Historical Data'!D110)</f>
        <v/>
      </c>
      <c r="E123" s="661" t="str">
        <f>IF('Historical Data'!E110="","",'Historical Data'!E110)</f>
        <v/>
      </c>
      <c r="F123" s="661" t="str">
        <f>IF('Historical Data'!F110="","",'Historical Data'!F110)</f>
        <v/>
      </c>
      <c r="G123" s="661"/>
      <c r="H123" s="662" t="str">
        <f>IF('Historical Data'!G110="","",'Historical Data'!G110)</f>
        <v/>
      </c>
      <c r="I123" s="661" t="str">
        <f>IF('Historical Data'!H110="","",'Historical Data'!H110)</f>
        <v/>
      </c>
      <c r="J123" s="661" t="str">
        <f>IF('Historical Data'!I110="","",'Historical Data'!I110)</f>
        <v/>
      </c>
      <c r="L123" s="661" t="str">
        <f>IF('Historical Data'!J110="","",'Historical Data'!J110)</f>
        <v/>
      </c>
      <c r="M123" s="661" t="str">
        <f>IF('Historical Data'!K110="","",'Historical Data'!K110)</f>
        <v/>
      </c>
      <c r="N123" s="661" t="str">
        <f>IF('Historical Data'!L110="","",'Historical Data'!L110)</f>
        <v/>
      </c>
      <c r="O123" s="661"/>
      <c r="P123" s="662" t="str">
        <f>IF('Historical Data'!M110="","",'Historical Data'!M110)</f>
        <v/>
      </c>
      <c r="Q123" s="661" t="str">
        <f>IF('Historical Data'!N110="","",'Historical Data'!N110)</f>
        <v/>
      </c>
      <c r="R123" s="661" t="str">
        <f>IF('Historical Data'!O110="","",'Historical Data'!O110)</f>
        <v/>
      </c>
      <c r="T123" s="661" t="str">
        <f>IF('Historical Data'!W110="","",'Historical Data'!W110)</f>
        <v/>
      </c>
      <c r="U123" s="661" t="str">
        <f>IF('Historical Data'!X110="","",'Historical Data'!X110)</f>
        <v/>
      </c>
      <c r="V123" s="661" t="str">
        <f>IF('Historical Data'!Y110="","",'Historical Data'!Y110)</f>
        <v/>
      </c>
      <c r="W123" s="661"/>
      <c r="X123" s="662" t="str">
        <f>IF('Historical Data'!Z110="","",'Historical Data'!Z110)</f>
        <v/>
      </c>
      <c r="Y123" s="661" t="str">
        <f>IF('Historical Data'!AA110="","",'Historical Data'!AA110)</f>
        <v/>
      </c>
      <c r="Z123" s="661" t="str">
        <f>IF('Historical Data'!AB110="","",'Historical Data'!AB110)</f>
        <v/>
      </c>
      <c r="AB123" s="661" t="str">
        <f>IF('Historical Data'!V110="","",'Historical Data'!V110)</f>
        <v/>
      </c>
      <c r="AC123" s="661" t="str">
        <f>IF('Historical Data'!W110="","",'Historical Data'!W110)</f>
        <v/>
      </c>
      <c r="AD123" s="661" t="str">
        <f>IF('Historical Data'!X110="","",'Historical Data'!X110)</f>
        <v/>
      </c>
      <c r="AE123" s="662" t="str">
        <f>IF('Historical Data'!Y110="","",'Historical Data'!Y110)</f>
        <v/>
      </c>
      <c r="AF123" s="661" t="str">
        <f>IF('Historical Data'!Z110="","",'Historical Data'!Z110)</f>
        <v/>
      </c>
      <c r="AG123" s="661" t="str">
        <f>IF('Historical Data'!AA110="","",'Historical Data'!AA110)</f>
        <v/>
      </c>
    </row>
    <row r="124" spans="2:33">
      <c r="B124" s="660" t="str">
        <f>IF('Historical Data'!B111="","",'Historical Data'!B111)</f>
        <v/>
      </c>
      <c r="D124" s="661" t="str">
        <f>IF('Historical Data'!D111="","",'Historical Data'!D111)</f>
        <v/>
      </c>
      <c r="E124" s="661" t="str">
        <f>IF('Historical Data'!E111="","",'Historical Data'!E111)</f>
        <v/>
      </c>
      <c r="F124" s="661" t="str">
        <f>IF('Historical Data'!F111="","",'Historical Data'!F111)</f>
        <v/>
      </c>
      <c r="G124" s="661"/>
      <c r="H124" s="662" t="str">
        <f>IF('Historical Data'!G111="","",'Historical Data'!G111)</f>
        <v/>
      </c>
      <c r="I124" s="661" t="str">
        <f>IF('Historical Data'!H111="","",'Historical Data'!H111)</f>
        <v/>
      </c>
      <c r="J124" s="661" t="str">
        <f>IF('Historical Data'!I111="","",'Historical Data'!I111)</f>
        <v/>
      </c>
      <c r="L124" s="661" t="str">
        <f>IF('Historical Data'!J111="","",'Historical Data'!J111)</f>
        <v/>
      </c>
      <c r="M124" s="661" t="str">
        <f>IF('Historical Data'!K111="","",'Historical Data'!K111)</f>
        <v/>
      </c>
      <c r="N124" s="661" t="str">
        <f>IF('Historical Data'!L111="","",'Historical Data'!L111)</f>
        <v/>
      </c>
      <c r="O124" s="661"/>
      <c r="P124" s="662" t="str">
        <f>IF('Historical Data'!M111="","",'Historical Data'!M111)</f>
        <v/>
      </c>
      <c r="Q124" s="661" t="str">
        <f>IF('Historical Data'!N111="","",'Historical Data'!N111)</f>
        <v/>
      </c>
      <c r="R124" s="661" t="str">
        <f>IF('Historical Data'!O111="","",'Historical Data'!O111)</f>
        <v/>
      </c>
      <c r="T124" s="661" t="str">
        <f>IF('Historical Data'!W111="","",'Historical Data'!W111)</f>
        <v/>
      </c>
      <c r="U124" s="661" t="str">
        <f>IF('Historical Data'!X111="","",'Historical Data'!X111)</f>
        <v/>
      </c>
      <c r="V124" s="661" t="str">
        <f>IF('Historical Data'!Y111="","",'Historical Data'!Y111)</f>
        <v/>
      </c>
      <c r="W124" s="661"/>
      <c r="X124" s="662" t="str">
        <f>IF('Historical Data'!Z111="","",'Historical Data'!Z111)</f>
        <v/>
      </c>
      <c r="Y124" s="661" t="str">
        <f>IF('Historical Data'!AA111="","",'Historical Data'!AA111)</f>
        <v/>
      </c>
      <c r="Z124" s="661" t="str">
        <f>IF('Historical Data'!AB111="","",'Historical Data'!AB111)</f>
        <v/>
      </c>
      <c r="AB124" s="661" t="str">
        <f>IF('Historical Data'!V111="","",'Historical Data'!V111)</f>
        <v/>
      </c>
      <c r="AC124" s="661" t="str">
        <f>IF('Historical Data'!W111="","",'Historical Data'!W111)</f>
        <v/>
      </c>
      <c r="AD124" s="661" t="str">
        <f>IF('Historical Data'!X111="","",'Historical Data'!X111)</f>
        <v/>
      </c>
      <c r="AE124" s="662" t="str">
        <f>IF('Historical Data'!Y111="","",'Historical Data'!Y111)</f>
        <v/>
      </c>
      <c r="AF124" s="661" t="str">
        <f>IF('Historical Data'!Z111="","",'Historical Data'!Z111)</f>
        <v/>
      </c>
      <c r="AG124" s="661" t="str">
        <f>IF('Historical Data'!AA111="","",'Historical Data'!AA111)</f>
        <v/>
      </c>
    </row>
    <row r="125" spans="2:33">
      <c r="B125" s="660" t="str">
        <f>IF('Historical Data'!B112="","",'Historical Data'!B112)</f>
        <v/>
      </c>
      <c r="D125" s="661" t="str">
        <f>IF('Historical Data'!D112="","",'Historical Data'!D112)</f>
        <v/>
      </c>
      <c r="E125" s="661" t="str">
        <f>IF('Historical Data'!E112="","",'Historical Data'!E112)</f>
        <v/>
      </c>
      <c r="F125" s="661" t="str">
        <f>IF('Historical Data'!F112="","",'Historical Data'!F112)</f>
        <v/>
      </c>
      <c r="G125" s="661"/>
      <c r="H125" s="662" t="str">
        <f>IF('Historical Data'!G112="","",'Historical Data'!G112)</f>
        <v/>
      </c>
      <c r="I125" s="661" t="str">
        <f>IF('Historical Data'!H112="","",'Historical Data'!H112)</f>
        <v/>
      </c>
      <c r="J125" s="661" t="str">
        <f>IF('Historical Data'!I112="","",'Historical Data'!I112)</f>
        <v/>
      </c>
      <c r="L125" s="661" t="str">
        <f>IF('Historical Data'!J112="","",'Historical Data'!J112)</f>
        <v/>
      </c>
      <c r="M125" s="661" t="str">
        <f>IF('Historical Data'!K112="","",'Historical Data'!K112)</f>
        <v/>
      </c>
      <c r="N125" s="661" t="str">
        <f>IF('Historical Data'!L112="","",'Historical Data'!L112)</f>
        <v/>
      </c>
      <c r="O125" s="661"/>
      <c r="P125" s="662" t="str">
        <f>IF('Historical Data'!M112="","",'Historical Data'!M112)</f>
        <v/>
      </c>
      <c r="Q125" s="661" t="str">
        <f>IF('Historical Data'!N112="","",'Historical Data'!N112)</f>
        <v/>
      </c>
      <c r="R125" s="661" t="str">
        <f>IF('Historical Data'!O112="","",'Historical Data'!O112)</f>
        <v/>
      </c>
      <c r="T125" s="661" t="str">
        <f>IF('Historical Data'!W112="","",'Historical Data'!W112)</f>
        <v/>
      </c>
      <c r="U125" s="661" t="str">
        <f>IF('Historical Data'!X112="","",'Historical Data'!X112)</f>
        <v/>
      </c>
      <c r="V125" s="661" t="str">
        <f>IF('Historical Data'!Y112="","",'Historical Data'!Y112)</f>
        <v/>
      </c>
      <c r="W125" s="661"/>
      <c r="X125" s="662" t="str">
        <f>IF('Historical Data'!Z112="","",'Historical Data'!Z112)</f>
        <v/>
      </c>
      <c r="Y125" s="661" t="str">
        <f>IF('Historical Data'!AA112="","",'Historical Data'!AA112)</f>
        <v/>
      </c>
      <c r="Z125" s="661" t="str">
        <f>IF('Historical Data'!AB112="","",'Historical Data'!AB112)</f>
        <v/>
      </c>
      <c r="AB125" s="661" t="str">
        <f>IF('Historical Data'!V112="","",'Historical Data'!V112)</f>
        <v/>
      </c>
      <c r="AC125" s="661" t="str">
        <f>IF('Historical Data'!W112="","",'Historical Data'!W112)</f>
        <v/>
      </c>
      <c r="AD125" s="661" t="str">
        <f>IF('Historical Data'!X112="","",'Historical Data'!X112)</f>
        <v/>
      </c>
      <c r="AE125" s="662" t="str">
        <f>IF('Historical Data'!Y112="","",'Historical Data'!Y112)</f>
        <v/>
      </c>
      <c r="AF125" s="661" t="str">
        <f>IF('Historical Data'!Z112="","",'Historical Data'!Z112)</f>
        <v/>
      </c>
      <c r="AG125" s="661" t="str">
        <f>IF('Historical Data'!AA112="","",'Historical Data'!AA112)</f>
        <v/>
      </c>
    </row>
    <row r="126" spans="2:33">
      <c r="B126" s="660" t="str">
        <f>IF('Historical Data'!B113="","",'Historical Data'!B113)</f>
        <v/>
      </c>
      <c r="D126" s="661" t="str">
        <f>IF('Historical Data'!D113="","",'Historical Data'!D113)</f>
        <v/>
      </c>
      <c r="E126" s="661" t="str">
        <f>IF('Historical Data'!E113="","",'Historical Data'!E113)</f>
        <v/>
      </c>
      <c r="F126" s="661" t="str">
        <f>IF('Historical Data'!F113="","",'Historical Data'!F113)</f>
        <v/>
      </c>
      <c r="G126" s="661"/>
      <c r="H126" s="662" t="str">
        <f>IF('Historical Data'!G113="","",'Historical Data'!G113)</f>
        <v/>
      </c>
      <c r="I126" s="661" t="str">
        <f>IF('Historical Data'!H113="","",'Historical Data'!H113)</f>
        <v/>
      </c>
      <c r="J126" s="661" t="str">
        <f>IF('Historical Data'!I113="","",'Historical Data'!I113)</f>
        <v/>
      </c>
      <c r="L126" s="661" t="str">
        <f>IF('Historical Data'!J113="","",'Historical Data'!J113)</f>
        <v/>
      </c>
      <c r="M126" s="661" t="str">
        <f>IF('Historical Data'!K113="","",'Historical Data'!K113)</f>
        <v/>
      </c>
      <c r="N126" s="661" t="str">
        <f>IF('Historical Data'!L113="","",'Historical Data'!L113)</f>
        <v/>
      </c>
      <c r="O126" s="661"/>
      <c r="P126" s="662" t="str">
        <f>IF('Historical Data'!M113="","",'Historical Data'!M113)</f>
        <v/>
      </c>
      <c r="Q126" s="661" t="str">
        <f>IF('Historical Data'!N113="","",'Historical Data'!N113)</f>
        <v/>
      </c>
      <c r="R126" s="661" t="str">
        <f>IF('Historical Data'!O113="","",'Historical Data'!O113)</f>
        <v/>
      </c>
      <c r="T126" s="661" t="str">
        <f>IF('Historical Data'!W113="","",'Historical Data'!W113)</f>
        <v/>
      </c>
      <c r="U126" s="661" t="str">
        <f>IF('Historical Data'!X113="","",'Historical Data'!X113)</f>
        <v/>
      </c>
      <c r="V126" s="661" t="str">
        <f>IF('Historical Data'!Y113="","",'Historical Data'!Y113)</f>
        <v/>
      </c>
      <c r="W126" s="661"/>
      <c r="X126" s="662" t="str">
        <f>IF('Historical Data'!Z113="","",'Historical Data'!Z113)</f>
        <v/>
      </c>
      <c r="Y126" s="661" t="str">
        <f>IF('Historical Data'!AA113="","",'Historical Data'!AA113)</f>
        <v/>
      </c>
      <c r="Z126" s="661" t="str">
        <f>IF('Historical Data'!AB113="","",'Historical Data'!AB113)</f>
        <v/>
      </c>
      <c r="AB126" s="661" t="str">
        <f>IF('Historical Data'!V113="","",'Historical Data'!V113)</f>
        <v/>
      </c>
      <c r="AC126" s="661" t="str">
        <f>IF('Historical Data'!W113="","",'Historical Data'!W113)</f>
        <v/>
      </c>
      <c r="AD126" s="661" t="str">
        <f>IF('Historical Data'!X113="","",'Historical Data'!X113)</f>
        <v/>
      </c>
      <c r="AE126" s="662" t="str">
        <f>IF('Historical Data'!Y113="","",'Historical Data'!Y113)</f>
        <v/>
      </c>
      <c r="AF126" s="661" t="str">
        <f>IF('Historical Data'!Z113="","",'Historical Data'!Z113)</f>
        <v/>
      </c>
      <c r="AG126" s="661" t="str">
        <f>IF('Historical Data'!AA113="","",'Historical Data'!AA113)</f>
        <v/>
      </c>
    </row>
    <row r="127" spans="2:33">
      <c r="B127" s="660" t="str">
        <f>IF('Historical Data'!B114="","",'Historical Data'!B114)</f>
        <v/>
      </c>
      <c r="D127" s="661" t="str">
        <f>IF('Historical Data'!D114="","",'Historical Data'!D114)</f>
        <v/>
      </c>
      <c r="E127" s="661" t="str">
        <f>IF('Historical Data'!E114="","",'Historical Data'!E114)</f>
        <v/>
      </c>
      <c r="F127" s="661" t="str">
        <f>IF('Historical Data'!F114="","",'Historical Data'!F114)</f>
        <v/>
      </c>
      <c r="G127" s="661"/>
      <c r="H127" s="662" t="str">
        <f>IF('Historical Data'!G114="","",'Historical Data'!G114)</f>
        <v/>
      </c>
      <c r="I127" s="661" t="str">
        <f>IF('Historical Data'!H114="","",'Historical Data'!H114)</f>
        <v/>
      </c>
      <c r="J127" s="661" t="str">
        <f>IF('Historical Data'!I114="","",'Historical Data'!I114)</f>
        <v/>
      </c>
      <c r="L127" s="661" t="str">
        <f>IF('Historical Data'!J114="","",'Historical Data'!J114)</f>
        <v/>
      </c>
      <c r="M127" s="661" t="str">
        <f>IF('Historical Data'!K114="","",'Historical Data'!K114)</f>
        <v/>
      </c>
      <c r="N127" s="661" t="str">
        <f>IF('Historical Data'!L114="","",'Historical Data'!L114)</f>
        <v/>
      </c>
      <c r="O127" s="661"/>
      <c r="P127" s="662" t="str">
        <f>IF('Historical Data'!M114="","",'Historical Data'!M114)</f>
        <v/>
      </c>
      <c r="Q127" s="661" t="str">
        <f>IF('Historical Data'!N114="","",'Historical Data'!N114)</f>
        <v/>
      </c>
      <c r="R127" s="661" t="str">
        <f>IF('Historical Data'!O114="","",'Historical Data'!O114)</f>
        <v/>
      </c>
      <c r="T127" s="661" t="str">
        <f>IF('Historical Data'!W114="","",'Historical Data'!W114)</f>
        <v/>
      </c>
      <c r="U127" s="661" t="str">
        <f>IF('Historical Data'!X114="","",'Historical Data'!X114)</f>
        <v/>
      </c>
      <c r="V127" s="661" t="str">
        <f>IF('Historical Data'!Y114="","",'Historical Data'!Y114)</f>
        <v/>
      </c>
      <c r="W127" s="661"/>
      <c r="X127" s="662" t="str">
        <f>IF('Historical Data'!Z114="","",'Historical Data'!Z114)</f>
        <v/>
      </c>
      <c r="Y127" s="661" t="str">
        <f>IF('Historical Data'!AA114="","",'Historical Data'!AA114)</f>
        <v/>
      </c>
      <c r="Z127" s="661" t="str">
        <f>IF('Historical Data'!AB114="","",'Historical Data'!AB114)</f>
        <v/>
      </c>
      <c r="AB127" s="661" t="str">
        <f>IF('Historical Data'!V114="","",'Historical Data'!V114)</f>
        <v/>
      </c>
      <c r="AC127" s="661" t="str">
        <f>IF('Historical Data'!W114="","",'Historical Data'!W114)</f>
        <v/>
      </c>
      <c r="AD127" s="661" t="str">
        <f>IF('Historical Data'!X114="","",'Historical Data'!X114)</f>
        <v/>
      </c>
      <c r="AE127" s="662" t="str">
        <f>IF('Historical Data'!Y114="","",'Historical Data'!Y114)</f>
        <v/>
      </c>
      <c r="AF127" s="661" t="str">
        <f>IF('Historical Data'!Z114="","",'Historical Data'!Z114)</f>
        <v/>
      </c>
      <c r="AG127" s="661" t="str">
        <f>IF('Historical Data'!AA114="","",'Historical Data'!AA114)</f>
        <v/>
      </c>
    </row>
    <row r="128" spans="2:33">
      <c r="B128" s="660" t="str">
        <f>IF('Historical Data'!B115="","",'Historical Data'!B115)</f>
        <v/>
      </c>
      <c r="D128" s="661" t="str">
        <f>IF('Historical Data'!D115="","",'Historical Data'!D115)</f>
        <v/>
      </c>
      <c r="E128" s="661" t="str">
        <f>IF('Historical Data'!E115="","",'Historical Data'!E115)</f>
        <v/>
      </c>
      <c r="F128" s="661" t="str">
        <f>IF('Historical Data'!F115="","",'Historical Data'!F115)</f>
        <v/>
      </c>
      <c r="G128" s="661"/>
      <c r="H128" s="662" t="str">
        <f>IF('Historical Data'!G115="","",'Historical Data'!G115)</f>
        <v/>
      </c>
      <c r="I128" s="661" t="str">
        <f>IF('Historical Data'!H115="","",'Historical Data'!H115)</f>
        <v/>
      </c>
      <c r="J128" s="661" t="str">
        <f>IF('Historical Data'!I115="","",'Historical Data'!I115)</f>
        <v/>
      </c>
      <c r="L128" s="661" t="str">
        <f>IF('Historical Data'!J115="","",'Historical Data'!J115)</f>
        <v/>
      </c>
      <c r="M128" s="661" t="str">
        <f>IF('Historical Data'!K115="","",'Historical Data'!K115)</f>
        <v/>
      </c>
      <c r="N128" s="661" t="str">
        <f>IF('Historical Data'!L115="","",'Historical Data'!L115)</f>
        <v/>
      </c>
      <c r="O128" s="661"/>
      <c r="P128" s="662" t="str">
        <f>IF('Historical Data'!M115="","",'Historical Data'!M115)</f>
        <v/>
      </c>
      <c r="Q128" s="661" t="str">
        <f>IF('Historical Data'!N115="","",'Historical Data'!N115)</f>
        <v/>
      </c>
      <c r="R128" s="661" t="str">
        <f>IF('Historical Data'!O115="","",'Historical Data'!O115)</f>
        <v/>
      </c>
      <c r="T128" s="661" t="str">
        <f>IF('Historical Data'!W115="","",'Historical Data'!W115)</f>
        <v/>
      </c>
      <c r="U128" s="661" t="str">
        <f>IF('Historical Data'!X115="","",'Historical Data'!X115)</f>
        <v/>
      </c>
      <c r="V128" s="661" t="str">
        <f>IF('Historical Data'!Y115="","",'Historical Data'!Y115)</f>
        <v/>
      </c>
      <c r="W128" s="661"/>
      <c r="X128" s="662" t="str">
        <f>IF('Historical Data'!Z115="","",'Historical Data'!Z115)</f>
        <v/>
      </c>
      <c r="Y128" s="661" t="str">
        <f>IF('Historical Data'!AA115="","",'Historical Data'!AA115)</f>
        <v/>
      </c>
      <c r="Z128" s="661" t="str">
        <f>IF('Historical Data'!AB115="","",'Historical Data'!AB115)</f>
        <v/>
      </c>
      <c r="AB128" s="661" t="str">
        <f>IF('Historical Data'!V115="","",'Historical Data'!V115)</f>
        <v/>
      </c>
      <c r="AC128" s="661" t="str">
        <f>IF('Historical Data'!W115="","",'Historical Data'!W115)</f>
        <v/>
      </c>
      <c r="AD128" s="661" t="str">
        <f>IF('Historical Data'!X115="","",'Historical Data'!X115)</f>
        <v/>
      </c>
      <c r="AE128" s="662" t="str">
        <f>IF('Historical Data'!Y115="","",'Historical Data'!Y115)</f>
        <v/>
      </c>
      <c r="AF128" s="661" t="str">
        <f>IF('Historical Data'!Z115="","",'Historical Data'!Z115)</f>
        <v/>
      </c>
      <c r="AG128" s="661" t="str">
        <f>IF('Historical Data'!AA115="","",'Historical Data'!AA115)</f>
        <v/>
      </c>
    </row>
    <row r="129" spans="2:33">
      <c r="B129" s="660" t="str">
        <f>IF('Historical Data'!B116="","",'Historical Data'!B116)</f>
        <v/>
      </c>
      <c r="D129" s="661" t="str">
        <f>IF('Historical Data'!D116="","",'Historical Data'!D116)</f>
        <v/>
      </c>
      <c r="E129" s="661" t="str">
        <f>IF('Historical Data'!E116="","",'Historical Data'!E116)</f>
        <v/>
      </c>
      <c r="F129" s="661" t="str">
        <f>IF('Historical Data'!F116="","",'Historical Data'!F116)</f>
        <v/>
      </c>
      <c r="G129" s="661"/>
      <c r="H129" s="662" t="str">
        <f>IF('Historical Data'!G116="","",'Historical Data'!G116)</f>
        <v/>
      </c>
      <c r="I129" s="661" t="str">
        <f>IF('Historical Data'!H116="","",'Historical Data'!H116)</f>
        <v/>
      </c>
      <c r="J129" s="661" t="str">
        <f>IF('Historical Data'!I116="","",'Historical Data'!I116)</f>
        <v/>
      </c>
      <c r="L129" s="661" t="str">
        <f>IF('Historical Data'!J116="","",'Historical Data'!J116)</f>
        <v/>
      </c>
      <c r="M129" s="661" t="str">
        <f>IF('Historical Data'!K116="","",'Historical Data'!K116)</f>
        <v/>
      </c>
      <c r="N129" s="661" t="str">
        <f>IF('Historical Data'!L116="","",'Historical Data'!L116)</f>
        <v/>
      </c>
      <c r="O129" s="661"/>
      <c r="P129" s="662" t="str">
        <f>IF('Historical Data'!M116="","",'Historical Data'!M116)</f>
        <v/>
      </c>
      <c r="Q129" s="661" t="str">
        <f>IF('Historical Data'!N116="","",'Historical Data'!N116)</f>
        <v/>
      </c>
      <c r="R129" s="661" t="str">
        <f>IF('Historical Data'!O116="","",'Historical Data'!O116)</f>
        <v/>
      </c>
      <c r="T129" s="661" t="str">
        <f>IF('Historical Data'!W116="","",'Historical Data'!W116)</f>
        <v/>
      </c>
      <c r="U129" s="661" t="str">
        <f>IF('Historical Data'!X116="","",'Historical Data'!X116)</f>
        <v/>
      </c>
      <c r="V129" s="661" t="str">
        <f>IF('Historical Data'!Y116="","",'Historical Data'!Y116)</f>
        <v/>
      </c>
      <c r="W129" s="661"/>
      <c r="X129" s="662" t="str">
        <f>IF('Historical Data'!Z116="","",'Historical Data'!Z116)</f>
        <v/>
      </c>
      <c r="Y129" s="661" t="str">
        <f>IF('Historical Data'!AA116="","",'Historical Data'!AA116)</f>
        <v/>
      </c>
      <c r="Z129" s="661" t="str">
        <f>IF('Historical Data'!AB116="","",'Historical Data'!AB116)</f>
        <v/>
      </c>
      <c r="AB129" s="661" t="str">
        <f>IF('Historical Data'!V116="","",'Historical Data'!V116)</f>
        <v/>
      </c>
      <c r="AC129" s="661" t="str">
        <f>IF('Historical Data'!W116="","",'Historical Data'!W116)</f>
        <v/>
      </c>
      <c r="AD129" s="661" t="str">
        <f>IF('Historical Data'!X116="","",'Historical Data'!X116)</f>
        <v/>
      </c>
      <c r="AE129" s="662" t="str">
        <f>IF('Historical Data'!Y116="","",'Historical Data'!Y116)</f>
        <v/>
      </c>
      <c r="AF129" s="661" t="str">
        <f>IF('Historical Data'!Z116="","",'Historical Data'!Z116)</f>
        <v/>
      </c>
      <c r="AG129" s="661" t="str">
        <f>IF('Historical Data'!AA116="","",'Historical Data'!AA116)</f>
        <v/>
      </c>
    </row>
    <row r="130" spans="2:33">
      <c r="B130" s="660" t="str">
        <f>IF('Historical Data'!B117="","",'Historical Data'!B117)</f>
        <v/>
      </c>
      <c r="D130" s="661" t="str">
        <f>IF('Historical Data'!D117="","",'Historical Data'!D117)</f>
        <v/>
      </c>
      <c r="E130" s="661" t="str">
        <f>IF('Historical Data'!E117="","",'Historical Data'!E117)</f>
        <v/>
      </c>
      <c r="F130" s="661" t="str">
        <f>IF('Historical Data'!F117="","",'Historical Data'!F117)</f>
        <v/>
      </c>
      <c r="G130" s="661"/>
      <c r="H130" s="662" t="str">
        <f>IF('Historical Data'!G117="","",'Historical Data'!G117)</f>
        <v/>
      </c>
      <c r="I130" s="661" t="str">
        <f>IF('Historical Data'!H117="","",'Historical Data'!H117)</f>
        <v/>
      </c>
      <c r="J130" s="661" t="str">
        <f>IF('Historical Data'!I117="","",'Historical Data'!I117)</f>
        <v/>
      </c>
      <c r="L130" s="661" t="str">
        <f>IF('Historical Data'!J117="","",'Historical Data'!J117)</f>
        <v/>
      </c>
      <c r="M130" s="661" t="str">
        <f>IF('Historical Data'!K117="","",'Historical Data'!K117)</f>
        <v/>
      </c>
      <c r="N130" s="661" t="str">
        <f>IF('Historical Data'!L117="","",'Historical Data'!L117)</f>
        <v/>
      </c>
      <c r="O130" s="661"/>
      <c r="P130" s="662" t="str">
        <f>IF('Historical Data'!M117="","",'Historical Data'!M117)</f>
        <v/>
      </c>
      <c r="Q130" s="661" t="str">
        <f>IF('Historical Data'!N117="","",'Historical Data'!N117)</f>
        <v/>
      </c>
      <c r="R130" s="661" t="str">
        <f>IF('Historical Data'!O117="","",'Historical Data'!O117)</f>
        <v/>
      </c>
      <c r="T130" s="661" t="str">
        <f>IF('Historical Data'!W117="","",'Historical Data'!W117)</f>
        <v/>
      </c>
      <c r="U130" s="661" t="str">
        <f>IF('Historical Data'!X117="","",'Historical Data'!X117)</f>
        <v/>
      </c>
      <c r="V130" s="661" t="str">
        <f>IF('Historical Data'!Y117="","",'Historical Data'!Y117)</f>
        <v/>
      </c>
      <c r="W130" s="661"/>
      <c r="X130" s="662" t="str">
        <f>IF('Historical Data'!Z117="","",'Historical Data'!Z117)</f>
        <v/>
      </c>
      <c r="Y130" s="661" t="str">
        <f>IF('Historical Data'!AA117="","",'Historical Data'!AA117)</f>
        <v/>
      </c>
      <c r="Z130" s="661" t="str">
        <f>IF('Historical Data'!AB117="","",'Historical Data'!AB117)</f>
        <v/>
      </c>
      <c r="AB130" s="661" t="str">
        <f>IF('Historical Data'!V117="","",'Historical Data'!V117)</f>
        <v/>
      </c>
      <c r="AC130" s="661" t="str">
        <f>IF('Historical Data'!W117="","",'Historical Data'!W117)</f>
        <v/>
      </c>
      <c r="AD130" s="661" t="str">
        <f>IF('Historical Data'!X117="","",'Historical Data'!X117)</f>
        <v/>
      </c>
      <c r="AE130" s="662" t="str">
        <f>IF('Historical Data'!Y117="","",'Historical Data'!Y117)</f>
        <v/>
      </c>
      <c r="AF130" s="661" t="str">
        <f>IF('Historical Data'!Z117="","",'Historical Data'!Z117)</f>
        <v/>
      </c>
      <c r="AG130" s="661" t="str">
        <f>IF('Historical Data'!AA117="","",'Historical Data'!AA117)</f>
        <v/>
      </c>
    </row>
    <row r="131" spans="2:33">
      <c r="B131" s="660" t="str">
        <f>IF('Historical Data'!B118="","",'Historical Data'!B118)</f>
        <v/>
      </c>
      <c r="D131" s="661" t="str">
        <f>IF('Historical Data'!D118="","",'Historical Data'!D118)</f>
        <v/>
      </c>
      <c r="E131" s="661" t="str">
        <f>IF('Historical Data'!E118="","",'Historical Data'!E118)</f>
        <v/>
      </c>
      <c r="F131" s="661" t="str">
        <f>IF('Historical Data'!F118="","",'Historical Data'!F118)</f>
        <v/>
      </c>
      <c r="G131" s="661"/>
      <c r="H131" s="662" t="str">
        <f>IF('Historical Data'!G118="","",'Historical Data'!G118)</f>
        <v/>
      </c>
      <c r="I131" s="661" t="str">
        <f>IF('Historical Data'!H118="","",'Historical Data'!H118)</f>
        <v/>
      </c>
      <c r="J131" s="661" t="str">
        <f>IF('Historical Data'!I118="","",'Historical Data'!I118)</f>
        <v/>
      </c>
      <c r="L131" s="661" t="str">
        <f>IF('Historical Data'!J118="","",'Historical Data'!J118)</f>
        <v/>
      </c>
      <c r="M131" s="661" t="str">
        <f>IF('Historical Data'!K118="","",'Historical Data'!K118)</f>
        <v/>
      </c>
      <c r="N131" s="661" t="str">
        <f>IF('Historical Data'!L118="","",'Historical Data'!L118)</f>
        <v/>
      </c>
      <c r="O131" s="661"/>
      <c r="P131" s="662" t="str">
        <f>IF('Historical Data'!M118="","",'Historical Data'!M118)</f>
        <v/>
      </c>
      <c r="Q131" s="661" t="str">
        <f>IF('Historical Data'!N118="","",'Historical Data'!N118)</f>
        <v/>
      </c>
      <c r="R131" s="661" t="str">
        <f>IF('Historical Data'!O118="","",'Historical Data'!O118)</f>
        <v/>
      </c>
      <c r="T131" s="661" t="str">
        <f>IF('Historical Data'!W118="","",'Historical Data'!W118)</f>
        <v/>
      </c>
      <c r="U131" s="661" t="str">
        <f>IF('Historical Data'!X118="","",'Historical Data'!X118)</f>
        <v/>
      </c>
      <c r="V131" s="661" t="str">
        <f>IF('Historical Data'!Y118="","",'Historical Data'!Y118)</f>
        <v/>
      </c>
      <c r="W131" s="661"/>
      <c r="X131" s="662" t="str">
        <f>IF('Historical Data'!Z118="","",'Historical Data'!Z118)</f>
        <v/>
      </c>
      <c r="Y131" s="661" t="str">
        <f>IF('Historical Data'!AA118="","",'Historical Data'!AA118)</f>
        <v/>
      </c>
      <c r="Z131" s="661" t="str">
        <f>IF('Historical Data'!AB118="","",'Historical Data'!AB118)</f>
        <v/>
      </c>
      <c r="AB131" s="661" t="str">
        <f>IF('Historical Data'!V118="","",'Historical Data'!V118)</f>
        <v/>
      </c>
      <c r="AC131" s="661" t="str">
        <f>IF('Historical Data'!W118="","",'Historical Data'!W118)</f>
        <v/>
      </c>
      <c r="AD131" s="661" t="str">
        <f>IF('Historical Data'!X118="","",'Historical Data'!X118)</f>
        <v/>
      </c>
      <c r="AE131" s="662" t="str">
        <f>IF('Historical Data'!Y118="","",'Historical Data'!Y118)</f>
        <v/>
      </c>
      <c r="AF131" s="661" t="str">
        <f>IF('Historical Data'!Z118="","",'Historical Data'!Z118)</f>
        <v/>
      </c>
      <c r="AG131" s="661" t="str">
        <f>IF('Historical Data'!AA118="","",'Historical Data'!AA118)</f>
        <v/>
      </c>
    </row>
    <row r="132" spans="2:33">
      <c r="B132" s="660" t="str">
        <f>IF('Historical Data'!B119="","",'Historical Data'!B119)</f>
        <v/>
      </c>
      <c r="D132" s="661" t="str">
        <f>IF('Historical Data'!D119="","",'Historical Data'!D119)</f>
        <v/>
      </c>
      <c r="E132" s="661" t="str">
        <f>IF('Historical Data'!E119="","",'Historical Data'!E119)</f>
        <v/>
      </c>
      <c r="F132" s="661" t="str">
        <f>IF('Historical Data'!F119="","",'Historical Data'!F119)</f>
        <v/>
      </c>
      <c r="G132" s="661"/>
      <c r="H132" s="662" t="str">
        <f>IF('Historical Data'!G119="","",'Historical Data'!G119)</f>
        <v/>
      </c>
      <c r="I132" s="661" t="str">
        <f>IF('Historical Data'!H119="","",'Historical Data'!H119)</f>
        <v/>
      </c>
      <c r="J132" s="661" t="str">
        <f>IF('Historical Data'!I119="","",'Historical Data'!I119)</f>
        <v/>
      </c>
      <c r="L132" s="661" t="str">
        <f>IF('Historical Data'!J119="","",'Historical Data'!J119)</f>
        <v/>
      </c>
      <c r="M132" s="661" t="str">
        <f>IF('Historical Data'!K119="","",'Historical Data'!K119)</f>
        <v/>
      </c>
      <c r="N132" s="661" t="str">
        <f>IF('Historical Data'!L119="","",'Historical Data'!L119)</f>
        <v/>
      </c>
      <c r="O132" s="661"/>
      <c r="P132" s="662" t="str">
        <f>IF('Historical Data'!M119="","",'Historical Data'!M119)</f>
        <v/>
      </c>
      <c r="Q132" s="661" t="str">
        <f>IF('Historical Data'!N119="","",'Historical Data'!N119)</f>
        <v/>
      </c>
      <c r="R132" s="661" t="str">
        <f>IF('Historical Data'!O119="","",'Historical Data'!O119)</f>
        <v/>
      </c>
      <c r="T132" s="661" t="str">
        <f>IF('Historical Data'!W119="","",'Historical Data'!W119)</f>
        <v/>
      </c>
      <c r="U132" s="661" t="str">
        <f>IF('Historical Data'!X119="","",'Historical Data'!X119)</f>
        <v/>
      </c>
      <c r="V132" s="661" t="str">
        <f>IF('Historical Data'!Y119="","",'Historical Data'!Y119)</f>
        <v/>
      </c>
      <c r="W132" s="661"/>
      <c r="X132" s="662" t="str">
        <f>IF('Historical Data'!Z119="","",'Historical Data'!Z119)</f>
        <v/>
      </c>
      <c r="Y132" s="661" t="str">
        <f>IF('Historical Data'!AA119="","",'Historical Data'!AA119)</f>
        <v/>
      </c>
      <c r="Z132" s="661" t="str">
        <f>IF('Historical Data'!AB119="","",'Historical Data'!AB119)</f>
        <v/>
      </c>
      <c r="AB132" s="661" t="str">
        <f>IF('Historical Data'!V119="","",'Historical Data'!V119)</f>
        <v/>
      </c>
      <c r="AC132" s="661" t="str">
        <f>IF('Historical Data'!W119="","",'Historical Data'!W119)</f>
        <v/>
      </c>
      <c r="AD132" s="661" t="str">
        <f>IF('Historical Data'!X119="","",'Historical Data'!X119)</f>
        <v/>
      </c>
      <c r="AE132" s="662" t="str">
        <f>IF('Historical Data'!Y119="","",'Historical Data'!Y119)</f>
        <v/>
      </c>
      <c r="AF132" s="661" t="str">
        <f>IF('Historical Data'!Z119="","",'Historical Data'!Z119)</f>
        <v/>
      </c>
      <c r="AG132" s="661" t="str">
        <f>IF('Historical Data'!AA119="","",'Historical Data'!AA119)</f>
        <v/>
      </c>
    </row>
    <row r="133" spans="2:33">
      <c r="B133" s="660" t="str">
        <f>IF('Historical Data'!B120="","",'Historical Data'!B120)</f>
        <v/>
      </c>
      <c r="D133" s="661" t="str">
        <f>IF('Historical Data'!D120="","",'Historical Data'!D120)</f>
        <v/>
      </c>
      <c r="E133" s="661" t="str">
        <f>IF('Historical Data'!E120="","",'Historical Data'!E120)</f>
        <v/>
      </c>
      <c r="F133" s="661" t="str">
        <f>IF('Historical Data'!F120="","",'Historical Data'!F120)</f>
        <v/>
      </c>
      <c r="G133" s="661"/>
      <c r="H133" s="662" t="str">
        <f>IF('Historical Data'!G120="","",'Historical Data'!G120)</f>
        <v/>
      </c>
      <c r="I133" s="661" t="str">
        <f>IF('Historical Data'!H120="","",'Historical Data'!H120)</f>
        <v/>
      </c>
      <c r="J133" s="661" t="str">
        <f>IF('Historical Data'!I120="","",'Historical Data'!I120)</f>
        <v/>
      </c>
      <c r="L133" s="661" t="str">
        <f>IF('Historical Data'!J120="","",'Historical Data'!J120)</f>
        <v/>
      </c>
      <c r="M133" s="661" t="str">
        <f>IF('Historical Data'!K120="","",'Historical Data'!K120)</f>
        <v/>
      </c>
      <c r="N133" s="661" t="str">
        <f>IF('Historical Data'!L120="","",'Historical Data'!L120)</f>
        <v/>
      </c>
      <c r="O133" s="661"/>
      <c r="P133" s="662" t="str">
        <f>IF('Historical Data'!M120="","",'Historical Data'!M120)</f>
        <v/>
      </c>
      <c r="Q133" s="661" t="str">
        <f>IF('Historical Data'!N120="","",'Historical Data'!N120)</f>
        <v/>
      </c>
      <c r="R133" s="661" t="str">
        <f>IF('Historical Data'!O120="","",'Historical Data'!O120)</f>
        <v/>
      </c>
      <c r="T133" s="661" t="str">
        <f>IF('Historical Data'!W120="","",'Historical Data'!W120)</f>
        <v/>
      </c>
      <c r="U133" s="661" t="str">
        <f>IF('Historical Data'!X120="","",'Historical Data'!X120)</f>
        <v/>
      </c>
      <c r="V133" s="661" t="str">
        <f>IF('Historical Data'!Y120="","",'Historical Data'!Y120)</f>
        <v/>
      </c>
      <c r="W133" s="661"/>
      <c r="X133" s="662" t="str">
        <f>IF('Historical Data'!Z120="","",'Historical Data'!Z120)</f>
        <v/>
      </c>
      <c r="Y133" s="661" t="str">
        <f>IF('Historical Data'!AA120="","",'Historical Data'!AA120)</f>
        <v/>
      </c>
      <c r="Z133" s="661" t="str">
        <f>IF('Historical Data'!AB120="","",'Historical Data'!AB120)</f>
        <v/>
      </c>
      <c r="AB133" s="661" t="str">
        <f>IF('Historical Data'!V120="","",'Historical Data'!V120)</f>
        <v/>
      </c>
      <c r="AC133" s="661" t="str">
        <f>IF('Historical Data'!W120="","",'Historical Data'!W120)</f>
        <v/>
      </c>
      <c r="AD133" s="661" t="str">
        <f>IF('Historical Data'!X120="","",'Historical Data'!X120)</f>
        <v/>
      </c>
      <c r="AE133" s="662" t="str">
        <f>IF('Historical Data'!Y120="","",'Historical Data'!Y120)</f>
        <v/>
      </c>
      <c r="AF133" s="661" t="str">
        <f>IF('Historical Data'!Z120="","",'Historical Data'!Z120)</f>
        <v/>
      </c>
      <c r="AG133" s="661" t="str">
        <f>IF('Historical Data'!AA120="","",'Historical Data'!AA120)</f>
        <v/>
      </c>
    </row>
    <row r="134" spans="2:33">
      <c r="B134" s="660" t="str">
        <f>IF('Historical Data'!B121="","",'Historical Data'!B121)</f>
        <v/>
      </c>
      <c r="D134" s="661" t="str">
        <f>IF('Historical Data'!D121="","",'Historical Data'!D121)</f>
        <v/>
      </c>
      <c r="E134" s="661" t="str">
        <f>IF('Historical Data'!E121="","",'Historical Data'!E121)</f>
        <v/>
      </c>
      <c r="F134" s="661" t="str">
        <f>IF('Historical Data'!F121="","",'Historical Data'!F121)</f>
        <v/>
      </c>
      <c r="G134" s="661"/>
      <c r="H134" s="662" t="str">
        <f>IF('Historical Data'!G121="","",'Historical Data'!G121)</f>
        <v/>
      </c>
      <c r="I134" s="661" t="str">
        <f>IF('Historical Data'!H121="","",'Historical Data'!H121)</f>
        <v/>
      </c>
      <c r="J134" s="661" t="str">
        <f>IF('Historical Data'!I121="","",'Historical Data'!I121)</f>
        <v/>
      </c>
      <c r="L134" s="661" t="str">
        <f>IF('Historical Data'!J121="","",'Historical Data'!J121)</f>
        <v/>
      </c>
      <c r="M134" s="661" t="str">
        <f>IF('Historical Data'!K121="","",'Historical Data'!K121)</f>
        <v/>
      </c>
      <c r="N134" s="661" t="str">
        <f>IF('Historical Data'!L121="","",'Historical Data'!L121)</f>
        <v/>
      </c>
      <c r="O134" s="661"/>
      <c r="P134" s="662" t="str">
        <f>IF('Historical Data'!M121="","",'Historical Data'!M121)</f>
        <v/>
      </c>
      <c r="Q134" s="661" t="str">
        <f>IF('Historical Data'!N121="","",'Historical Data'!N121)</f>
        <v/>
      </c>
      <c r="R134" s="661" t="str">
        <f>IF('Historical Data'!O121="","",'Historical Data'!O121)</f>
        <v/>
      </c>
      <c r="T134" s="661" t="str">
        <f>IF('Historical Data'!W121="","",'Historical Data'!W121)</f>
        <v/>
      </c>
      <c r="U134" s="661" t="str">
        <f>IF('Historical Data'!X121="","",'Historical Data'!X121)</f>
        <v/>
      </c>
      <c r="V134" s="661" t="str">
        <f>IF('Historical Data'!Y121="","",'Historical Data'!Y121)</f>
        <v/>
      </c>
      <c r="W134" s="661"/>
      <c r="X134" s="662" t="str">
        <f>IF('Historical Data'!Z121="","",'Historical Data'!Z121)</f>
        <v/>
      </c>
      <c r="Y134" s="661" t="str">
        <f>IF('Historical Data'!AA121="","",'Historical Data'!AA121)</f>
        <v/>
      </c>
      <c r="Z134" s="661" t="str">
        <f>IF('Historical Data'!AB121="","",'Historical Data'!AB121)</f>
        <v/>
      </c>
      <c r="AB134" s="661" t="str">
        <f>IF('Historical Data'!V121="","",'Historical Data'!V121)</f>
        <v/>
      </c>
      <c r="AC134" s="661" t="str">
        <f>IF('Historical Data'!W121="","",'Historical Data'!W121)</f>
        <v/>
      </c>
      <c r="AD134" s="661" t="str">
        <f>IF('Historical Data'!X121="","",'Historical Data'!X121)</f>
        <v/>
      </c>
      <c r="AE134" s="662" t="str">
        <f>IF('Historical Data'!Y121="","",'Historical Data'!Y121)</f>
        <v/>
      </c>
      <c r="AF134" s="661" t="str">
        <f>IF('Historical Data'!Z121="","",'Historical Data'!Z121)</f>
        <v/>
      </c>
      <c r="AG134" s="661" t="str">
        <f>IF('Historical Data'!AA121="","",'Historical Data'!AA121)</f>
        <v/>
      </c>
    </row>
    <row r="135" spans="2:33">
      <c r="B135" s="660" t="str">
        <f>IF('Historical Data'!B122="","",'Historical Data'!B122)</f>
        <v/>
      </c>
      <c r="D135" s="661" t="str">
        <f>IF('Historical Data'!D122="","",'Historical Data'!D122)</f>
        <v/>
      </c>
      <c r="E135" s="661" t="str">
        <f>IF('Historical Data'!E122="","",'Historical Data'!E122)</f>
        <v/>
      </c>
      <c r="F135" s="661" t="str">
        <f>IF('Historical Data'!F122="","",'Historical Data'!F122)</f>
        <v/>
      </c>
      <c r="G135" s="661"/>
      <c r="H135" s="662" t="str">
        <f>IF('Historical Data'!G122="","",'Historical Data'!G122)</f>
        <v/>
      </c>
      <c r="I135" s="661" t="str">
        <f>IF('Historical Data'!H122="","",'Historical Data'!H122)</f>
        <v/>
      </c>
      <c r="J135" s="661" t="str">
        <f>IF('Historical Data'!I122="","",'Historical Data'!I122)</f>
        <v/>
      </c>
      <c r="L135" s="661" t="str">
        <f>IF('Historical Data'!J122="","",'Historical Data'!J122)</f>
        <v/>
      </c>
      <c r="M135" s="661" t="str">
        <f>IF('Historical Data'!K122="","",'Historical Data'!K122)</f>
        <v/>
      </c>
      <c r="N135" s="661" t="str">
        <f>IF('Historical Data'!L122="","",'Historical Data'!L122)</f>
        <v/>
      </c>
      <c r="O135" s="661"/>
      <c r="P135" s="662" t="str">
        <f>IF('Historical Data'!M122="","",'Historical Data'!M122)</f>
        <v/>
      </c>
      <c r="Q135" s="661" t="str">
        <f>IF('Historical Data'!N122="","",'Historical Data'!N122)</f>
        <v/>
      </c>
      <c r="R135" s="661" t="str">
        <f>IF('Historical Data'!O122="","",'Historical Data'!O122)</f>
        <v/>
      </c>
      <c r="T135" s="661" t="str">
        <f>IF('Historical Data'!W122="","",'Historical Data'!W122)</f>
        <v/>
      </c>
      <c r="U135" s="661" t="str">
        <f>IF('Historical Data'!X122="","",'Historical Data'!X122)</f>
        <v/>
      </c>
      <c r="V135" s="661" t="str">
        <f>IF('Historical Data'!Y122="","",'Historical Data'!Y122)</f>
        <v/>
      </c>
      <c r="W135" s="661"/>
      <c r="X135" s="662" t="str">
        <f>IF('Historical Data'!Z122="","",'Historical Data'!Z122)</f>
        <v/>
      </c>
      <c r="Y135" s="661" t="str">
        <f>IF('Historical Data'!AA122="","",'Historical Data'!AA122)</f>
        <v/>
      </c>
      <c r="Z135" s="661" t="str">
        <f>IF('Historical Data'!AB122="","",'Historical Data'!AB122)</f>
        <v/>
      </c>
      <c r="AB135" s="661" t="str">
        <f>IF('Historical Data'!V122="","",'Historical Data'!V122)</f>
        <v/>
      </c>
      <c r="AC135" s="661" t="str">
        <f>IF('Historical Data'!W122="","",'Historical Data'!W122)</f>
        <v/>
      </c>
      <c r="AD135" s="661" t="str">
        <f>IF('Historical Data'!X122="","",'Historical Data'!X122)</f>
        <v/>
      </c>
      <c r="AE135" s="662" t="str">
        <f>IF('Historical Data'!Y122="","",'Historical Data'!Y122)</f>
        <v/>
      </c>
      <c r="AF135" s="661" t="str">
        <f>IF('Historical Data'!Z122="","",'Historical Data'!Z122)</f>
        <v/>
      </c>
      <c r="AG135" s="661" t="str">
        <f>IF('Historical Data'!AA122="","",'Historical Data'!AA122)</f>
        <v/>
      </c>
    </row>
    <row r="136" spans="2:33">
      <c r="B136" s="660" t="str">
        <f>IF('Historical Data'!B123="","",'Historical Data'!B123)</f>
        <v/>
      </c>
      <c r="D136" s="661" t="str">
        <f>IF('Historical Data'!D123="","",'Historical Data'!D123)</f>
        <v/>
      </c>
      <c r="E136" s="661" t="str">
        <f>IF('Historical Data'!E123="","",'Historical Data'!E123)</f>
        <v/>
      </c>
      <c r="F136" s="661" t="str">
        <f>IF('Historical Data'!F123="","",'Historical Data'!F123)</f>
        <v/>
      </c>
      <c r="G136" s="661"/>
      <c r="H136" s="662" t="str">
        <f>IF('Historical Data'!G123="","",'Historical Data'!G123)</f>
        <v/>
      </c>
      <c r="I136" s="661" t="str">
        <f>IF('Historical Data'!H123="","",'Historical Data'!H123)</f>
        <v/>
      </c>
      <c r="J136" s="661" t="str">
        <f>IF('Historical Data'!I123="","",'Historical Data'!I123)</f>
        <v/>
      </c>
      <c r="L136" s="661" t="str">
        <f>IF('Historical Data'!J123="","",'Historical Data'!J123)</f>
        <v/>
      </c>
      <c r="M136" s="661" t="str">
        <f>IF('Historical Data'!K123="","",'Historical Data'!K123)</f>
        <v/>
      </c>
      <c r="N136" s="661" t="str">
        <f>IF('Historical Data'!L123="","",'Historical Data'!L123)</f>
        <v/>
      </c>
      <c r="O136" s="661"/>
      <c r="P136" s="662" t="str">
        <f>IF('Historical Data'!M123="","",'Historical Data'!M123)</f>
        <v/>
      </c>
      <c r="Q136" s="661" t="str">
        <f>IF('Historical Data'!N123="","",'Historical Data'!N123)</f>
        <v/>
      </c>
      <c r="R136" s="661" t="str">
        <f>IF('Historical Data'!O123="","",'Historical Data'!O123)</f>
        <v/>
      </c>
      <c r="T136" s="661" t="str">
        <f>IF('Historical Data'!W123="","",'Historical Data'!W123)</f>
        <v/>
      </c>
      <c r="U136" s="661" t="str">
        <f>IF('Historical Data'!X123="","",'Historical Data'!X123)</f>
        <v/>
      </c>
      <c r="V136" s="661" t="str">
        <f>IF('Historical Data'!Y123="","",'Historical Data'!Y123)</f>
        <v/>
      </c>
      <c r="W136" s="661"/>
      <c r="X136" s="662" t="str">
        <f>IF('Historical Data'!Z123="","",'Historical Data'!Z123)</f>
        <v/>
      </c>
      <c r="Y136" s="661" t="str">
        <f>IF('Historical Data'!AA123="","",'Historical Data'!AA123)</f>
        <v/>
      </c>
      <c r="Z136" s="661" t="str">
        <f>IF('Historical Data'!AB123="","",'Historical Data'!AB123)</f>
        <v/>
      </c>
      <c r="AB136" s="661" t="str">
        <f>IF('Historical Data'!V123="","",'Historical Data'!V123)</f>
        <v/>
      </c>
      <c r="AC136" s="661" t="str">
        <f>IF('Historical Data'!W123="","",'Historical Data'!W123)</f>
        <v/>
      </c>
      <c r="AD136" s="661" t="str">
        <f>IF('Historical Data'!X123="","",'Historical Data'!X123)</f>
        <v/>
      </c>
      <c r="AE136" s="662" t="str">
        <f>IF('Historical Data'!Y123="","",'Historical Data'!Y123)</f>
        <v/>
      </c>
      <c r="AF136" s="661" t="str">
        <f>IF('Historical Data'!Z123="","",'Historical Data'!Z123)</f>
        <v/>
      </c>
      <c r="AG136" s="661" t="str">
        <f>IF('Historical Data'!AA123="","",'Historical Data'!AA123)</f>
        <v/>
      </c>
    </row>
    <row r="137" spans="2:33">
      <c r="B137" s="660" t="str">
        <f>IF('Historical Data'!B124="","",'Historical Data'!B124)</f>
        <v/>
      </c>
      <c r="D137" s="661" t="str">
        <f>IF('Historical Data'!D124="","",'Historical Data'!D124)</f>
        <v/>
      </c>
      <c r="E137" s="661" t="str">
        <f>IF('Historical Data'!E124="","",'Historical Data'!E124)</f>
        <v/>
      </c>
      <c r="F137" s="661" t="str">
        <f>IF('Historical Data'!F124="","",'Historical Data'!F124)</f>
        <v/>
      </c>
      <c r="G137" s="661"/>
      <c r="H137" s="662" t="str">
        <f>IF('Historical Data'!G124="","",'Historical Data'!G124)</f>
        <v/>
      </c>
      <c r="I137" s="661" t="str">
        <f>IF('Historical Data'!H124="","",'Historical Data'!H124)</f>
        <v/>
      </c>
      <c r="J137" s="661" t="str">
        <f>IF('Historical Data'!I124="","",'Historical Data'!I124)</f>
        <v/>
      </c>
      <c r="L137" s="661" t="str">
        <f>IF('Historical Data'!J124="","",'Historical Data'!J124)</f>
        <v/>
      </c>
      <c r="M137" s="661" t="str">
        <f>IF('Historical Data'!K124="","",'Historical Data'!K124)</f>
        <v/>
      </c>
      <c r="N137" s="661" t="str">
        <f>IF('Historical Data'!L124="","",'Historical Data'!L124)</f>
        <v/>
      </c>
      <c r="O137" s="661"/>
      <c r="P137" s="662" t="str">
        <f>IF('Historical Data'!M124="","",'Historical Data'!M124)</f>
        <v/>
      </c>
      <c r="Q137" s="661" t="str">
        <f>IF('Historical Data'!N124="","",'Historical Data'!N124)</f>
        <v/>
      </c>
      <c r="R137" s="661" t="str">
        <f>IF('Historical Data'!O124="","",'Historical Data'!O124)</f>
        <v/>
      </c>
      <c r="T137" s="661" t="str">
        <f>IF('Historical Data'!W124="","",'Historical Data'!W124)</f>
        <v/>
      </c>
      <c r="U137" s="661" t="str">
        <f>IF('Historical Data'!X124="","",'Historical Data'!X124)</f>
        <v/>
      </c>
      <c r="V137" s="661" t="str">
        <f>IF('Historical Data'!Y124="","",'Historical Data'!Y124)</f>
        <v/>
      </c>
      <c r="W137" s="661"/>
      <c r="X137" s="662" t="str">
        <f>IF('Historical Data'!Z124="","",'Historical Data'!Z124)</f>
        <v/>
      </c>
      <c r="Y137" s="661" t="str">
        <f>IF('Historical Data'!AA124="","",'Historical Data'!AA124)</f>
        <v/>
      </c>
      <c r="Z137" s="661" t="str">
        <f>IF('Historical Data'!AB124="","",'Historical Data'!AB124)</f>
        <v/>
      </c>
      <c r="AB137" s="661" t="str">
        <f>IF('Historical Data'!V124="","",'Historical Data'!V124)</f>
        <v/>
      </c>
      <c r="AC137" s="661" t="str">
        <f>IF('Historical Data'!W124="","",'Historical Data'!W124)</f>
        <v/>
      </c>
      <c r="AD137" s="661" t="str">
        <f>IF('Historical Data'!X124="","",'Historical Data'!X124)</f>
        <v/>
      </c>
      <c r="AE137" s="662" t="str">
        <f>IF('Historical Data'!Y124="","",'Historical Data'!Y124)</f>
        <v/>
      </c>
      <c r="AF137" s="661" t="str">
        <f>IF('Historical Data'!Z124="","",'Historical Data'!Z124)</f>
        <v/>
      </c>
      <c r="AG137" s="661" t="str">
        <f>IF('Historical Data'!AA124="","",'Historical Data'!AA124)</f>
        <v/>
      </c>
    </row>
    <row r="138" spans="2:33">
      <c r="B138" s="660" t="str">
        <f>IF('Historical Data'!B125="","",'Historical Data'!B125)</f>
        <v/>
      </c>
      <c r="D138" s="661" t="str">
        <f>IF('Historical Data'!D125="","",'Historical Data'!D125)</f>
        <v/>
      </c>
      <c r="E138" s="661" t="str">
        <f>IF('Historical Data'!E125="","",'Historical Data'!E125)</f>
        <v/>
      </c>
      <c r="F138" s="661" t="str">
        <f>IF('Historical Data'!F125="","",'Historical Data'!F125)</f>
        <v/>
      </c>
      <c r="G138" s="661"/>
      <c r="H138" s="662" t="str">
        <f>IF('Historical Data'!G125="","",'Historical Data'!G125)</f>
        <v/>
      </c>
      <c r="I138" s="661" t="str">
        <f>IF('Historical Data'!H125="","",'Historical Data'!H125)</f>
        <v/>
      </c>
      <c r="J138" s="661" t="str">
        <f>IF('Historical Data'!I125="","",'Historical Data'!I125)</f>
        <v/>
      </c>
      <c r="L138" s="661" t="str">
        <f>IF('Historical Data'!J125="","",'Historical Data'!J125)</f>
        <v/>
      </c>
      <c r="M138" s="661" t="str">
        <f>IF('Historical Data'!K125="","",'Historical Data'!K125)</f>
        <v/>
      </c>
      <c r="N138" s="661" t="str">
        <f>IF('Historical Data'!L125="","",'Historical Data'!L125)</f>
        <v/>
      </c>
      <c r="O138" s="661"/>
      <c r="P138" s="662" t="str">
        <f>IF('Historical Data'!M125="","",'Historical Data'!M125)</f>
        <v/>
      </c>
      <c r="Q138" s="661" t="str">
        <f>IF('Historical Data'!N125="","",'Historical Data'!N125)</f>
        <v/>
      </c>
      <c r="R138" s="661" t="str">
        <f>IF('Historical Data'!O125="","",'Historical Data'!O125)</f>
        <v/>
      </c>
      <c r="T138" s="661" t="str">
        <f>IF('Historical Data'!W125="","",'Historical Data'!W125)</f>
        <v/>
      </c>
      <c r="U138" s="661" t="str">
        <f>IF('Historical Data'!X125="","",'Historical Data'!X125)</f>
        <v/>
      </c>
      <c r="V138" s="661" t="str">
        <f>IF('Historical Data'!Y125="","",'Historical Data'!Y125)</f>
        <v/>
      </c>
      <c r="W138" s="661"/>
      <c r="X138" s="662" t="str">
        <f>IF('Historical Data'!Z125="","",'Historical Data'!Z125)</f>
        <v/>
      </c>
      <c r="Y138" s="661" t="str">
        <f>IF('Historical Data'!AA125="","",'Historical Data'!AA125)</f>
        <v/>
      </c>
      <c r="Z138" s="661" t="str">
        <f>IF('Historical Data'!AB125="","",'Historical Data'!AB125)</f>
        <v/>
      </c>
      <c r="AB138" s="661" t="str">
        <f>IF('Historical Data'!V125="","",'Historical Data'!V125)</f>
        <v/>
      </c>
      <c r="AC138" s="661" t="str">
        <f>IF('Historical Data'!W125="","",'Historical Data'!W125)</f>
        <v/>
      </c>
      <c r="AD138" s="661" t="str">
        <f>IF('Historical Data'!X125="","",'Historical Data'!X125)</f>
        <v/>
      </c>
      <c r="AE138" s="662" t="str">
        <f>IF('Historical Data'!Y125="","",'Historical Data'!Y125)</f>
        <v/>
      </c>
      <c r="AF138" s="661" t="str">
        <f>IF('Historical Data'!Z125="","",'Historical Data'!Z125)</f>
        <v/>
      </c>
      <c r="AG138" s="661" t="str">
        <f>IF('Historical Data'!AA125="","",'Historical Data'!AA125)</f>
        <v/>
      </c>
    </row>
    <row r="139" spans="2:33">
      <c r="B139" s="660" t="str">
        <f>IF('Historical Data'!B126="","",'Historical Data'!B126)</f>
        <v/>
      </c>
      <c r="D139" s="661" t="str">
        <f>IF('Historical Data'!D126="","",'Historical Data'!D126)</f>
        <v/>
      </c>
      <c r="E139" s="661" t="str">
        <f>IF('Historical Data'!E126="","",'Historical Data'!E126)</f>
        <v/>
      </c>
      <c r="F139" s="661" t="str">
        <f>IF('Historical Data'!F126="","",'Historical Data'!F126)</f>
        <v/>
      </c>
      <c r="G139" s="661"/>
      <c r="H139" s="662" t="str">
        <f>IF('Historical Data'!G126="","",'Historical Data'!G126)</f>
        <v/>
      </c>
      <c r="I139" s="661" t="str">
        <f>IF('Historical Data'!H126="","",'Historical Data'!H126)</f>
        <v/>
      </c>
      <c r="J139" s="661" t="str">
        <f>IF('Historical Data'!I126="","",'Historical Data'!I126)</f>
        <v/>
      </c>
      <c r="L139" s="661" t="str">
        <f>IF('Historical Data'!J126="","",'Historical Data'!J126)</f>
        <v/>
      </c>
      <c r="M139" s="661" t="str">
        <f>IF('Historical Data'!K126="","",'Historical Data'!K126)</f>
        <v/>
      </c>
      <c r="N139" s="661" t="str">
        <f>IF('Historical Data'!L126="","",'Historical Data'!L126)</f>
        <v/>
      </c>
      <c r="O139" s="661"/>
      <c r="P139" s="662" t="str">
        <f>IF('Historical Data'!M126="","",'Historical Data'!M126)</f>
        <v/>
      </c>
      <c r="Q139" s="661" t="str">
        <f>IF('Historical Data'!N126="","",'Historical Data'!N126)</f>
        <v/>
      </c>
      <c r="R139" s="661" t="str">
        <f>IF('Historical Data'!O126="","",'Historical Data'!O126)</f>
        <v/>
      </c>
      <c r="T139" s="661" t="str">
        <f>IF('Historical Data'!W126="","",'Historical Data'!W126)</f>
        <v/>
      </c>
      <c r="U139" s="661" t="str">
        <f>IF('Historical Data'!X126="","",'Historical Data'!X126)</f>
        <v/>
      </c>
      <c r="V139" s="661" t="str">
        <f>IF('Historical Data'!Y126="","",'Historical Data'!Y126)</f>
        <v/>
      </c>
      <c r="W139" s="661"/>
      <c r="X139" s="662" t="str">
        <f>IF('Historical Data'!Z126="","",'Historical Data'!Z126)</f>
        <v/>
      </c>
      <c r="Y139" s="661" t="str">
        <f>IF('Historical Data'!AA126="","",'Historical Data'!AA126)</f>
        <v/>
      </c>
      <c r="Z139" s="661" t="str">
        <f>IF('Historical Data'!AB126="","",'Historical Data'!AB126)</f>
        <v/>
      </c>
      <c r="AB139" s="661" t="str">
        <f>IF('Historical Data'!V126="","",'Historical Data'!V126)</f>
        <v/>
      </c>
      <c r="AC139" s="661" t="str">
        <f>IF('Historical Data'!W126="","",'Historical Data'!W126)</f>
        <v/>
      </c>
      <c r="AD139" s="661" t="str">
        <f>IF('Historical Data'!X126="","",'Historical Data'!X126)</f>
        <v/>
      </c>
      <c r="AE139" s="662" t="str">
        <f>IF('Historical Data'!Y126="","",'Historical Data'!Y126)</f>
        <v/>
      </c>
      <c r="AF139" s="661" t="str">
        <f>IF('Historical Data'!Z126="","",'Historical Data'!Z126)</f>
        <v/>
      </c>
      <c r="AG139" s="661" t="str">
        <f>IF('Historical Data'!AA126="","",'Historical Data'!AA126)</f>
        <v/>
      </c>
    </row>
    <row r="140" spans="2:33">
      <c r="B140" s="660" t="str">
        <f>IF('Historical Data'!B127="","",'Historical Data'!B127)</f>
        <v/>
      </c>
      <c r="D140" s="661" t="str">
        <f>IF('Historical Data'!D127="","",'Historical Data'!D127)</f>
        <v/>
      </c>
      <c r="E140" s="661" t="str">
        <f>IF('Historical Data'!E127="","",'Historical Data'!E127)</f>
        <v/>
      </c>
      <c r="F140" s="661" t="str">
        <f>IF('Historical Data'!F127="","",'Historical Data'!F127)</f>
        <v/>
      </c>
      <c r="G140" s="661"/>
      <c r="H140" s="662" t="str">
        <f>IF('Historical Data'!G127="","",'Historical Data'!G127)</f>
        <v/>
      </c>
      <c r="I140" s="661" t="str">
        <f>IF('Historical Data'!H127="","",'Historical Data'!H127)</f>
        <v/>
      </c>
      <c r="J140" s="661" t="str">
        <f>IF('Historical Data'!I127="","",'Historical Data'!I127)</f>
        <v/>
      </c>
      <c r="L140" s="661" t="str">
        <f>IF('Historical Data'!J127="","",'Historical Data'!J127)</f>
        <v/>
      </c>
      <c r="M140" s="661" t="str">
        <f>IF('Historical Data'!K127="","",'Historical Data'!K127)</f>
        <v/>
      </c>
      <c r="N140" s="661" t="str">
        <f>IF('Historical Data'!L127="","",'Historical Data'!L127)</f>
        <v/>
      </c>
      <c r="O140" s="661"/>
      <c r="P140" s="662" t="str">
        <f>IF('Historical Data'!M127="","",'Historical Data'!M127)</f>
        <v/>
      </c>
      <c r="Q140" s="661" t="str">
        <f>IF('Historical Data'!N127="","",'Historical Data'!N127)</f>
        <v/>
      </c>
      <c r="R140" s="661" t="str">
        <f>IF('Historical Data'!O127="","",'Historical Data'!O127)</f>
        <v/>
      </c>
      <c r="T140" s="661" t="str">
        <f>IF('Historical Data'!W127="","",'Historical Data'!W127)</f>
        <v/>
      </c>
      <c r="U140" s="661" t="str">
        <f>IF('Historical Data'!X127="","",'Historical Data'!X127)</f>
        <v/>
      </c>
      <c r="V140" s="661" t="str">
        <f>IF('Historical Data'!Y127="","",'Historical Data'!Y127)</f>
        <v/>
      </c>
      <c r="W140" s="661"/>
      <c r="X140" s="662" t="str">
        <f>IF('Historical Data'!Z127="","",'Historical Data'!Z127)</f>
        <v/>
      </c>
      <c r="Y140" s="661" t="str">
        <f>IF('Historical Data'!AA127="","",'Historical Data'!AA127)</f>
        <v/>
      </c>
      <c r="Z140" s="661" t="str">
        <f>IF('Historical Data'!AB127="","",'Historical Data'!AB127)</f>
        <v/>
      </c>
      <c r="AB140" s="661" t="str">
        <f>IF('Historical Data'!V127="","",'Historical Data'!V127)</f>
        <v/>
      </c>
      <c r="AC140" s="661" t="str">
        <f>IF('Historical Data'!W127="","",'Historical Data'!W127)</f>
        <v/>
      </c>
      <c r="AD140" s="661" t="str">
        <f>IF('Historical Data'!X127="","",'Historical Data'!X127)</f>
        <v/>
      </c>
      <c r="AE140" s="662" t="str">
        <f>IF('Historical Data'!Y127="","",'Historical Data'!Y127)</f>
        <v/>
      </c>
      <c r="AF140" s="661" t="str">
        <f>IF('Historical Data'!Z127="","",'Historical Data'!Z127)</f>
        <v/>
      </c>
      <c r="AG140" s="661" t="str">
        <f>IF('Historical Data'!AA127="","",'Historical Data'!AA127)</f>
        <v/>
      </c>
    </row>
    <row r="141" spans="2:33">
      <c r="B141" s="660" t="str">
        <f>IF('Historical Data'!B128="","",'Historical Data'!B128)</f>
        <v/>
      </c>
      <c r="D141" s="661" t="str">
        <f>IF('Historical Data'!D128="","",'Historical Data'!D128)</f>
        <v/>
      </c>
      <c r="E141" s="661" t="str">
        <f>IF('Historical Data'!E128="","",'Historical Data'!E128)</f>
        <v/>
      </c>
      <c r="F141" s="661" t="str">
        <f>IF('Historical Data'!F128="","",'Historical Data'!F128)</f>
        <v/>
      </c>
      <c r="G141" s="661"/>
      <c r="H141" s="662" t="str">
        <f>IF('Historical Data'!G128="","",'Historical Data'!G128)</f>
        <v/>
      </c>
      <c r="I141" s="661" t="str">
        <f>IF('Historical Data'!H128="","",'Historical Data'!H128)</f>
        <v/>
      </c>
      <c r="J141" s="661" t="str">
        <f>IF('Historical Data'!I128="","",'Historical Data'!I128)</f>
        <v/>
      </c>
      <c r="L141" s="661" t="str">
        <f>IF('Historical Data'!J128="","",'Historical Data'!J128)</f>
        <v/>
      </c>
      <c r="M141" s="661" t="str">
        <f>IF('Historical Data'!K128="","",'Historical Data'!K128)</f>
        <v/>
      </c>
      <c r="N141" s="661" t="str">
        <f>IF('Historical Data'!L128="","",'Historical Data'!L128)</f>
        <v/>
      </c>
      <c r="O141" s="661"/>
      <c r="P141" s="662" t="str">
        <f>IF('Historical Data'!M128="","",'Historical Data'!M128)</f>
        <v/>
      </c>
      <c r="Q141" s="661" t="str">
        <f>IF('Historical Data'!N128="","",'Historical Data'!N128)</f>
        <v/>
      </c>
      <c r="R141" s="661" t="str">
        <f>IF('Historical Data'!O128="","",'Historical Data'!O128)</f>
        <v/>
      </c>
      <c r="T141" s="661" t="str">
        <f>IF('Historical Data'!W128="","",'Historical Data'!W128)</f>
        <v/>
      </c>
      <c r="U141" s="661" t="str">
        <f>IF('Historical Data'!X128="","",'Historical Data'!X128)</f>
        <v/>
      </c>
      <c r="V141" s="661" t="str">
        <f>IF('Historical Data'!Y128="","",'Historical Data'!Y128)</f>
        <v/>
      </c>
      <c r="W141" s="661"/>
      <c r="X141" s="662" t="str">
        <f>IF('Historical Data'!Z128="","",'Historical Data'!Z128)</f>
        <v/>
      </c>
      <c r="Y141" s="661" t="str">
        <f>IF('Historical Data'!AA128="","",'Historical Data'!AA128)</f>
        <v/>
      </c>
      <c r="Z141" s="661" t="str">
        <f>IF('Historical Data'!AB128="","",'Historical Data'!AB128)</f>
        <v/>
      </c>
      <c r="AB141" s="661" t="str">
        <f>IF('Historical Data'!V128="","",'Historical Data'!V128)</f>
        <v/>
      </c>
      <c r="AC141" s="661" t="str">
        <f>IF('Historical Data'!W128="","",'Historical Data'!W128)</f>
        <v/>
      </c>
      <c r="AD141" s="661" t="str">
        <f>IF('Historical Data'!X128="","",'Historical Data'!X128)</f>
        <v/>
      </c>
      <c r="AE141" s="662" t="str">
        <f>IF('Historical Data'!Y128="","",'Historical Data'!Y128)</f>
        <v/>
      </c>
      <c r="AF141" s="661" t="str">
        <f>IF('Historical Data'!Z128="","",'Historical Data'!Z128)</f>
        <v/>
      </c>
      <c r="AG141" s="661" t="str">
        <f>IF('Historical Data'!AA128="","",'Historical Data'!AA128)</f>
        <v/>
      </c>
    </row>
    <row r="142" spans="2:33">
      <c r="B142" s="660" t="str">
        <f>IF('Historical Data'!B129="","",'Historical Data'!B129)</f>
        <v/>
      </c>
      <c r="D142" s="661" t="str">
        <f>IF('Historical Data'!D129="","",'Historical Data'!D129)</f>
        <v/>
      </c>
      <c r="E142" s="661" t="str">
        <f>IF('Historical Data'!E129="","",'Historical Data'!E129)</f>
        <v/>
      </c>
      <c r="F142" s="661" t="str">
        <f>IF('Historical Data'!F129="","",'Historical Data'!F129)</f>
        <v/>
      </c>
      <c r="G142" s="661"/>
      <c r="H142" s="662" t="str">
        <f>IF('Historical Data'!G129="","",'Historical Data'!G129)</f>
        <v/>
      </c>
      <c r="I142" s="661" t="str">
        <f>IF('Historical Data'!H129="","",'Historical Data'!H129)</f>
        <v/>
      </c>
      <c r="J142" s="661" t="str">
        <f>IF('Historical Data'!I129="","",'Historical Data'!I129)</f>
        <v/>
      </c>
      <c r="L142" s="661" t="str">
        <f>IF('Historical Data'!J129="","",'Historical Data'!J129)</f>
        <v/>
      </c>
      <c r="M142" s="661" t="str">
        <f>IF('Historical Data'!K129="","",'Historical Data'!K129)</f>
        <v/>
      </c>
      <c r="N142" s="661" t="str">
        <f>IF('Historical Data'!L129="","",'Historical Data'!L129)</f>
        <v/>
      </c>
      <c r="O142" s="661"/>
      <c r="P142" s="662" t="str">
        <f>IF('Historical Data'!M129="","",'Historical Data'!M129)</f>
        <v/>
      </c>
      <c r="Q142" s="661" t="str">
        <f>IF('Historical Data'!N129="","",'Historical Data'!N129)</f>
        <v/>
      </c>
      <c r="R142" s="661" t="str">
        <f>IF('Historical Data'!O129="","",'Historical Data'!O129)</f>
        <v/>
      </c>
      <c r="T142" s="661" t="str">
        <f>IF('Historical Data'!W129="","",'Historical Data'!W129)</f>
        <v/>
      </c>
      <c r="U142" s="661" t="str">
        <f>IF('Historical Data'!X129="","",'Historical Data'!X129)</f>
        <v/>
      </c>
      <c r="V142" s="661" t="str">
        <f>IF('Historical Data'!Y129="","",'Historical Data'!Y129)</f>
        <v/>
      </c>
      <c r="W142" s="661"/>
      <c r="X142" s="662" t="str">
        <f>IF('Historical Data'!Z129="","",'Historical Data'!Z129)</f>
        <v/>
      </c>
      <c r="Y142" s="661" t="str">
        <f>IF('Historical Data'!AA129="","",'Historical Data'!AA129)</f>
        <v/>
      </c>
      <c r="Z142" s="661" t="str">
        <f>IF('Historical Data'!AB129="","",'Historical Data'!AB129)</f>
        <v/>
      </c>
      <c r="AB142" s="661" t="str">
        <f>IF('Historical Data'!V129="","",'Historical Data'!V129)</f>
        <v/>
      </c>
      <c r="AC142" s="661" t="str">
        <f>IF('Historical Data'!W129="","",'Historical Data'!W129)</f>
        <v/>
      </c>
      <c r="AD142" s="661" t="str">
        <f>IF('Historical Data'!X129="","",'Historical Data'!X129)</f>
        <v/>
      </c>
      <c r="AE142" s="662" t="str">
        <f>IF('Historical Data'!Y129="","",'Historical Data'!Y129)</f>
        <v/>
      </c>
      <c r="AF142" s="661" t="str">
        <f>IF('Historical Data'!Z129="","",'Historical Data'!Z129)</f>
        <v/>
      </c>
      <c r="AG142" s="661" t="str">
        <f>IF('Historical Data'!AA129="","",'Historical Data'!AA129)</f>
        <v/>
      </c>
    </row>
    <row r="143" spans="2:33">
      <c r="B143" s="660" t="str">
        <f>IF('Historical Data'!B130="","",'Historical Data'!B130)</f>
        <v/>
      </c>
      <c r="D143" s="661" t="str">
        <f>IF('Historical Data'!D130="","",'Historical Data'!D130)</f>
        <v/>
      </c>
      <c r="E143" s="661" t="str">
        <f>IF('Historical Data'!E130="","",'Historical Data'!E130)</f>
        <v/>
      </c>
      <c r="F143" s="661" t="str">
        <f>IF('Historical Data'!F130="","",'Historical Data'!F130)</f>
        <v/>
      </c>
      <c r="G143" s="661"/>
      <c r="H143" s="662" t="str">
        <f>IF('Historical Data'!G130="","",'Historical Data'!G130)</f>
        <v/>
      </c>
      <c r="I143" s="661" t="str">
        <f>IF('Historical Data'!H130="","",'Historical Data'!H130)</f>
        <v/>
      </c>
      <c r="J143" s="661" t="str">
        <f>IF('Historical Data'!I130="","",'Historical Data'!I130)</f>
        <v/>
      </c>
      <c r="L143" s="661" t="str">
        <f>IF('Historical Data'!J130="","",'Historical Data'!J130)</f>
        <v/>
      </c>
      <c r="M143" s="661" t="str">
        <f>IF('Historical Data'!K130="","",'Historical Data'!K130)</f>
        <v/>
      </c>
      <c r="N143" s="661" t="str">
        <f>IF('Historical Data'!L130="","",'Historical Data'!L130)</f>
        <v/>
      </c>
      <c r="O143" s="661"/>
      <c r="P143" s="662" t="str">
        <f>IF('Historical Data'!M130="","",'Historical Data'!M130)</f>
        <v/>
      </c>
      <c r="Q143" s="661" t="str">
        <f>IF('Historical Data'!N130="","",'Historical Data'!N130)</f>
        <v/>
      </c>
      <c r="R143" s="661" t="str">
        <f>IF('Historical Data'!O130="","",'Historical Data'!O130)</f>
        <v/>
      </c>
      <c r="T143" s="661" t="str">
        <f>IF('Historical Data'!W130="","",'Historical Data'!W130)</f>
        <v/>
      </c>
      <c r="U143" s="661" t="str">
        <f>IF('Historical Data'!X130="","",'Historical Data'!X130)</f>
        <v/>
      </c>
      <c r="V143" s="661" t="str">
        <f>IF('Historical Data'!Y130="","",'Historical Data'!Y130)</f>
        <v/>
      </c>
      <c r="W143" s="661"/>
      <c r="X143" s="662" t="str">
        <f>IF('Historical Data'!Z130="","",'Historical Data'!Z130)</f>
        <v/>
      </c>
      <c r="Y143" s="661" t="str">
        <f>IF('Historical Data'!AA130="","",'Historical Data'!AA130)</f>
        <v/>
      </c>
      <c r="Z143" s="661" t="str">
        <f>IF('Historical Data'!AB130="","",'Historical Data'!AB130)</f>
        <v/>
      </c>
      <c r="AB143" s="661" t="str">
        <f>IF('Historical Data'!V130="","",'Historical Data'!V130)</f>
        <v/>
      </c>
      <c r="AC143" s="661" t="str">
        <f>IF('Historical Data'!W130="","",'Historical Data'!W130)</f>
        <v/>
      </c>
      <c r="AD143" s="661" t="str">
        <f>IF('Historical Data'!X130="","",'Historical Data'!X130)</f>
        <v/>
      </c>
      <c r="AE143" s="662" t="str">
        <f>IF('Historical Data'!Y130="","",'Historical Data'!Y130)</f>
        <v/>
      </c>
      <c r="AF143" s="661" t="str">
        <f>IF('Historical Data'!Z130="","",'Historical Data'!Z130)</f>
        <v/>
      </c>
      <c r="AG143" s="661" t="str">
        <f>IF('Historical Data'!AA130="","",'Historical Data'!AA130)</f>
        <v/>
      </c>
    </row>
    <row r="144" spans="2:33">
      <c r="B144" s="660" t="str">
        <f>IF('Historical Data'!B131="","",'Historical Data'!B131)</f>
        <v/>
      </c>
      <c r="D144" s="661" t="str">
        <f>IF('Historical Data'!D131="","",'Historical Data'!D131)</f>
        <v/>
      </c>
      <c r="E144" s="661" t="str">
        <f>IF('Historical Data'!E131="","",'Historical Data'!E131)</f>
        <v/>
      </c>
      <c r="F144" s="661" t="str">
        <f>IF('Historical Data'!F131="","",'Historical Data'!F131)</f>
        <v/>
      </c>
      <c r="G144" s="661"/>
      <c r="H144" s="662" t="str">
        <f>IF('Historical Data'!G131="","",'Historical Data'!G131)</f>
        <v/>
      </c>
      <c r="I144" s="661" t="str">
        <f>IF('Historical Data'!H131="","",'Historical Data'!H131)</f>
        <v/>
      </c>
      <c r="J144" s="661" t="str">
        <f>IF('Historical Data'!I131="","",'Historical Data'!I131)</f>
        <v/>
      </c>
      <c r="L144" s="661" t="str">
        <f>IF('Historical Data'!J131="","",'Historical Data'!J131)</f>
        <v/>
      </c>
      <c r="M144" s="661" t="str">
        <f>IF('Historical Data'!K131="","",'Historical Data'!K131)</f>
        <v/>
      </c>
      <c r="N144" s="661" t="str">
        <f>IF('Historical Data'!L131="","",'Historical Data'!L131)</f>
        <v/>
      </c>
      <c r="O144" s="661"/>
      <c r="P144" s="662" t="str">
        <f>IF('Historical Data'!M131="","",'Historical Data'!M131)</f>
        <v/>
      </c>
      <c r="Q144" s="661" t="str">
        <f>IF('Historical Data'!N131="","",'Historical Data'!N131)</f>
        <v/>
      </c>
      <c r="R144" s="661" t="str">
        <f>IF('Historical Data'!O131="","",'Historical Data'!O131)</f>
        <v/>
      </c>
      <c r="T144" s="661" t="str">
        <f>IF('Historical Data'!W131="","",'Historical Data'!W131)</f>
        <v/>
      </c>
      <c r="U144" s="661" t="str">
        <f>IF('Historical Data'!X131="","",'Historical Data'!X131)</f>
        <v/>
      </c>
      <c r="V144" s="661" t="str">
        <f>IF('Historical Data'!Y131="","",'Historical Data'!Y131)</f>
        <v/>
      </c>
      <c r="W144" s="661"/>
      <c r="X144" s="662" t="str">
        <f>IF('Historical Data'!Z131="","",'Historical Data'!Z131)</f>
        <v/>
      </c>
      <c r="Y144" s="661" t="str">
        <f>IF('Historical Data'!AA131="","",'Historical Data'!AA131)</f>
        <v/>
      </c>
      <c r="Z144" s="661" t="str">
        <f>IF('Historical Data'!AB131="","",'Historical Data'!AB131)</f>
        <v/>
      </c>
      <c r="AB144" s="661" t="str">
        <f>IF('Historical Data'!V131="","",'Historical Data'!V131)</f>
        <v/>
      </c>
      <c r="AC144" s="661" t="str">
        <f>IF('Historical Data'!W131="","",'Historical Data'!W131)</f>
        <v/>
      </c>
      <c r="AD144" s="661" t="str">
        <f>IF('Historical Data'!X131="","",'Historical Data'!X131)</f>
        <v/>
      </c>
      <c r="AE144" s="662" t="str">
        <f>IF('Historical Data'!Y131="","",'Historical Data'!Y131)</f>
        <v/>
      </c>
      <c r="AF144" s="661" t="str">
        <f>IF('Historical Data'!Z131="","",'Historical Data'!Z131)</f>
        <v/>
      </c>
      <c r="AG144" s="661" t="str">
        <f>IF('Historical Data'!AA131="","",'Historical Data'!AA131)</f>
        <v/>
      </c>
    </row>
    <row r="145" spans="2:33">
      <c r="B145" s="660" t="str">
        <f>IF('Historical Data'!B132="","",'Historical Data'!B132)</f>
        <v/>
      </c>
      <c r="D145" s="661" t="str">
        <f>IF('Historical Data'!D132="","",'Historical Data'!D132)</f>
        <v/>
      </c>
      <c r="E145" s="661" t="str">
        <f>IF('Historical Data'!E132="","",'Historical Data'!E132)</f>
        <v/>
      </c>
      <c r="F145" s="661" t="str">
        <f>IF('Historical Data'!F132="","",'Historical Data'!F132)</f>
        <v/>
      </c>
      <c r="G145" s="661"/>
      <c r="H145" s="662" t="str">
        <f>IF('Historical Data'!G132="","",'Historical Data'!G132)</f>
        <v/>
      </c>
      <c r="I145" s="661" t="str">
        <f>IF('Historical Data'!H132="","",'Historical Data'!H132)</f>
        <v/>
      </c>
      <c r="J145" s="661" t="str">
        <f>IF('Historical Data'!I132="","",'Historical Data'!I132)</f>
        <v/>
      </c>
      <c r="L145" s="661" t="str">
        <f>IF('Historical Data'!J132="","",'Historical Data'!J132)</f>
        <v/>
      </c>
      <c r="M145" s="661" t="str">
        <f>IF('Historical Data'!K132="","",'Historical Data'!K132)</f>
        <v/>
      </c>
      <c r="N145" s="661" t="str">
        <f>IF('Historical Data'!L132="","",'Historical Data'!L132)</f>
        <v/>
      </c>
      <c r="O145" s="661"/>
      <c r="P145" s="662" t="str">
        <f>IF('Historical Data'!M132="","",'Historical Data'!M132)</f>
        <v/>
      </c>
      <c r="Q145" s="661" t="str">
        <f>IF('Historical Data'!N132="","",'Historical Data'!N132)</f>
        <v/>
      </c>
      <c r="R145" s="661" t="str">
        <f>IF('Historical Data'!O132="","",'Historical Data'!O132)</f>
        <v/>
      </c>
      <c r="T145" s="661" t="str">
        <f>IF('Historical Data'!W132="","",'Historical Data'!W132)</f>
        <v/>
      </c>
      <c r="U145" s="661" t="str">
        <f>IF('Historical Data'!X132="","",'Historical Data'!X132)</f>
        <v/>
      </c>
      <c r="V145" s="661" t="str">
        <f>IF('Historical Data'!Y132="","",'Historical Data'!Y132)</f>
        <v/>
      </c>
      <c r="W145" s="661"/>
      <c r="X145" s="662" t="str">
        <f>IF('Historical Data'!Z132="","",'Historical Data'!Z132)</f>
        <v/>
      </c>
      <c r="Y145" s="661" t="str">
        <f>IF('Historical Data'!AA132="","",'Historical Data'!AA132)</f>
        <v/>
      </c>
      <c r="Z145" s="661" t="str">
        <f>IF('Historical Data'!AB132="","",'Historical Data'!AB132)</f>
        <v/>
      </c>
      <c r="AB145" s="661" t="str">
        <f>IF('Historical Data'!V132="","",'Historical Data'!V132)</f>
        <v/>
      </c>
      <c r="AC145" s="661" t="str">
        <f>IF('Historical Data'!W132="","",'Historical Data'!W132)</f>
        <v/>
      </c>
      <c r="AD145" s="661" t="str">
        <f>IF('Historical Data'!X132="","",'Historical Data'!X132)</f>
        <v/>
      </c>
      <c r="AE145" s="662" t="str">
        <f>IF('Historical Data'!Y132="","",'Historical Data'!Y132)</f>
        <v/>
      </c>
      <c r="AF145" s="661" t="str">
        <f>IF('Historical Data'!Z132="","",'Historical Data'!Z132)</f>
        <v/>
      </c>
      <c r="AG145" s="661" t="str">
        <f>IF('Historical Data'!AA132="","",'Historical Data'!AA132)</f>
        <v/>
      </c>
    </row>
    <row r="146" spans="2:33">
      <c r="B146" s="660" t="str">
        <f>IF('Historical Data'!B133="","",'Historical Data'!B133)</f>
        <v/>
      </c>
      <c r="D146" s="661" t="str">
        <f>IF('Historical Data'!D133="","",'Historical Data'!D133)</f>
        <v/>
      </c>
      <c r="E146" s="661" t="str">
        <f>IF('Historical Data'!E133="","",'Historical Data'!E133)</f>
        <v/>
      </c>
      <c r="F146" s="661" t="str">
        <f>IF('Historical Data'!F133="","",'Historical Data'!F133)</f>
        <v/>
      </c>
      <c r="G146" s="661"/>
      <c r="H146" s="662" t="str">
        <f>IF('Historical Data'!G133="","",'Historical Data'!G133)</f>
        <v/>
      </c>
      <c r="I146" s="661" t="str">
        <f>IF('Historical Data'!H133="","",'Historical Data'!H133)</f>
        <v/>
      </c>
      <c r="J146" s="661" t="str">
        <f>IF('Historical Data'!I133="","",'Historical Data'!I133)</f>
        <v/>
      </c>
      <c r="L146" s="661" t="str">
        <f>IF('Historical Data'!J133="","",'Historical Data'!J133)</f>
        <v/>
      </c>
      <c r="M146" s="661" t="str">
        <f>IF('Historical Data'!K133="","",'Historical Data'!K133)</f>
        <v/>
      </c>
      <c r="N146" s="661" t="str">
        <f>IF('Historical Data'!L133="","",'Historical Data'!L133)</f>
        <v/>
      </c>
      <c r="O146" s="661"/>
      <c r="P146" s="662" t="str">
        <f>IF('Historical Data'!M133="","",'Historical Data'!M133)</f>
        <v/>
      </c>
      <c r="Q146" s="661" t="str">
        <f>IF('Historical Data'!N133="","",'Historical Data'!N133)</f>
        <v/>
      </c>
      <c r="R146" s="661" t="str">
        <f>IF('Historical Data'!O133="","",'Historical Data'!O133)</f>
        <v/>
      </c>
      <c r="T146" s="661" t="str">
        <f>IF('Historical Data'!W133="","",'Historical Data'!W133)</f>
        <v/>
      </c>
      <c r="U146" s="661" t="str">
        <f>IF('Historical Data'!X133="","",'Historical Data'!X133)</f>
        <v/>
      </c>
      <c r="V146" s="661" t="str">
        <f>IF('Historical Data'!Y133="","",'Historical Data'!Y133)</f>
        <v/>
      </c>
      <c r="W146" s="661"/>
      <c r="X146" s="662" t="str">
        <f>IF('Historical Data'!Z133="","",'Historical Data'!Z133)</f>
        <v/>
      </c>
      <c r="Y146" s="661" t="str">
        <f>IF('Historical Data'!AA133="","",'Historical Data'!AA133)</f>
        <v/>
      </c>
      <c r="Z146" s="661" t="str">
        <f>IF('Historical Data'!AB133="","",'Historical Data'!AB133)</f>
        <v/>
      </c>
      <c r="AB146" s="661" t="str">
        <f>IF('Historical Data'!V133="","",'Historical Data'!V133)</f>
        <v/>
      </c>
      <c r="AC146" s="661" t="str">
        <f>IF('Historical Data'!W133="","",'Historical Data'!W133)</f>
        <v/>
      </c>
      <c r="AD146" s="661" t="str">
        <f>IF('Historical Data'!X133="","",'Historical Data'!X133)</f>
        <v/>
      </c>
      <c r="AE146" s="662" t="str">
        <f>IF('Historical Data'!Y133="","",'Historical Data'!Y133)</f>
        <v/>
      </c>
      <c r="AF146" s="661" t="str">
        <f>IF('Historical Data'!Z133="","",'Historical Data'!Z133)</f>
        <v/>
      </c>
      <c r="AG146" s="661" t="str">
        <f>IF('Historical Data'!AA133="","",'Historical Data'!AA133)</f>
        <v/>
      </c>
    </row>
    <row r="147" spans="2:33">
      <c r="B147" s="660" t="str">
        <f>IF('Historical Data'!B134="","",'Historical Data'!B134)</f>
        <v/>
      </c>
      <c r="D147" s="661" t="str">
        <f>IF('Historical Data'!D134="","",'Historical Data'!D134)</f>
        <v/>
      </c>
      <c r="E147" s="661" t="str">
        <f>IF('Historical Data'!E134="","",'Historical Data'!E134)</f>
        <v/>
      </c>
      <c r="F147" s="661" t="str">
        <f>IF('Historical Data'!F134="","",'Historical Data'!F134)</f>
        <v/>
      </c>
      <c r="G147" s="661"/>
      <c r="H147" s="662" t="str">
        <f>IF('Historical Data'!G134="","",'Historical Data'!G134)</f>
        <v/>
      </c>
      <c r="I147" s="661" t="str">
        <f>IF('Historical Data'!H134="","",'Historical Data'!H134)</f>
        <v/>
      </c>
      <c r="J147" s="661" t="str">
        <f>IF('Historical Data'!I134="","",'Historical Data'!I134)</f>
        <v/>
      </c>
      <c r="L147" s="661" t="str">
        <f>IF('Historical Data'!J134="","",'Historical Data'!J134)</f>
        <v/>
      </c>
      <c r="M147" s="661" t="str">
        <f>IF('Historical Data'!K134="","",'Historical Data'!K134)</f>
        <v/>
      </c>
      <c r="N147" s="661" t="str">
        <f>IF('Historical Data'!L134="","",'Historical Data'!L134)</f>
        <v/>
      </c>
      <c r="O147" s="661"/>
      <c r="P147" s="662" t="str">
        <f>IF('Historical Data'!M134="","",'Historical Data'!M134)</f>
        <v/>
      </c>
      <c r="Q147" s="661" t="str">
        <f>IF('Historical Data'!N134="","",'Historical Data'!N134)</f>
        <v/>
      </c>
      <c r="R147" s="661" t="str">
        <f>IF('Historical Data'!O134="","",'Historical Data'!O134)</f>
        <v/>
      </c>
      <c r="T147" s="661" t="str">
        <f>IF('Historical Data'!W134="","",'Historical Data'!W134)</f>
        <v/>
      </c>
      <c r="U147" s="661" t="str">
        <f>IF('Historical Data'!X134="","",'Historical Data'!X134)</f>
        <v/>
      </c>
      <c r="V147" s="661" t="str">
        <f>IF('Historical Data'!Y134="","",'Historical Data'!Y134)</f>
        <v/>
      </c>
      <c r="W147" s="661"/>
      <c r="X147" s="662" t="str">
        <f>IF('Historical Data'!Z134="","",'Historical Data'!Z134)</f>
        <v/>
      </c>
      <c r="Y147" s="661" t="str">
        <f>IF('Historical Data'!AA134="","",'Historical Data'!AA134)</f>
        <v/>
      </c>
      <c r="Z147" s="661" t="str">
        <f>IF('Historical Data'!AB134="","",'Historical Data'!AB134)</f>
        <v/>
      </c>
      <c r="AB147" s="661" t="str">
        <f>IF('Historical Data'!V134="","",'Historical Data'!V134)</f>
        <v/>
      </c>
      <c r="AC147" s="661" t="str">
        <f>IF('Historical Data'!W134="","",'Historical Data'!W134)</f>
        <v/>
      </c>
      <c r="AD147" s="661" t="str">
        <f>IF('Historical Data'!X134="","",'Historical Data'!X134)</f>
        <v/>
      </c>
      <c r="AE147" s="662" t="str">
        <f>IF('Historical Data'!Y134="","",'Historical Data'!Y134)</f>
        <v/>
      </c>
      <c r="AF147" s="661" t="str">
        <f>IF('Historical Data'!Z134="","",'Historical Data'!Z134)</f>
        <v/>
      </c>
      <c r="AG147" s="661" t="str">
        <f>IF('Historical Data'!AA134="","",'Historical Data'!AA134)</f>
        <v/>
      </c>
    </row>
    <row r="148" spans="2:33">
      <c r="B148" s="660" t="str">
        <f>IF('Historical Data'!B135="","",'Historical Data'!B135)</f>
        <v/>
      </c>
      <c r="D148" s="661" t="str">
        <f>IF('Historical Data'!D135="","",'Historical Data'!D135)</f>
        <v/>
      </c>
      <c r="E148" s="661" t="str">
        <f>IF('Historical Data'!E135="","",'Historical Data'!E135)</f>
        <v/>
      </c>
      <c r="F148" s="661" t="str">
        <f>IF('Historical Data'!F135="","",'Historical Data'!F135)</f>
        <v/>
      </c>
      <c r="G148" s="661"/>
      <c r="H148" s="662" t="str">
        <f>IF('Historical Data'!G135="","",'Historical Data'!G135)</f>
        <v/>
      </c>
      <c r="I148" s="661" t="str">
        <f>IF('Historical Data'!H135="","",'Historical Data'!H135)</f>
        <v/>
      </c>
      <c r="J148" s="661" t="str">
        <f>IF('Historical Data'!I135="","",'Historical Data'!I135)</f>
        <v/>
      </c>
      <c r="L148" s="661" t="str">
        <f>IF('Historical Data'!J135="","",'Historical Data'!J135)</f>
        <v/>
      </c>
      <c r="M148" s="661" t="str">
        <f>IF('Historical Data'!K135="","",'Historical Data'!K135)</f>
        <v/>
      </c>
      <c r="N148" s="661" t="str">
        <f>IF('Historical Data'!L135="","",'Historical Data'!L135)</f>
        <v/>
      </c>
      <c r="O148" s="661"/>
      <c r="P148" s="662" t="str">
        <f>IF('Historical Data'!M135="","",'Historical Data'!M135)</f>
        <v/>
      </c>
      <c r="Q148" s="661" t="str">
        <f>IF('Historical Data'!N135="","",'Historical Data'!N135)</f>
        <v/>
      </c>
      <c r="R148" s="661" t="str">
        <f>IF('Historical Data'!O135="","",'Historical Data'!O135)</f>
        <v/>
      </c>
      <c r="T148" s="661" t="str">
        <f>IF('Historical Data'!W135="","",'Historical Data'!W135)</f>
        <v/>
      </c>
      <c r="U148" s="661" t="str">
        <f>IF('Historical Data'!X135="","",'Historical Data'!X135)</f>
        <v/>
      </c>
      <c r="V148" s="661" t="str">
        <f>IF('Historical Data'!Y135="","",'Historical Data'!Y135)</f>
        <v/>
      </c>
      <c r="W148" s="661"/>
      <c r="X148" s="662" t="str">
        <f>IF('Historical Data'!Z135="","",'Historical Data'!Z135)</f>
        <v/>
      </c>
      <c r="Y148" s="661" t="str">
        <f>IF('Historical Data'!AA135="","",'Historical Data'!AA135)</f>
        <v/>
      </c>
      <c r="Z148" s="661" t="str">
        <f>IF('Historical Data'!AB135="","",'Historical Data'!AB135)</f>
        <v/>
      </c>
      <c r="AB148" s="661" t="str">
        <f>IF('Historical Data'!V135="","",'Historical Data'!V135)</f>
        <v/>
      </c>
      <c r="AC148" s="661" t="str">
        <f>IF('Historical Data'!W135="","",'Historical Data'!W135)</f>
        <v/>
      </c>
      <c r="AD148" s="661" t="str">
        <f>IF('Historical Data'!X135="","",'Historical Data'!X135)</f>
        <v/>
      </c>
      <c r="AE148" s="662" t="str">
        <f>IF('Historical Data'!Y135="","",'Historical Data'!Y135)</f>
        <v/>
      </c>
      <c r="AF148" s="661" t="str">
        <f>IF('Historical Data'!Z135="","",'Historical Data'!Z135)</f>
        <v/>
      </c>
      <c r="AG148" s="661" t="str">
        <f>IF('Historical Data'!AA135="","",'Historical Data'!AA135)</f>
        <v/>
      </c>
    </row>
    <row r="149" spans="2:33">
      <c r="B149" s="660" t="str">
        <f>IF('Historical Data'!B136="","",'Historical Data'!B136)</f>
        <v/>
      </c>
      <c r="D149" s="661" t="str">
        <f>IF('Historical Data'!D136="","",'Historical Data'!D136)</f>
        <v/>
      </c>
      <c r="E149" s="661" t="str">
        <f>IF('Historical Data'!E136="","",'Historical Data'!E136)</f>
        <v/>
      </c>
      <c r="F149" s="661" t="str">
        <f>IF('Historical Data'!F136="","",'Historical Data'!F136)</f>
        <v/>
      </c>
      <c r="G149" s="661"/>
      <c r="H149" s="662" t="str">
        <f>IF('Historical Data'!G136="","",'Historical Data'!G136)</f>
        <v/>
      </c>
      <c r="I149" s="661" t="str">
        <f>IF('Historical Data'!H136="","",'Historical Data'!H136)</f>
        <v/>
      </c>
      <c r="J149" s="661" t="str">
        <f>IF('Historical Data'!I136="","",'Historical Data'!I136)</f>
        <v/>
      </c>
      <c r="L149" s="661" t="str">
        <f>IF('Historical Data'!J136="","",'Historical Data'!J136)</f>
        <v/>
      </c>
      <c r="M149" s="661" t="str">
        <f>IF('Historical Data'!K136="","",'Historical Data'!K136)</f>
        <v/>
      </c>
      <c r="N149" s="661" t="str">
        <f>IF('Historical Data'!L136="","",'Historical Data'!L136)</f>
        <v/>
      </c>
      <c r="O149" s="661"/>
      <c r="P149" s="662" t="str">
        <f>IF('Historical Data'!M136="","",'Historical Data'!M136)</f>
        <v/>
      </c>
      <c r="Q149" s="661" t="str">
        <f>IF('Historical Data'!N136="","",'Historical Data'!N136)</f>
        <v/>
      </c>
      <c r="R149" s="661" t="str">
        <f>IF('Historical Data'!O136="","",'Historical Data'!O136)</f>
        <v/>
      </c>
      <c r="T149" s="661" t="str">
        <f>IF('Historical Data'!W136="","",'Historical Data'!W136)</f>
        <v/>
      </c>
      <c r="U149" s="661" t="str">
        <f>IF('Historical Data'!X136="","",'Historical Data'!X136)</f>
        <v/>
      </c>
      <c r="V149" s="661" t="str">
        <f>IF('Historical Data'!Y136="","",'Historical Data'!Y136)</f>
        <v/>
      </c>
      <c r="W149" s="661"/>
      <c r="X149" s="662" t="str">
        <f>IF('Historical Data'!Z136="","",'Historical Data'!Z136)</f>
        <v/>
      </c>
      <c r="Y149" s="661" t="str">
        <f>IF('Historical Data'!AA136="","",'Historical Data'!AA136)</f>
        <v/>
      </c>
      <c r="Z149" s="661" t="str">
        <f>IF('Historical Data'!AB136="","",'Historical Data'!AB136)</f>
        <v/>
      </c>
      <c r="AB149" s="661" t="str">
        <f>IF('Historical Data'!V136="","",'Historical Data'!V136)</f>
        <v/>
      </c>
      <c r="AC149" s="661" t="str">
        <f>IF('Historical Data'!W136="","",'Historical Data'!W136)</f>
        <v/>
      </c>
      <c r="AD149" s="661" t="str">
        <f>IF('Historical Data'!X136="","",'Historical Data'!X136)</f>
        <v/>
      </c>
      <c r="AE149" s="662" t="str">
        <f>IF('Historical Data'!Y136="","",'Historical Data'!Y136)</f>
        <v/>
      </c>
      <c r="AF149" s="661" t="str">
        <f>IF('Historical Data'!Z136="","",'Historical Data'!Z136)</f>
        <v/>
      </c>
      <c r="AG149" s="661" t="str">
        <f>IF('Historical Data'!AA136="","",'Historical Data'!AA136)</f>
        <v/>
      </c>
    </row>
    <row r="150" spans="2:33">
      <c r="B150" s="660" t="str">
        <f>IF('Historical Data'!B137="","",'Historical Data'!B137)</f>
        <v/>
      </c>
      <c r="D150" s="661" t="str">
        <f>IF('Historical Data'!D137="","",'Historical Data'!D137)</f>
        <v/>
      </c>
      <c r="E150" s="661" t="str">
        <f>IF('Historical Data'!E137="","",'Historical Data'!E137)</f>
        <v/>
      </c>
      <c r="F150" s="661" t="str">
        <f>IF('Historical Data'!F137="","",'Historical Data'!F137)</f>
        <v/>
      </c>
      <c r="G150" s="661"/>
      <c r="H150" s="662" t="str">
        <f>IF('Historical Data'!G137="","",'Historical Data'!G137)</f>
        <v/>
      </c>
      <c r="I150" s="661" t="str">
        <f>IF('Historical Data'!H137="","",'Historical Data'!H137)</f>
        <v/>
      </c>
      <c r="J150" s="661" t="str">
        <f>IF('Historical Data'!I137="","",'Historical Data'!I137)</f>
        <v/>
      </c>
      <c r="L150" s="661" t="str">
        <f>IF('Historical Data'!J137="","",'Historical Data'!J137)</f>
        <v/>
      </c>
      <c r="M150" s="661" t="str">
        <f>IF('Historical Data'!K137="","",'Historical Data'!K137)</f>
        <v/>
      </c>
      <c r="N150" s="661" t="str">
        <f>IF('Historical Data'!L137="","",'Historical Data'!L137)</f>
        <v/>
      </c>
      <c r="O150" s="661"/>
      <c r="P150" s="662" t="str">
        <f>IF('Historical Data'!M137="","",'Historical Data'!M137)</f>
        <v/>
      </c>
      <c r="Q150" s="661" t="str">
        <f>IF('Historical Data'!N137="","",'Historical Data'!N137)</f>
        <v/>
      </c>
      <c r="R150" s="661" t="str">
        <f>IF('Historical Data'!O137="","",'Historical Data'!O137)</f>
        <v/>
      </c>
      <c r="T150" s="661" t="str">
        <f>IF('Historical Data'!W137="","",'Historical Data'!W137)</f>
        <v/>
      </c>
      <c r="U150" s="661" t="str">
        <f>IF('Historical Data'!X137="","",'Historical Data'!X137)</f>
        <v/>
      </c>
      <c r="V150" s="661" t="str">
        <f>IF('Historical Data'!Y137="","",'Historical Data'!Y137)</f>
        <v/>
      </c>
      <c r="W150" s="661"/>
      <c r="X150" s="662" t="str">
        <f>IF('Historical Data'!Z137="","",'Historical Data'!Z137)</f>
        <v/>
      </c>
      <c r="Y150" s="661" t="str">
        <f>IF('Historical Data'!AA137="","",'Historical Data'!AA137)</f>
        <v/>
      </c>
      <c r="Z150" s="661" t="str">
        <f>IF('Historical Data'!AB137="","",'Historical Data'!AB137)</f>
        <v/>
      </c>
      <c r="AB150" s="661" t="str">
        <f>IF('Historical Data'!V137="","",'Historical Data'!V137)</f>
        <v/>
      </c>
      <c r="AC150" s="661" t="str">
        <f>IF('Historical Data'!W137="","",'Historical Data'!W137)</f>
        <v/>
      </c>
      <c r="AD150" s="661" t="str">
        <f>IF('Historical Data'!X137="","",'Historical Data'!X137)</f>
        <v/>
      </c>
      <c r="AE150" s="662" t="str">
        <f>IF('Historical Data'!Y137="","",'Historical Data'!Y137)</f>
        <v/>
      </c>
      <c r="AF150" s="661" t="str">
        <f>IF('Historical Data'!Z137="","",'Historical Data'!Z137)</f>
        <v/>
      </c>
      <c r="AG150" s="661" t="str">
        <f>IF('Historical Data'!AA137="","",'Historical Data'!AA137)</f>
        <v/>
      </c>
    </row>
    <row r="151" spans="2:33">
      <c r="B151" s="660" t="str">
        <f>IF('Historical Data'!B138="","",'Historical Data'!B138)</f>
        <v/>
      </c>
      <c r="D151" s="661" t="str">
        <f>IF('Historical Data'!D138="","",'Historical Data'!D138)</f>
        <v/>
      </c>
      <c r="E151" s="661" t="str">
        <f>IF('Historical Data'!E138="","",'Historical Data'!E138)</f>
        <v/>
      </c>
      <c r="F151" s="661" t="str">
        <f>IF('Historical Data'!F138="","",'Historical Data'!F138)</f>
        <v/>
      </c>
      <c r="G151" s="661"/>
      <c r="H151" s="662" t="str">
        <f>IF('Historical Data'!G138="","",'Historical Data'!G138)</f>
        <v/>
      </c>
      <c r="I151" s="661" t="str">
        <f>IF('Historical Data'!H138="","",'Historical Data'!H138)</f>
        <v/>
      </c>
      <c r="J151" s="661" t="str">
        <f>IF('Historical Data'!I138="","",'Historical Data'!I138)</f>
        <v/>
      </c>
      <c r="L151" s="661" t="str">
        <f>IF('Historical Data'!J138="","",'Historical Data'!J138)</f>
        <v/>
      </c>
      <c r="M151" s="661" t="str">
        <f>IF('Historical Data'!K138="","",'Historical Data'!K138)</f>
        <v/>
      </c>
      <c r="N151" s="661" t="str">
        <f>IF('Historical Data'!L138="","",'Historical Data'!L138)</f>
        <v/>
      </c>
      <c r="O151" s="661"/>
      <c r="P151" s="662" t="str">
        <f>IF('Historical Data'!M138="","",'Historical Data'!M138)</f>
        <v/>
      </c>
      <c r="Q151" s="661" t="str">
        <f>IF('Historical Data'!N138="","",'Historical Data'!N138)</f>
        <v/>
      </c>
      <c r="R151" s="661" t="str">
        <f>IF('Historical Data'!O138="","",'Historical Data'!O138)</f>
        <v/>
      </c>
      <c r="T151" s="661" t="str">
        <f>IF('Historical Data'!W138="","",'Historical Data'!W138)</f>
        <v/>
      </c>
      <c r="U151" s="661" t="str">
        <f>IF('Historical Data'!X138="","",'Historical Data'!X138)</f>
        <v/>
      </c>
      <c r="V151" s="661" t="str">
        <f>IF('Historical Data'!Y138="","",'Historical Data'!Y138)</f>
        <v/>
      </c>
      <c r="W151" s="661"/>
      <c r="X151" s="662" t="str">
        <f>IF('Historical Data'!Z138="","",'Historical Data'!Z138)</f>
        <v/>
      </c>
      <c r="Y151" s="661" t="str">
        <f>IF('Historical Data'!AA138="","",'Historical Data'!AA138)</f>
        <v/>
      </c>
      <c r="Z151" s="661" t="str">
        <f>IF('Historical Data'!AB138="","",'Historical Data'!AB138)</f>
        <v/>
      </c>
      <c r="AB151" s="661" t="str">
        <f>IF('Historical Data'!V138="","",'Historical Data'!V138)</f>
        <v/>
      </c>
      <c r="AC151" s="661" t="str">
        <f>IF('Historical Data'!W138="","",'Historical Data'!W138)</f>
        <v/>
      </c>
      <c r="AD151" s="661" t="str">
        <f>IF('Historical Data'!X138="","",'Historical Data'!X138)</f>
        <v/>
      </c>
      <c r="AE151" s="662" t="str">
        <f>IF('Historical Data'!Y138="","",'Historical Data'!Y138)</f>
        <v/>
      </c>
      <c r="AF151" s="661" t="str">
        <f>IF('Historical Data'!Z138="","",'Historical Data'!Z138)</f>
        <v/>
      </c>
      <c r="AG151" s="661" t="str">
        <f>IF('Historical Data'!AA138="","",'Historical Data'!AA138)</f>
        <v/>
      </c>
    </row>
    <row r="152" spans="2:33">
      <c r="B152" s="660" t="str">
        <f>IF('Historical Data'!B139="","",'Historical Data'!B139)</f>
        <v/>
      </c>
      <c r="D152" s="661" t="str">
        <f>IF('Historical Data'!D139="","",'Historical Data'!D139)</f>
        <v/>
      </c>
      <c r="E152" s="661" t="str">
        <f>IF('Historical Data'!E139="","",'Historical Data'!E139)</f>
        <v/>
      </c>
      <c r="F152" s="661" t="str">
        <f>IF('Historical Data'!F139="","",'Historical Data'!F139)</f>
        <v/>
      </c>
      <c r="G152" s="661"/>
      <c r="H152" s="662" t="str">
        <f>IF('Historical Data'!G139="","",'Historical Data'!G139)</f>
        <v/>
      </c>
      <c r="I152" s="661" t="str">
        <f>IF('Historical Data'!H139="","",'Historical Data'!H139)</f>
        <v/>
      </c>
      <c r="J152" s="661" t="str">
        <f>IF('Historical Data'!I139="","",'Historical Data'!I139)</f>
        <v/>
      </c>
      <c r="L152" s="661" t="str">
        <f>IF('Historical Data'!J139="","",'Historical Data'!J139)</f>
        <v/>
      </c>
      <c r="M152" s="661" t="str">
        <f>IF('Historical Data'!K139="","",'Historical Data'!K139)</f>
        <v/>
      </c>
      <c r="N152" s="661" t="str">
        <f>IF('Historical Data'!L139="","",'Historical Data'!L139)</f>
        <v/>
      </c>
      <c r="O152" s="661"/>
      <c r="P152" s="662" t="str">
        <f>IF('Historical Data'!M139="","",'Historical Data'!M139)</f>
        <v/>
      </c>
      <c r="Q152" s="661" t="str">
        <f>IF('Historical Data'!N139="","",'Historical Data'!N139)</f>
        <v/>
      </c>
      <c r="R152" s="661" t="str">
        <f>IF('Historical Data'!O139="","",'Historical Data'!O139)</f>
        <v/>
      </c>
      <c r="T152" s="661" t="str">
        <f>IF('Historical Data'!W139="","",'Historical Data'!W139)</f>
        <v/>
      </c>
      <c r="U152" s="661" t="str">
        <f>IF('Historical Data'!X139="","",'Historical Data'!X139)</f>
        <v/>
      </c>
      <c r="V152" s="661" t="str">
        <f>IF('Historical Data'!Y139="","",'Historical Data'!Y139)</f>
        <v/>
      </c>
      <c r="W152" s="661"/>
      <c r="X152" s="662" t="str">
        <f>IF('Historical Data'!Z139="","",'Historical Data'!Z139)</f>
        <v/>
      </c>
      <c r="Y152" s="661" t="str">
        <f>IF('Historical Data'!AA139="","",'Historical Data'!AA139)</f>
        <v/>
      </c>
      <c r="Z152" s="661" t="str">
        <f>IF('Historical Data'!AB139="","",'Historical Data'!AB139)</f>
        <v/>
      </c>
      <c r="AB152" s="661" t="str">
        <f>IF('Historical Data'!V139="","",'Historical Data'!V139)</f>
        <v/>
      </c>
      <c r="AC152" s="661" t="str">
        <f>IF('Historical Data'!W139="","",'Historical Data'!W139)</f>
        <v/>
      </c>
      <c r="AD152" s="661" t="str">
        <f>IF('Historical Data'!X139="","",'Historical Data'!X139)</f>
        <v/>
      </c>
      <c r="AE152" s="662" t="str">
        <f>IF('Historical Data'!Y139="","",'Historical Data'!Y139)</f>
        <v/>
      </c>
      <c r="AF152" s="661" t="str">
        <f>IF('Historical Data'!Z139="","",'Historical Data'!Z139)</f>
        <v/>
      </c>
      <c r="AG152" s="661" t="str">
        <f>IF('Historical Data'!AA139="","",'Historical Data'!AA139)</f>
        <v/>
      </c>
    </row>
    <row r="153" spans="2:33">
      <c r="B153" s="660" t="str">
        <f>IF('Historical Data'!B140="","",'Historical Data'!B140)</f>
        <v/>
      </c>
      <c r="D153" s="661" t="str">
        <f>IF('Historical Data'!D140="","",'Historical Data'!D140)</f>
        <v/>
      </c>
      <c r="E153" s="661" t="str">
        <f>IF('Historical Data'!E140="","",'Historical Data'!E140)</f>
        <v/>
      </c>
      <c r="F153" s="661" t="str">
        <f>IF('Historical Data'!F140="","",'Historical Data'!F140)</f>
        <v/>
      </c>
      <c r="G153" s="661"/>
      <c r="H153" s="662" t="str">
        <f>IF('Historical Data'!G140="","",'Historical Data'!G140)</f>
        <v/>
      </c>
      <c r="I153" s="661" t="str">
        <f>IF('Historical Data'!H140="","",'Historical Data'!H140)</f>
        <v/>
      </c>
      <c r="J153" s="661" t="str">
        <f>IF('Historical Data'!I140="","",'Historical Data'!I140)</f>
        <v/>
      </c>
      <c r="L153" s="661" t="str">
        <f>IF('Historical Data'!J140="","",'Historical Data'!J140)</f>
        <v/>
      </c>
      <c r="M153" s="661" t="str">
        <f>IF('Historical Data'!K140="","",'Historical Data'!K140)</f>
        <v/>
      </c>
      <c r="N153" s="661" t="str">
        <f>IF('Historical Data'!L140="","",'Historical Data'!L140)</f>
        <v/>
      </c>
      <c r="O153" s="661"/>
      <c r="P153" s="662" t="str">
        <f>IF('Historical Data'!M140="","",'Historical Data'!M140)</f>
        <v/>
      </c>
      <c r="Q153" s="661" t="str">
        <f>IF('Historical Data'!N140="","",'Historical Data'!N140)</f>
        <v/>
      </c>
      <c r="R153" s="661" t="str">
        <f>IF('Historical Data'!O140="","",'Historical Data'!O140)</f>
        <v/>
      </c>
      <c r="T153" s="661" t="str">
        <f>IF('Historical Data'!W140="","",'Historical Data'!W140)</f>
        <v/>
      </c>
      <c r="U153" s="661" t="str">
        <f>IF('Historical Data'!X140="","",'Historical Data'!X140)</f>
        <v/>
      </c>
      <c r="V153" s="661" t="str">
        <f>IF('Historical Data'!Y140="","",'Historical Data'!Y140)</f>
        <v/>
      </c>
      <c r="W153" s="661"/>
      <c r="X153" s="662" t="str">
        <f>IF('Historical Data'!Z140="","",'Historical Data'!Z140)</f>
        <v/>
      </c>
      <c r="Y153" s="661" t="str">
        <f>IF('Historical Data'!AA140="","",'Historical Data'!AA140)</f>
        <v/>
      </c>
      <c r="Z153" s="661" t="str">
        <f>IF('Historical Data'!AB140="","",'Historical Data'!AB140)</f>
        <v/>
      </c>
      <c r="AB153" s="661" t="str">
        <f>IF('Historical Data'!V140="","",'Historical Data'!V140)</f>
        <v/>
      </c>
      <c r="AC153" s="661" t="str">
        <f>IF('Historical Data'!W140="","",'Historical Data'!W140)</f>
        <v/>
      </c>
      <c r="AD153" s="661" t="str">
        <f>IF('Historical Data'!X140="","",'Historical Data'!X140)</f>
        <v/>
      </c>
      <c r="AE153" s="662" t="str">
        <f>IF('Historical Data'!Y140="","",'Historical Data'!Y140)</f>
        <v/>
      </c>
      <c r="AF153" s="661" t="str">
        <f>IF('Historical Data'!Z140="","",'Historical Data'!Z140)</f>
        <v/>
      </c>
      <c r="AG153" s="661" t="str">
        <f>IF('Historical Data'!AA140="","",'Historical Data'!AA140)</f>
        <v/>
      </c>
    </row>
    <row r="154" spans="2:33">
      <c r="B154" s="660" t="str">
        <f>IF('Historical Data'!B141="","",'Historical Data'!B141)</f>
        <v/>
      </c>
      <c r="D154" s="661" t="str">
        <f>IF('Historical Data'!D141="","",'Historical Data'!D141)</f>
        <v/>
      </c>
      <c r="E154" s="661" t="str">
        <f>IF('Historical Data'!E141="","",'Historical Data'!E141)</f>
        <v/>
      </c>
      <c r="F154" s="661" t="str">
        <f>IF('Historical Data'!F141="","",'Historical Data'!F141)</f>
        <v/>
      </c>
      <c r="G154" s="661"/>
      <c r="H154" s="662" t="str">
        <f>IF('Historical Data'!G141="","",'Historical Data'!G141)</f>
        <v/>
      </c>
      <c r="I154" s="661" t="str">
        <f>IF('Historical Data'!H141="","",'Historical Data'!H141)</f>
        <v/>
      </c>
      <c r="J154" s="661" t="str">
        <f>IF('Historical Data'!I141="","",'Historical Data'!I141)</f>
        <v/>
      </c>
      <c r="L154" s="661" t="str">
        <f>IF('Historical Data'!J141="","",'Historical Data'!J141)</f>
        <v/>
      </c>
      <c r="M154" s="661" t="str">
        <f>IF('Historical Data'!K141="","",'Historical Data'!K141)</f>
        <v/>
      </c>
      <c r="N154" s="661" t="str">
        <f>IF('Historical Data'!L141="","",'Historical Data'!L141)</f>
        <v/>
      </c>
      <c r="O154" s="661"/>
      <c r="P154" s="662" t="str">
        <f>IF('Historical Data'!M141="","",'Historical Data'!M141)</f>
        <v/>
      </c>
      <c r="Q154" s="661" t="str">
        <f>IF('Historical Data'!N141="","",'Historical Data'!N141)</f>
        <v/>
      </c>
      <c r="R154" s="661" t="str">
        <f>IF('Historical Data'!O141="","",'Historical Data'!O141)</f>
        <v/>
      </c>
      <c r="T154" s="661" t="str">
        <f>IF('Historical Data'!W141="","",'Historical Data'!W141)</f>
        <v/>
      </c>
      <c r="U154" s="661" t="str">
        <f>IF('Historical Data'!X141="","",'Historical Data'!X141)</f>
        <v/>
      </c>
      <c r="V154" s="661" t="str">
        <f>IF('Historical Data'!Y141="","",'Historical Data'!Y141)</f>
        <v/>
      </c>
      <c r="W154" s="661"/>
      <c r="X154" s="662" t="str">
        <f>IF('Historical Data'!Z141="","",'Historical Data'!Z141)</f>
        <v/>
      </c>
      <c r="Y154" s="661" t="str">
        <f>IF('Historical Data'!AA141="","",'Historical Data'!AA141)</f>
        <v/>
      </c>
      <c r="Z154" s="661" t="str">
        <f>IF('Historical Data'!AB141="","",'Historical Data'!AB141)</f>
        <v/>
      </c>
      <c r="AB154" s="661" t="str">
        <f>IF('Historical Data'!V141="","",'Historical Data'!V141)</f>
        <v/>
      </c>
      <c r="AC154" s="661" t="str">
        <f>IF('Historical Data'!W141="","",'Historical Data'!W141)</f>
        <v/>
      </c>
      <c r="AD154" s="661" t="str">
        <f>IF('Historical Data'!X141="","",'Historical Data'!X141)</f>
        <v/>
      </c>
      <c r="AE154" s="662" t="str">
        <f>IF('Historical Data'!Y141="","",'Historical Data'!Y141)</f>
        <v/>
      </c>
      <c r="AF154" s="661" t="str">
        <f>IF('Historical Data'!Z141="","",'Historical Data'!Z141)</f>
        <v/>
      </c>
      <c r="AG154" s="661" t="str">
        <f>IF('Historical Data'!AA141="","",'Historical Data'!AA141)</f>
        <v/>
      </c>
    </row>
    <row r="155" spans="2:33">
      <c r="B155" s="660" t="str">
        <f>IF('Historical Data'!B142="","",'Historical Data'!B142)</f>
        <v/>
      </c>
      <c r="D155" s="661" t="str">
        <f>IF('Historical Data'!D142="","",'Historical Data'!D142)</f>
        <v/>
      </c>
      <c r="E155" s="661" t="str">
        <f>IF('Historical Data'!E142="","",'Historical Data'!E142)</f>
        <v/>
      </c>
      <c r="F155" s="661" t="str">
        <f>IF('Historical Data'!F142="","",'Historical Data'!F142)</f>
        <v/>
      </c>
      <c r="G155" s="661"/>
      <c r="H155" s="662" t="str">
        <f>IF('Historical Data'!G142="","",'Historical Data'!G142)</f>
        <v/>
      </c>
      <c r="I155" s="661" t="str">
        <f>IF('Historical Data'!H142="","",'Historical Data'!H142)</f>
        <v/>
      </c>
      <c r="J155" s="661" t="str">
        <f>IF('Historical Data'!I142="","",'Historical Data'!I142)</f>
        <v/>
      </c>
      <c r="L155" s="661" t="str">
        <f>IF('Historical Data'!J142="","",'Historical Data'!J142)</f>
        <v/>
      </c>
      <c r="M155" s="661" t="str">
        <f>IF('Historical Data'!K142="","",'Historical Data'!K142)</f>
        <v/>
      </c>
      <c r="N155" s="661" t="str">
        <f>IF('Historical Data'!L142="","",'Historical Data'!L142)</f>
        <v/>
      </c>
      <c r="O155" s="661"/>
      <c r="P155" s="662" t="str">
        <f>IF('Historical Data'!M142="","",'Historical Data'!M142)</f>
        <v/>
      </c>
      <c r="Q155" s="661" t="str">
        <f>IF('Historical Data'!N142="","",'Historical Data'!N142)</f>
        <v/>
      </c>
      <c r="R155" s="661" t="str">
        <f>IF('Historical Data'!O142="","",'Historical Data'!O142)</f>
        <v/>
      </c>
      <c r="T155" s="661" t="str">
        <f>IF('Historical Data'!W142="","",'Historical Data'!W142)</f>
        <v/>
      </c>
      <c r="U155" s="661" t="str">
        <f>IF('Historical Data'!X142="","",'Historical Data'!X142)</f>
        <v/>
      </c>
      <c r="V155" s="661" t="str">
        <f>IF('Historical Data'!Y142="","",'Historical Data'!Y142)</f>
        <v/>
      </c>
      <c r="W155" s="661"/>
      <c r="X155" s="662" t="str">
        <f>IF('Historical Data'!Z142="","",'Historical Data'!Z142)</f>
        <v/>
      </c>
      <c r="Y155" s="661" t="str">
        <f>IF('Historical Data'!AA142="","",'Historical Data'!AA142)</f>
        <v/>
      </c>
      <c r="Z155" s="661" t="str">
        <f>IF('Historical Data'!AB142="","",'Historical Data'!AB142)</f>
        <v/>
      </c>
      <c r="AB155" s="661" t="str">
        <f>IF('Historical Data'!V142="","",'Historical Data'!V142)</f>
        <v/>
      </c>
      <c r="AC155" s="661" t="str">
        <f>IF('Historical Data'!W142="","",'Historical Data'!W142)</f>
        <v/>
      </c>
      <c r="AD155" s="661" t="str">
        <f>IF('Historical Data'!X142="","",'Historical Data'!X142)</f>
        <v/>
      </c>
      <c r="AE155" s="662" t="str">
        <f>IF('Historical Data'!Y142="","",'Historical Data'!Y142)</f>
        <v/>
      </c>
      <c r="AF155" s="661" t="str">
        <f>IF('Historical Data'!Z142="","",'Historical Data'!Z142)</f>
        <v/>
      </c>
      <c r="AG155" s="661" t="str">
        <f>IF('Historical Data'!AA142="","",'Historical Data'!AA142)</f>
        <v/>
      </c>
    </row>
    <row r="156" spans="2:33">
      <c r="B156" s="660" t="str">
        <f>IF('Historical Data'!B143="","",'Historical Data'!B143)</f>
        <v/>
      </c>
      <c r="D156" s="661" t="str">
        <f>IF('Historical Data'!D143="","",'Historical Data'!D143)</f>
        <v/>
      </c>
      <c r="E156" s="661" t="str">
        <f>IF('Historical Data'!E143="","",'Historical Data'!E143)</f>
        <v/>
      </c>
      <c r="F156" s="661" t="str">
        <f>IF('Historical Data'!F143="","",'Historical Data'!F143)</f>
        <v/>
      </c>
      <c r="G156" s="661"/>
      <c r="H156" s="662" t="str">
        <f>IF('Historical Data'!G143="","",'Historical Data'!G143)</f>
        <v/>
      </c>
      <c r="I156" s="661" t="str">
        <f>IF('Historical Data'!H143="","",'Historical Data'!H143)</f>
        <v/>
      </c>
      <c r="J156" s="661" t="str">
        <f>IF('Historical Data'!I143="","",'Historical Data'!I143)</f>
        <v/>
      </c>
      <c r="L156" s="661" t="str">
        <f>IF('Historical Data'!J143="","",'Historical Data'!J143)</f>
        <v/>
      </c>
      <c r="M156" s="661" t="str">
        <f>IF('Historical Data'!K143="","",'Historical Data'!K143)</f>
        <v/>
      </c>
      <c r="N156" s="661" t="str">
        <f>IF('Historical Data'!L143="","",'Historical Data'!L143)</f>
        <v/>
      </c>
      <c r="O156" s="661"/>
      <c r="P156" s="662" t="str">
        <f>IF('Historical Data'!M143="","",'Historical Data'!M143)</f>
        <v/>
      </c>
      <c r="Q156" s="661" t="str">
        <f>IF('Historical Data'!N143="","",'Historical Data'!N143)</f>
        <v/>
      </c>
      <c r="R156" s="661" t="str">
        <f>IF('Historical Data'!O143="","",'Historical Data'!O143)</f>
        <v/>
      </c>
      <c r="T156" s="661" t="str">
        <f>IF('Historical Data'!W143="","",'Historical Data'!W143)</f>
        <v/>
      </c>
      <c r="U156" s="661" t="str">
        <f>IF('Historical Data'!X143="","",'Historical Data'!X143)</f>
        <v/>
      </c>
      <c r="V156" s="661" t="str">
        <f>IF('Historical Data'!Y143="","",'Historical Data'!Y143)</f>
        <v/>
      </c>
      <c r="W156" s="661"/>
      <c r="X156" s="662" t="str">
        <f>IF('Historical Data'!Z143="","",'Historical Data'!Z143)</f>
        <v/>
      </c>
      <c r="Y156" s="661" t="str">
        <f>IF('Historical Data'!AA143="","",'Historical Data'!AA143)</f>
        <v/>
      </c>
      <c r="Z156" s="661" t="str">
        <f>IF('Historical Data'!AB143="","",'Historical Data'!AB143)</f>
        <v/>
      </c>
      <c r="AB156" s="661" t="str">
        <f>IF('Historical Data'!V143="","",'Historical Data'!V143)</f>
        <v/>
      </c>
      <c r="AC156" s="661" t="str">
        <f>IF('Historical Data'!W143="","",'Historical Data'!W143)</f>
        <v/>
      </c>
      <c r="AD156" s="661" t="str">
        <f>IF('Historical Data'!X143="","",'Historical Data'!X143)</f>
        <v/>
      </c>
      <c r="AE156" s="662" t="str">
        <f>IF('Historical Data'!Y143="","",'Historical Data'!Y143)</f>
        <v/>
      </c>
      <c r="AF156" s="661" t="str">
        <f>IF('Historical Data'!Z143="","",'Historical Data'!Z143)</f>
        <v/>
      </c>
      <c r="AG156" s="661" t="str">
        <f>IF('Historical Data'!AA143="","",'Historical Data'!AA143)</f>
        <v/>
      </c>
    </row>
    <row r="157" spans="2:33">
      <c r="B157" s="660" t="str">
        <f>IF('Historical Data'!B144="","",'Historical Data'!B144)</f>
        <v/>
      </c>
      <c r="D157" s="661" t="str">
        <f>IF('Historical Data'!D144="","",'Historical Data'!D144)</f>
        <v/>
      </c>
      <c r="E157" s="661" t="str">
        <f>IF('Historical Data'!E144="","",'Historical Data'!E144)</f>
        <v/>
      </c>
      <c r="F157" s="661" t="str">
        <f>IF('Historical Data'!F144="","",'Historical Data'!F144)</f>
        <v/>
      </c>
      <c r="G157" s="661"/>
      <c r="H157" s="662" t="str">
        <f>IF('Historical Data'!G144="","",'Historical Data'!G144)</f>
        <v/>
      </c>
      <c r="I157" s="661" t="str">
        <f>IF('Historical Data'!H144="","",'Historical Data'!H144)</f>
        <v/>
      </c>
      <c r="J157" s="661" t="str">
        <f>IF('Historical Data'!I144="","",'Historical Data'!I144)</f>
        <v/>
      </c>
      <c r="L157" s="661" t="str">
        <f>IF('Historical Data'!J144="","",'Historical Data'!J144)</f>
        <v/>
      </c>
      <c r="M157" s="661" t="str">
        <f>IF('Historical Data'!K144="","",'Historical Data'!K144)</f>
        <v/>
      </c>
      <c r="N157" s="661" t="str">
        <f>IF('Historical Data'!L144="","",'Historical Data'!L144)</f>
        <v/>
      </c>
      <c r="O157" s="661"/>
      <c r="P157" s="662" t="str">
        <f>IF('Historical Data'!M144="","",'Historical Data'!M144)</f>
        <v/>
      </c>
      <c r="Q157" s="661" t="str">
        <f>IF('Historical Data'!N144="","",'Historical Data'!N144)</f>
        <v/>
      </c>
      <c r="R157" s="661" t="str">
        <f>IF('Historical Data'!O144="","",'Historical Data'!O144)</f>
        <v/>
      </c>
      <c r="T157" s="661" t="str">
        <f>IF('Historical Data'!W144="","",'Historical Data'!W144)</f>
        <v/>
      </c>
      <c r="U157" s="661" t="str">
        <f>IF('Historical Data'!X144="","",'Historical Data'!X144)</f>
        <v/>
      </c>
      <c r="V157" s="661" t="str">
        <f>IF('Historical Data'!Y144="","",'Historical Data'!Y144)</f>
        <v/>
      </c>
      <c r="W157" s="661"/>
      <c r="X157" s="662" t="str">
        <f>IF('Historical Data'!Z144="","",'Historical Data'!Z144)</f>
        <v/>
      </c>
      <c r="Y157" s="661" t="str">
        <f>IF('Historical Data'!AA144="","",'Historical Data'!AA144)</f>
        <v/>
      </c>
      <c r="Z157" s="661" t="str">
        <f>IF('Historical Data'!AB144="","",'Historical Data'!AB144)</f>
        <v/>
      </c>
      <c r="AB157" s="661" t="str">
        <f>IF('Historical Data'!V144="","",'Historical Data'!V144)</f>
        <v/>
      </c>
      <c r="AC157" s="661" t="str">
        <f>IF('Historical Data'!W144="","",'Historical Data'!W144)</f>
        <v/>
      </c>
      <c r="AD157" s="661" t="str">
        <f>IF('Historical Data'!X144="","",'Historical Data'!X144)</f>
        <v/>
      </c>
      <c r="AE157" s="662" t="str">
        <f>IF('Historical Data'!Y144="","",'Historical Data'!Y144)</f>
        <v/>
      </c>
      <c r="AF157" s="661" t="str">
        <f>IF('Historical Data'!Z144="","",'Historical Data'!Z144)</f>
        <v/>
      </c>
      <c r="AG157" s="661" t="str">
        <f>IF('Historical Data'!AA144="","",'Historical Data'!AA144)</f>
        <v/>
      </c>
    </row>
    <row r="158" spans="2:33">
      <c r="B158" s="660" t="str">
        <f>IF('Historical Data'!B145="","",'Historical Data'!B145)</f>
        <v/>
      </c>
      <c r="D158" s="661" t="str">
        <f>IF('Historical Data'!D145="","",'Historical Data'!D145)</f>
        <v/>
      </c>
      <c r="E158" s="661" t="str">
        <f>IF('Historical Data'!E145="","",'Historical Data'!E145)</f>
        <v/>
      </c>
      <c r="F158" s="661" t="str">
        <f>IF('Historical Data'!F145="","",'Historical Data'!F145)</f>
        <v/>
      </c>
      <c r="G158" s="661"/>
      <c r="H158" s="662" t="str">
        <f>IF('Historical Data'!G145="","",'Historical Data'!G145)</f>
        <v/>
      </c>
      <c r="I158" s="661" t="str">
        <f>IF('Historical Data'!H145="","",'Historical Data'!H145)</f>
        <v/>
      </c>
      <c r="J158" s="661" t="str">
        <f>IF('Historical Data'!I145="","",'Historical Data'!I145)</f>
        <v/>
      </c>
      <c r="L158" s="661" t="str">
        <f>IF('Historical Data'!J145="","",'Historical Data'!J145)</f>
        <v/>
      </c>
      <c r="M158" s="661" t="str">
        <f>IF('Historical Data'!K145="","",'Historical Data'!K145)</f>
        <v/>
      </c>
      <c r="N158" s="661" t="str">
        <f>IF('Historical Data'!L145="","",'Historical Data'!L145)</f>
        <v/>
      </c>
      <c r="O158" s="661"/>
      <c r="P158" s="662" t="str">
        <f>IF('Historical Data'!M145="","",'Historical Data'!M145)</f>
        <v/>
      </c>
      <c r="Q158" s="661" t="str">
        <f>IF('Historical Data'!N145="","",'Historical Data'!N145)</f>
        <v/>
      </c>
      <c r="R158" s="661" t="str">
        <f>IF('Historical Data'!O145="","",'Historical Data'!O145)</f>
        <v/>
      </c>
      <c r="T158" s="661" t="str">
        <f>IF('Historical Data'!W145="","",'Historical Data'!W145)</f>
        <v/>
      </c>
      <c r="U158" s="661" t="str">
        <f>IF('Historical Data'!X145="","",'Historical Data'!X145)</f>
        <v/>
      </c>
      <c r="V158" s="661" t="str">
        <f>IF('Historical Data'!Y145="","",'Historical Data'!Y145)</f>
        <v/>
      </c>
      <c r="W158" s="661"/>
      <c r="X158" s="662" t="str">
        <f>IF('Historical Data'!Z145="","",'Historical Data'!Z145)</f>
        <v/>
      </c>
      <c r="Y158" s="661" t="str">
        <f>IF('Historical Data'!AA145="","",'Historical Data'!AA145)</f>
        <v/>
      </c>
      <c r="Z158" s="661" t="str">
        <f>IF('Historical Data'!AB145="","",'Historical Data'!AB145)</f>
        <v/>
      </c>
      <c r="AB158" s="661" t="str">
        <f>IF('Historical Data'!V145="","",'Historical Data'!V145)</f>
        <v/>
      </c>
      <c r="AC158" s="661" t="str">
        <f>IF('Historical Data'!W145="","",'Historical Data'!W145)</f>
        <v/>
      </c>
      <c r="AD158" s="661" t="str">
        <f>IF('Historical Data'!X145="","",'Historical Data'!X145)</f>
        <v/>
      </c>
      <c r="AE158" s="662" t="str">
        <f>IF('Historical Data'!Y145="","",'Historical Data'!Y145)</f>
        <v/>
      </c>
      <c r="AF158" s="661" t="str">
        <f>IF('Historical Data'!Z145="","",'Historical Data'!Z145)</f>
        <v/>
      </c>
      <c r="AG158" s="661" t="str">
        <f>IF('Historical Data'!AA145="","",'Historical Data'!AA145)</f>
        <v/>
      </c>
    </row>
    <row r="159" spans="2:33">
      <c r="B159" s="660" t="str">
        <f>IF('Historical Data'!B146="","",'Historical Data'!B146)</f>
        <v/>
      </c>
      <c r="D159" s="661" t="str">
        <f>IF('Historical Data'!D146="","",'Historical Data'!D146)</f>
        <v/>
      </c>
      <c r="E159" s="661" t="str">
        <f>IF('Historical Data'!E146="","",'Historical Data'!E146)</f>
        <v/>
      </c>
      <c r="F159" s="661" t="str">
        <f>IF('Historical Data'!F146="","",'Historical Data'!F146)</f>
        <v/>
      </c>
      <c r="G159" s="661"/>
      <c r="H159" s="662" t="str">
        <f>IF('Historical Data'!G146="","",'Historical Data'!G146)</f>
        <v/>
      </c>
      <c r="I159" s="661" t="str">
        <f>IF('Historical Data'!H146="","",'Historical Data'!H146)</f>
        <v/>
      </c>
      <c r="J159" s="661" t="str">
        <f>IF('Historical Data'!I146="","",'Historical Data'!I146)</f>
        <v/>
      </c>
      <c r="L159" s="661" t="str">
        <f>IF('Historical Data'!J146="","",'Historical Data'!J146)</f>
        <v/>
      </c>
      <c r="M159" s="661" t="str">
        <f>IF('Historical Data'!K146="","",'Historical Data'!K146)</f>
        <v/>
      </c>
      <c r="N159" s="661" t="str">
        <f>IF('Historical Data'!L146="","",'Historical Data'!L146)</f>
        <v/>
      </c>
      <c r="O159" s="661"/>
      <c r="P159" s="662" t="str">
        <f>IF('Historical Data'!M146="","",'Historical Data'!M146)</f>
        <v/>
      </c>
      <c r="Q159" s="661" t="str">
        <f>IF('Historical Data'!N146="","",'Historical Data'!N146)</f>
        <v/>
      </c>
      <c r="R159" s="661" t="str">
        <f>IF('Historical Data'!O146="","",'Historical Data'!O146)</f>
        <v/>
      </c>
      <c r="T159" s="661" t="str">
        <f>IF('Historical Data'!W146="","",'Historical Data'!W146)</f>
        <v/>
      </c>
      <c r="U159" s="661" t="str">
        <f>IF('Historical Data'!X146="","",'Historical Data'!X146)</f>
        <v/>
      </c>
      <c r="V159" s="661" t="str">
        <f>IF('Historical Data'!Y146="","",'Historical Data'!Y146)</f>
        <v/>
      </c>
      <c r="W159" s="661"/>
      <c r="X159" s="662" t="str">
        <f>IF('Historical Data'!Z146="","",'Historical Data'!Z146)</f>
        <v/>
      </c>
      <c r="Y159" s="661" t="str">
        <f>IF('Historical Data'!AA146="","",'Historical Data'!AA146)</f>
        <v/>
      </c>
      <c r="Z159" s="661" t="str">
        <f>IF('Historical Data'!AB146="","",'Historical Data'!AB146)</f>
        <v/>
      </c>
      <c r="AB159" s="661" t="str">
        <f>IF('Historical Data'!V146="","",'Historical Data'!V146)</f>
        <v/>
      </c>
      <c r="AC159" s="661" t="str">
        <f>IF('Historical Data'!W146="","",'Historical Data'!W146)</f>
        <v/>
      </c>
      <c r="AD159" s="661" t="str">
        <f>IF('Historical Data'!X146="","",'Historical Data'!X146)</f>
        <v/>
      </c>
      <c r="AE159" s="662" t="str">
        <f>IF('Historical Data'!Y146="","",'Historical Data'!Y146)</f>
        <v/>
      </c>
      <c r="AF159" s="661" t="str">
        <f>IF('Historical Data'!Z146="","",'Historical Data'!Z146)</f>
        <v/>
      </c>
      <c r="AG159" s="661" t="str">
        <f>IF('Historical Data'!AA146="","",'Historical Data'!AA146)</f>
        <v/>
      </c>
    </row>
    <row r="160" spans="2:33">
      <c r="B160" s="660" t="str">
        <f>IF('Historical Data'!B147="","",'Historical Data'!B147)</f>
        <v/>
      </c>
      <c r="D160" s="661" t="str">
        <f>IF('Historical Data'!D147="","",'Historical Data'!D147)</f>
        <v/>
      </c>
      <c r="E160" s="661" t="str">
        <f>IF('Historical Data'!E147="","",'Historical Data'!E147)</f>
        <v/>
      </c>
      <c r="F160" s="661" t="str">
        <f>IF('Historical Data'!F147="","",'Historical Data'!F147)</f>
        <v/>
      </c>
      <c r="G160" s="661"/>
      <c r="H160" s="662" t="str">
        <f>IF('Historical Data'!G147="","",'Historical Data'!G147)</f>
        <v/>
      </c>
      <c r="I160" s="661" t="str">
        <f>IF('Historical Data'!H147="","",'Historical Data'!H147)</f>
        <v/>
      </c>
      <c r="J160" s="661" t="str">
        <f>IF('Historical Data'!I147="","",'Historical Data'!I147)</f>
        <v/>
      </c>
      <c r="L160" s="661" t="str">
        <f>IF('Historical Data'!J147="","",'Historical Data'!J147)</f>
        <v/>
      </c>
      <c r="M160" s="661" t="str">
        <f>IF('Historical Data'!K147="","",'Historical Data'!K147)</f>
        <v/>
      </c>
      <c r="N160" s="661" t="str">
        <f>IF('Historical Data'!L147="","",'Historical Data'!L147)</f>
        <v/>
      </c>
      <c r="O160" s="661"/>
      <c r="P160" s="662" t="str">
        <f>IF('Historical Data'!M147="","",'Historical Data'!M147)</f>
        <v/>
      </c>
      <c r="Q160" s="661" t="str">
        <f>IF('Historical Data'!N147="","",'Historical Data'!N147)</f>
        <v/>
      </c>
      <c r="R160" s="661" t="str">
        <f>IF('Historical Data'!O147="","",'Historical Data'!O147)</f>
        <v/>
      </c>
      <c r="T160" s="661" t="str">
        <f>IF('Historical Data'!W147="","",'Historical Data'!W147)</f>
        <v/>
      </c>
      <c r="U160" s="661" t="str">
        <f>IF('Historical Data'!X147="","",'Historical Data'!X147)</f>
        <v/>
      </c>
      <c r="V160" s="661" t="str">
        <f>IF('Historical Data'!Y147="","",'Historical Data'!Y147)</f>
        <v/>
      </c>
      <c r="W160" s="661"/>
      <c r="X160" s="662" t="str">
        <f>IF('Historical Data'!Z147="","",'Historical Data'!Z147)</f>
        <v/>
      </c>
      <c r="Y160" s="661" t="str">
        <f>IF('Historical Data'!AA147="","",'Historical Data'!AA147)</f>
        <v/>
      </c>
      <c r="Z160" s="661" t="str">
        <f>IF('Historical Data'!AB147="","",'Historical Data'!AB147)</f>
        <v/>
      </c>
      <c r="AB160" s="661" t="str">
        <f>IF('Historical Data'!V147="","",'Historical Data'!V147)</f>
        <v/>
      </c>
      <c r="AC160" s="661" t="str">
        <f>IF('Historical Data'!W147="","",'Historical Data'!W147)</f>
        <v/>
      </c>
      <c r="AD160" s="661" t="str">
        <f>IF('Historical Data'!X147="","",'Historical Data'!X147)</f>
        <v/>
      </c>
      <c r="AE160" s="662" t="str">
        <f>IF('Historical Data'!Y147="","",'Historical Data'!Y147)</f>
        <v/>
      </c>
      <c r="AF160" s="661" t="str">
        <f>IF('Historical Data'!Z147="","",'Historical Data'!Z147)</f>
        <v/>
      </c>
      <c r="AG160" s="661" t="str">
        <f>IF('Historical Data'!AA147="","",'Historical Data'!AA147)</f>
        <v/>
      </c>
    </row>
    <row r="161" spans="2:33">
      <c r="B161" s="660" t="str">
        <f>IF('Historical Data'!B148="","",'Historical Data'!B148)</f>
        <v/>
      </c>
      <c r="D161" s="661" t="str">
        <f>IF('Historical Data'!D148="","",'Historical Data'!D148)</f>
        <v/>
      </c>
      <c r="E161" s="661" t="str">
        <f>IF('Historical Data'!E148="","",'Historical Data'!E148)</f>
        <v/>
      </c>
      <c r="F161" s="661" t="str">
        <f>IF('Historical Data'!F148="","",'Historical Data'!F148)</f>
        <v/>
      </c>
      <c r="G161" s="661"/>
      <c r="H161" s="662" t="str">
        <f>IF('Historical Data'!G148="","",'Historical Data'!G148)</f>
        <v/>
      </c>
      <c r="I161" s="661" t="str">
        <f>IF('Historical Data'!H148="","",'Historical Data'!H148)</f>
        <v/>
      </c>
      <c r="J161" s="661" t="str">
        <f>IF('Historical Data'!I148="","",'Historical Data'!I148)</f>
        <v/>
      </c>
      <c r="L161" s="661" t="str">
        <f>IF('Historical Data'!J148="","",'Historical Data'!J148)</f>
        <v/>
      </c>
      <c r="M161" s="661" t="str">
        <f>IF('Historical Data'!K148="","",'Historical Data'!K148)</f>
        <v/>
      </c>
      <c r="N161" s="661" t="str">
        <f>IF('Historical Data'!L148="","",'Historical Data'!L148)</f>
        <v/>
      </c>
      <c r="O161" s="661"/>
      <c r="P161" s="662" t="str">
        <f>IF('Historical Data'!M148="","",'Historical Data'!M148)</f>
        <v/>
      </c>
      <c r="Q161" s="661" t="str">
        <f>IF('Historical Data'!N148="","",'Historical Data'!N148)</f>
        <v/>
      </c>
      <c r="R161" s="661" t="str">
        <f>IF('Historical Data'!O148="","",'Historical Data'!O148)</f>
        <v/>
      </c>
      <c r="T161" s="661" t="str">
        <f>IF('Historical Data'!W148="","",'Historical Data'!W148)</f>
        <v/>
      </c>
      <c r="U161" s="661" t="str">
        <f>IF('Historical Data'!X148="","",'Historical Data'!X148)</f>
        <v/>
      </c>
      <c r="V161" s="661" t="str">
        <f>IF('Historical Data'!Y148="","",'Historical Data'!Y148)</f>
        <v/>
      </c>
      <c r="W161" s="661"/>
      <c r="X161" s="662" t="str">
        <f>IF('Historical Data'!Z148="","",'Historical Data'!Z148)</f>
        <v/>
      </c>
      <c r="Y161" s="661" t="str">
        <f>IF('Historical Data'!AA148="","",'Historical Data'!AA148)</f>
        <v/>
      </c>
      <c r="Z161" s="661" t="str">
        <f>IF('Historical Data'!AB148="","",'Historical Data'!AB148)</f>
        <v/>
      </c>
      <c r="AB161" s="661" t="str">
        <f>IF('Historical Data'!V148="","",'Historical Data'!V148)</f>
        <v/>
      </c>
      <c r="AC161" s="661" t="str">
        <f>IF('Historical Data'!W148="","",'Historical Data'!W148)</f>
        <v/>
      </c>
      <c r="AD161" s="661" t="str">
        <f>IF('Historical Data'!X148="","",'Historical Data'!X148)</f>
        <v/>
      </c>
      <c r="AE161" s="662" t="str">
        <f>IF('Historical Data'!Y148="","",'Historical Data'!Y148)</f>
        <v/>
      </c>
      <c r="AF161" s="661" t="str">
        <f>IF('Historical Data'!Z148="","",'Historical Data'!Z148)</f>
        <v/>
      </c>
      <c r="AG161" s="661" t="str">
        <f>IF('Historical Data'!AA148="","",'Historical Data'!AA148)</f>
        <v/>
      </c>
    </row>
    <row r="162" spans="2:33">
      <c r="B162" s="660" t="str">
        <f>IF('Historical Data'!B149="","",'Historical Data'!B149)</f>
        <v/>
      </c>
      <c r="D162" s="661" t="str">
        <f>IF('Historical Data'!D149="","",'Historical Data'!D149)</f>
        <v/>
      </c>
      <c r="E162" s="661" t="str">
        <f>IF('Historical Data'!E149="","",'Historical Data'!E149)</f>
        <v/>
      </c>
      <c r="F162" s="661" t="str">
        <f>IF('Historical Data'!F149="","",'Historical Data'!F149)</f>
        <v/>
      </c>
      <c r="G162" s="661"/>
      <c r="H162" s="662" t="str">
        <f>IF('Historical Data'!G149="","",'Historical Data'!G149)</f>
        <v/>
      </c>
      <c r="I162" s="661" t="str">
        <f>IF('Historical Data'!H149="","",'Historical Data'!H149)</f>
        <v/>
      </c>
      <c r="J162" s="661" t="str">
        <f>IF('Historical Data'!I149="","",'Historical Data'!I149)</f>
        <v/>
      </c>
      <c r="L162" s="661" t="str">
        <f>IF('Historical Data'!J149="","",'Historical Data'!J149)</f>
        <v/>
      </c>
      <c r="M162" s="661" t="str">
        <f>IF('Historical Data'!K149="","",'Historical Data'!K149)</f>
        <v/>
      </c>
      <c r="N162" s="661" t="str">
        <f>IF('Historical Data'!L149="","",'Historical Data'!L149)</f>
        <v/>
      </c>
      <c r="O162" s="661"/>
      <c r="P162" s="662" t="str">
        <f>IF('Historical Data'!M149="","",'Historical Data'!M149)</f>
        <v/>
      </c>
      <c r="Q162" s="661" t="str">
        <f>IF('Historical Data'!N149="","",'Historical Data'!N149)</f>
        <v/>
      </c>
      <c r="R162" s="661" t="str">
        <f>IF('Historical Data'!O149="","",'Historical Data'!O149)</f>
        <v/>
      </c>
      <c r="T162" s="661" t="str">
        <f>IF('Historical Data'!W149="","",'Historical Data'!W149)</f>
        <v/>
      </c>
      <c r="U162" s="661" t="str">
        <f>IF('Historical Data'!X149="","",'Historical Data'!X149)</f>
        <v/>
      </c>
      <c r="V162" s="661" t="str">
        <f>IF('Historical Data'!Y149="","",'Historical Data'!Y149)</f>
        <v/>
      </c>
      <c r="W162" s="661"/>
      <c r="X162" s="662" t="str">
        <f>IF('Historical Data'!Z149="","",'Historical Data'!Z149)</f>
        <v/>
      </c>
      <c r="Y162" s="661" t="str">
        <f>IF('Historical Data'!AA149="","",'Historical Data'!AA149)</f>
        <v/>
      </c>
      <c r="Z162" s="661" t="str">
        <f>IF('Historical Data'!AB149="","",'Historical Data'!AB149)</f>
        <v/>
      </c>
      <c r="AB162" s="661" t="str">
        <f>IF('Historical Data'!V149="","",'Historical Data'!V149)</f>
        <v/>
      </c>
      <c r="AC162" s="661" t="str">
        <f>IF('Historical Data'!W149="","",'Historical Data'!W149)</f>
        <v/>
      </c>
      <c r="AD162" s="661" t="str">
        <f>IF('Historical Data'!X149="","",'Historical Data'!X149)</f>
        <v/>
      </c>
      <c r="AE162" s="662" t="str">
        <f>IF('Historical Data'!Y149="","",'Historical Data'!Y149)</f>
        <v/>
      </c>
      <c r="AF162" s="661" t="str">
        <f>IF('Historical Data'!Z149="","",'Historical Data'!Z149)</f>
        <v/>
      </c>
      <c r="AG162" s="661" t="str">
        <f>IF('Historical Data'!AA149="","",'Historical Data'!AA149)</f>
        <v/>
      </c>
    </row>
    <row r="163" spans="2:33">
      <c r="B163" s="660" t="str">
        <f>IF('Historical Data'!B150="","",'Historical Data'!B150)</f>
        <v/>
      </c>
      <c r="D163" s="661" t="str">
        <f>IF('Historical Data'!D150="","",'Historical Data'!D150)</f>
        <v/>
      </c>
      <c r="E163" s="661" t="str">
        <f>IF('Historical Data'!E150="","",'Historical Data'!E150)</f>
        <v/>
      </c>
      <c r="F163" s="661" t="str">
        <f>IF('Historical Data'!F150="","",'Historical Data'!F150)</f>
        <v/>
      </c>
      <c r="G163" s="661"/>
      <c r="H163" s="662" t="str">
        <f>IF('Historical Data'!G150="","",'Historical Data'!G150)</f>
        <v/>
      </c>
      <c r="I163" s="661" t="str">
        <f>IF('Historical Data'!H150="","",'Historical Data'!H150)</f>
        <v/>
      </c>
      <c r="J163" s="661" t="str">
        <f>IF('Historical Data'!I150="","",'Historical Data'!I150)</f>
        <v/>
      </c>
      <c r="L163" s="661" t="str">
        <f>IF('Historical Data'!J150="","",'Historical Data'!J150)</f>
        <v/>
      </c>
      <c r="M163" s="661" t="str">
        <f>IF('Historical Data'!K150="","",'Historical Data'!K150)</f>
        <v/>
      </c>
      <c r="N163" s="661" t="str">
        <f>IF('Historical Data'!L150="","",'Historical Data'!L150)</f>
        <v/>
      </c>
      <c r="O163" s="661"/>
      <c r="P163" s="662" t="str">
        <f>IF('Historical Data'!M150="","",'Historical Data'!M150)</f>
        <v/>
      </c>
      <c r="Q163" s="661" t="str">
        <f>IF('Historical Data'!N150="","",'Historical Data'!N150)</f>
        <v/>
      </c>
      <c r="R163" s="661" t="str">
        <f>IF('Historical Data'!O150="","",'Historical Data'!O150)</f>
        <v/>
      </c>
      <c r="T163" s="661" t="str">
        <f>IF('Historical Data'!W150="","",'Historical Data'!W150)</f>
        <v/>
      </c>
      <c r="U163" s="661" t="str">
        <f>IF('Historical Data'!X150="","",'Historical Data'!X150)</f>
        <v/>
      </c>
      <c r="V163" s="661" t="str">
        <f>IF('Historical Data'!Y150="","",'Historical Data'!Y150)</f>
        <v/>
      </c>
      <c r="W163" s="661"/>
      <c r="X163" s="662" t="str">
        <f>IF('Historical Data'!Z150="","",'Historical Data'!Z150)</f>
        <v/>
      </c>
      <c r="Y163" s="661" t="str">
        <f>IF('Historical Data'!AA150="","",'Historical Data'!AA150)</f>
        <v/>
      </c>
      <c r="Z163" s="661" t="str">
        <f>IF('Historical Data'!AB150="","",'Historical Data'!AB150)</f>
        <v/>
      </c>
      <c r="AB163" s="661" t="str">
        <f>IF('Historical Data'!V150="","",'Historical Data'!V150)</f>
        <v/>
      </c>
      <c r="AC163" s="661" t="str">
        <f>IF('Historical Data'!W150="","",'Historical Data'!W150)</f>
        <v/>
      </c>
      <c r="AD163" s="661" t="str">
        <f>IF('Historical Data'!X150="","",'Historical Data'!X150)</f>
        <v/>
      </c>
      <c r="AE163" s="662" t="str">
        <f>IF('Historical Data'!Y150="","",'Historical Data'!Y150)</f>
        <v/>
      </c>
      <c r="AF163" s="661" t="str">
        <f>IF('Historical Data'!Z150="","",'Historical Data'!Z150)</f>
        <v/>
      </c>
      <c r="AG163" s="661" t="str">
        <f>IF('Historical Data'!AA150="","",'Historical Data'!AA150)</f>
        <v/>
      </c>
    </row>
    <row r="164" spans="2:33">
      <c r="B164" s="660" t="str">
        <f>IF('Historical Data'!B151="","",'Historical Data'!B151)</f>
        <v/>
      </c>
      <c r="D164" s="661" t="str">
        <f>IF('Historical Data'!D151="","",'Historical Data'!D151)</f>
        <v/>
      </c>
      <c r="E164" s="661" t="str">
        <f>IF('Historical Data'!E151="","",'Historical Data'!E151)</f>
        <v/>
      </c>
      <c r="F164" s="661" t="str">
        <f>IF('Historical Data'!F151="","",'Historical Data'!F151)</f>
        <v/>
      </c>
      <c r="G164" s="661"/>
      <c r="H164" s="662" t="str">
        <f>IF('Historical Data'!G151="","",'Historical Data'!G151)</f>
        <v/>
      </c>
      <c r="I164" s="661" t="str">
        <f>IF('Historical Data'!H151="","",'Historical Data'!H151)</f>
        <v/>
      </c>
      <c r="J164" s="661" t="str">
        <f>IF('Historical Data'!I151="","",'Historical Data'!I151)</f>
        <v/>
      </c>
      <c r="L164" s="661" t="str">
        <f>IF('Historical Data'!J151="","",'Historical Data'!J151)</f>
        <v/>
      </c>
      <c r="M164" s="661" t="str">
        <f>IF('Historical Data'!K151="","",'Historical Data'!K151)</f>
        <v/>
      </c>
      <c r="N164" s="661" t="str">
        <f>IF('Historical Data'!L151="","",'Historical Data'!L151)</f>
        <v/>
      </c>
      <c r="O164" s="661"/>
      <c r="P164" s="662" t="str">
        <f>IF('Historical Data'!M151="","",'Historical Data'!M151)</f>
        <v/>
      </c>
      <c r="Q164" s="661" t="str">
        <f>IF('Historical Data'!N151="","",'Historical Data'!N151)</f>
        <v/>
      </c>
      <c r="R164" s="661" t="str">
        <f>IF('Historical Data'!O151="","",'Historical Data'!O151)</f>
        <v/>
      </c>
      <c r="T164" s="661" t="str">
        <f>IF('Historical Data'!W151="","",'Historical Data'!W151)</f>
        <v/>
      </c>
      <c r="U164" s="661" t="str">
        <f>IF('Historical Data'!X151="","",'Historical Data'!X151)</f>
        <v/>
      </c>
      <c r="V164" s="661" t="str">
        <f>IF('Historical Data'!Y151="","",'Historical Data'!Y151)</f>
        <v/>
      </c>
      <c r="W164" s="661"/>
      <c r="X164" s="662" t="str">
        <f>IF('Historical Data'!Z151="","",'Historical Data'!Z151)</f>
        <v/>
      </c>
      <c r="Y164" s="661" t="str">
        <f>IF('Historical Data'!AA151="","",'Historical Data'!AA151)</f>
        <v/>
      </c>
      <c r="Z164" s="661" t="str">
        <f>IF('Historical Data'!AB151="","",'Historical Data'!AB151)</f>
        <v/>
      </c>
      <c r="AB164" s="661" t="str">
        <f>IF('Historical Data'!V151="","",'Historical Data'!V151)</f>
        <v/>
      </c>
      <c r="AC164" s="661" t="str">
        <f>IF('Historical Data'!W151="","",'Historical Data'!W151)</f>
        <v/>
      </c>
      <c r="AD164" s="661" t="str">
        <f>IF('Historical Data'!X151="","",'Historical Data'!X151)</f>
        <v/>
      </c>
      <c r="AE164" s="662" t="str">
        <f>IF('Historical Data'!Y151="","",'Historical Data'!Y151)</f>
        <v/>
      </c>
      <c r="AF164" s="661" t="str">
        <f>IF('Historical Data'!Z151="","",'Historical Data'!Z151)</f>
        <v/>
      </c>
      <c r="AG164" s="661" t="str">
        <f>IF('Historical Data'!AA151="","",'Historical Data'!AA151)</f>
        <v/>
      </c>
    </row>
    <row r="165" spans="2:33">
      <c r="B165" s="660" t="str">
        <f>IF('Historical Data'!B152="","",'Historical Data'!B152)</f>
        <v/>
      </c>
      <c r="D165" s="661" t="str">
        <f>IF('Historical Data'!D152="","",'Historical Data'!D152)</f>
        <v/>
      </c>
      <c r="E165" s="661" t="str">
        <f>IF('Historical Data'!E152="","",'Historical Data'!E152)</f>
        <v/>
      </c>
      <c r="F165" s="661" t="str">
        <f>IF('Historical Data'!F152="","",'Historical Data'!F152)</f>
        <v/>
      </c>
      <c r="G165" s="661"/>
      <c r="H165" s="662" t="str">
        <f>IF('Historical Data'!G152="","",'Historical Data'!G152)</f>
        <v/>
      </c>
      <c r="I165" s="661" t="str">
        <f>IF('Historical Data'!H152="","",'Historical Data'!H152)</f>
        <v/>
      </c>
      <c r="J165" s="661" t="str">
        <f>IF('Historical Data'!I152="","",'Historical Data'!I152)</f>
        <v/>
      </c>
      <c r="L165" s="661" t="str">
        <f>IF('Historical Data'!J152="","",'Historical Data'!J152)</f>
        <v/>
      </c>
      <c r="M165" s="661" t="str">
        <f>IF('Historical Data'!K152="","",'Historical Data'!K152)</f>
        <v/>
      </c>
      <c r="N165" s="661" t="str">
        <f>IF('Historical Data'!L152="","",'Historical Data'!L152)</f>
        <v/>
      </c>
      <c r="O165" s="661"/>
      <c r="P165" s="662" t="str">
        <f>IF('Historical Data'!M152="","",'Historical Data'!M152)</f>
        <v/>
      </c>
      <c r="Q165" s="661" t="str">
        <f>IF('Historical Data'!N152="","",'Historical Data'!N152)</f>
        <v/>
      </c>
      <c r="R165" s="661" t="str">
        <f>IF('Historical Data'!O152="","",'Historical Data'!O152)</f>
        <v/>
      </c>
      <c r="T165" s="661" t="str">
        <f>IF('Historical Data'!W152="","",'Historical Data'!W152)</f>
        <v/>
      </c>
      <c r="U165" s="661" t="str">
        <f>IF('Historical Data'!X152="","",'Historical Data'!X152)</f>
        <v/>
      </c>
      <c r="V165" s="661" t="str">
        <f>IF('Historical Data'!Y152="","",'Historical Data'!Y152)</f>
        <v/>
      </c>
      <c r="W165" s="661"/>
      <c r="X165" s="662" t="str">
        <f>IF('Historical Data'!Z152="","",'Historical Data'!Z152)</f>
        <v/>
      </c>
      <c r="Y165" s="661" t="str">
        <f>IF('Historical Data'!AA152="","",'Historical Data'!AA152)</f>
        <v/>
      </c>
      <c r="Z165" s="661" t="str">
        <f>IF('Historical Data'!AB152="","",'Historical Data'!AB152)</f>
        <v/>
      </c>
      <c r="AB165" s="661" t="str">
        <f>IF('Historical Data'!V152="","",'Historical Data'!V152)</f>
        <v/>
      </c>
      <c r="AC165" s="661" t="str">
        <f>IF('Historical Data'!W152="","",'Historical Data'!W152)</f>
        <v/>
      </c>
      <c r="AD165" s="661" t="str">
        <f>IF('Historical Data'!X152="","",'Historical Data'!X152)</f>
        <v/>
      </c>
      <c r="AE165" s="662" t="str">
        <f>IF('Historical Data'!Y152="","",'Historical Data'!Y152)</f>
        <v/>
      </c>
      <c r="AF165" s="661" t="str">
        <f>IF('Historical Data'!Z152="","",'Historical Data'!Z152)</f>
        <v/>
      </c>
      <c r="AG165" s="661" t="str">
        <f>IF('Historical Data'!AA152="","",'Historical Data'!AA152)</f>
        <v/>
      </c>
    </row>
    <row r="166" spans="2:33">
      <c r="B166" s="660" t="str">
        <f>IF('Historical Data'!B153="","",'Historical Data'!B153)</f>
        <v/>
      </c>
      <c r="D166" s="661" t="str">
        <f>IF('Historical Data'!D153="","",'Historical Data'!D153)</f>
        <v/>
      </c>
      <c r="E166" s="661" t="str">
        <f>IF('Historical Data'!E153="","",'Historical Data'!E153)</f>
        <v/>
      </c>
      <c r="F166" s="661" t="str">
        <f>IF('Historical Data'!F153="","",'Historical Data'!F153)</f>
        <v/>
      </c>
      <c r="G166" s="661"/>
      <c r="H166" s="662" t="str">
        <f>IF('Historical Data'!G153="","",'Historical Data'!G153)</f>
        <v/>
      </c>
      <c r="I166" s="661" t="str">
        <f>IF('Historical Data'!H153="","",'Historical Data'!H153)</f>
        <v/>
      </c>
      <c r="J166" s="661" t="str">
        <f>IF('Historical Data'!I153="","",'Historical Data'!I153)</f>
        <v/>
      </c>
      <c r="L166" s="661" t="str">
        <f>IF('Historical Data'!J153="","",'Historical Data'!J153)</f>
        <v/>
      </c>
      <c r="M166" s="661" t="str">
        <f>IF('Historical Data'!K153="","",'Historical Data'!K153)</f>
        <v/>
      </c>
      <c r="N166" s="661" t="str">
        <f>IF('Historical Data'!L153="","",'Historical Data'!L153)</f>
        <v/>
      </c>
      <c r="O166" s="661"/>
      <c r="P166" s="662" t="str">
        <f>IF('Historical Data'!M153="","",'Historical Data'!M153)</f>
        <v/>
      </c>
      <c r="Q166" s="661" t="str">
        <f>IF('Historical Data'!N153="","",'Historical Data'!N153)</f>
        <v/>
      </c>
      <c r="R166" s="661" t="str">
        <f>IF('Historical Data'!O153="","",'Historical Data'!O153)</f>
        <v/>
      </c>
      <c r="T166" s="661" t="str">
        <f>IF('Historical Data'!W153="","",'Historical Data'!W153)</f>
        <v/>
      </c>
      <c r="U166" s="661" t="str">
        <f>IF('Historical Data'!X153="","",'Historical Data'!X153)</f>
        <v/>
      </c>
      <c r="V166" s="661" t="str">
        <f>IF('Historical Data'!Y153="","",'Historical Data'!Y153)</f>
        <v/>
      </c>
      <c r="W166" s="661"/>
      <c r="X166" s="662" t="str">
        <f>IF('Historical Data'!Z153="","",'Historical Data'!Z153)</f>
        <v/>
      </c>
      <c r="Y166" s="661" t="str">
        <f>IF('Historical Data'!AA153="","",'Historical Data'!AA153)</f>
        <v/>
      </c>
      <c r="Z166" s="661" t="str">
        <f>IF('Historical Data'!AB153="","",'Historical Data'!AB153)</f>
        <v/>
      </c>
      <c r="AB166" s="661" t="str">
        <f>IF('Historical Data'!V153="","",'Historical Data'!V153)</f>
        <v/>
      </c>
      <c r="AC166" s="661" t="str">
        <f>IF('Historical Data'!W153="","",'Historical Data'!W153)</f>
        <v/>
      </c>
      <c r="AD166" s="661" t="str">
        <f>IF('Historical Data'!X153="","",'Historical Data'!X153)</f>
        <v/>
      </c>
      <c r="AE166" s="662" t="str">
        <f>IF('Historical Data'!Y153="","",'Historical Data'!Y153)</f>
        <v/>
      </c>
      <c r="AF166" s="661" t="str">
        <f>IF('Historical Data'!Z153="","",'Historical Data'!Z153)</f>
        <v/>
      </c>
      <c r="AG166" s="661" t="str">
        <f>IF('Historical Data'!AA153="","",'Historical Data'!AA153)</f>
        <v/>
      </c>
    </row>
    <row r="167" spans="2:33">
      <c r="B167" s="660" t="str">
        <f>IF('Historical Data'!B154="","",'Historical Data'!B154)</f>
        <v/>
      </c>
      <c r="D167" s="661" t="str">
        <f>IF('Historical Data'!D154="","",'Historical Data'!D154)</f>
        <v/>
      </c>
      <c r="E167" s="661" t="str">
        <f>IF('Historical Data'!E154="","",'Historical Data'!E154)</f>
        <v/>
      </c>
      <c r="F167" s="661" t="str">
        <f>IF('Historical Data'!F154="","",'Historical Data'!F154)</f>
        <v/>
      </c>
      <c r="G167" s="661"/>
      <c r="H167" s="662" t="str">
        <f>IF('Historical Data'!G154="","",'Historical Data'!G154)</f>
        <v/>
      </c>
      <c r="I167" s="661" t="str">
        <f>IF('Historical Data'!H154="","",'Historical Data'!H154)</f>
        <v/>
      </c>
      <c r="J167" s="661" t="str">
        <f>IF('Historical Data'!I154="","",'Historical Data'!I154)</f>
        <v/>
      </c>
      <c r="L167" s="661" t="str">
        <f>IF('Historical Data'!J154="","",'Historical Data'!J154)</f>
        <v/>
      </c>
      <c r="M167" s="661" t="str">
        <f>IF('Historical Data'!K154="","",'Historical Data'!K154)</f>
        <v/>
      </c>
      <c r="N167" s="661" t="str">
        <f>IF('Historical Data'!L154="","",'Historical Data'!L154)</f>
        <v/>
      </c>
      <c r="O167" s="661"/>
      <c r="P167" s="662" t="str">
        <f>IF('Historical Data'!M154="","",'Historical Data'!M154)</f>
        <v/>
      </c>
      <c r="Q167" s="661" t="str">
        <f>IF('Historical Data'!N154="","",'Historical Data'!N154)</f>
        <v/>
      </c>
      <c r="R167" s="661" t="str">
        <f>IF('Historical Data'!O154="","",'Historical Data'!O154)</f>
        <v/>
      </c>
      <c r="T167" s="661" t="str">
        <f>IF('Historical Data'!W154="","",'Historical Data'!W154)</f>
        <v/>
      </c>
      <c r="U167" s="661" t="str">
        <f>IF('Historical Data'!X154="","",'Historical Data'!X154)</f>
        <v/>
      </c>
      <c r="V167" s="661" t="str">
        <f>IF('Historical Data'!Y154="","",'Historical Data'!Y154)</f>
        <v/>
      </c>
      <c r="W167" s="661"/>
      <c r="X167" s="662" t="str">
        <f>IF('Historical Data'!Z154="","",'Historical Data'!Z154)</f>
        <v/>
      </c>
      <c r="Y167" s="661" t="str">
        <f>IF('Historical Data'!AA154="","",'Historical Data'!AA154)</f>
        <v/>
      </c>
      <c r="Z167" s="661" t="str">
        <f>IF('Historical Data'!AB154="","",'Historical Data'!AB154)</f>
        <v/>
      </c>
      <c r="AB167" s="661" t="str">
        <f>IF('Historical Data'!V154="","",'Historical Data'!V154)</f>
        <v/>
      </c>
      <c r="AC167" s="661" t="str">
        <f>IF('Historical Data'!W154="","",'Historical Data'!W154)</f>
        <v/>
      </c>
      <c r="AD167" s="661" t="str">
        <f>IF('Historical Data'!X154="","",'Historical Data'!X154)</f>
        <v/>
      </c>
      <c r="AE167" s="662" t="str">
        <f>IF('Historical Data'!Y154="","",'Historical Data'!Y154)</f>
        <v/>
      </c>
      <c r="AF167" s="661" t="str">
        <f>IF('Historical Data'!Z154="","",'Historical Data'!Z154)</f>
        <v/>
      </c>
      <c r="AG167" s="661" t="str">
        <f>IF('Historical Data'!AA154="","",'Historical Data'!AA154)</f>
        <v/>
      </c>
    </row>
    <row r="168" spans="2:33">
      <c r="B168" s="660" t="str">
        <f>IF('Historical Data'!B155="","",'Historical Data'!B155)</f>
        <v/>
      </c>
      <c r="D168" s="661" t="str">
        <f>IF('Historical Data'!D155="","",'Historical Data'!D155)</f>
        <v/>
      </c>
      <c r="E168" s="661" t="str">
        <f>IF('Historical Data'!E155="","",'Historical Data'!E155)</f>
        <v/>
      </c>
      <c r="F168" s="661" t="str">
        <f>IF('Historical Data'!F155="","",'Historical Data'!F155)</f>
        <v/>
      </c>
      <c r="G168" s="661"/>
      <c r="H168" s="662" t="str">
        <f>IF('Historical Data'!G155="","",'Historical Data'!G155)</f>
        <v/>
      </c>
      <c r="I168" s="661" t="str">
        <f>IF('Historical Data'!H155="","",'Historical Data'!H155)</f>
        <v/>
      </c>
      <c r="J168" s="661" t="str">
        <f>IF('Historical Data'!I155="","",'Historical Data'!I155)</f>
        <v/>
      </c>
      <c r="L168" s="661" t="str">
        <f>IF('Historical Data'!J155="","",'Historical Data'!J155)</f>
        <v/>
      </c>
      <c r="M168" s="661" t="str">
        <f>IF('Historical Data'!K155="","",'Historical Data'!K155)</f>
        <v/>
      </c>
      <c r="N168" s="661" t="str">
        <f>IF('Historical Data'!L155="","",'Historical Data'!L155)</f>
        <v/>
      </c>
      <c r="O168" s="661"/>
      <c r="P168" s="662" t="str">
        <f>IF('Historical Data'!M155="","",'Historical Data'!M155)</f>
        <v/>
      </c>
      <c r="Q168" s="661" t="str">
        <f>IF('Historical Data'!N155="","",'Historical Data'!N155)</f>
        <v/>
      </c>
      <c r="R168" s="661" t="str">
        <f>IF('Historical Data'!O155="","",'Historical Data'!O155)</f>
        <v/>
      </c>
      <c r="T168" s="661" t="str">
        <f>IF('Historical Data'!W155="","",'Historical Data'!W155)</f>
        <v/>
      </c>
      <c r="U168" s="661" t="str">
        <f>IF('Historical Data'!X155="","",'Historical Data'!X155)</f>
        <v/>
      </c>
      <c r="V168" s="661" t="str">
        <f>IF('Historical Data'!Y155="","",'Historical Data'!Y155)</f>
        <v/>
      </c>
      <c r="W168" s="661"/>
      <c r="X168" s="662" t="str">
        <f>IF('Historical Data'!Z155="","",'Historical Data'!Z155)</f>
        <v/>
      </c>
      <c r="Y168" s="661" t="str">
        <f>IF('Historical Data'!AA155="","",'Historical Data'!AA155)</f>
        <v/>
      </c>
      <c r="Z168" s="661" t="str">
        <f>IF('Historical Data'!AB155="","",'Historical Data'!AB155)</f>
        <v/>
      </c>
      <c r="AB168" s="661" t="str">
        <f>IF('Historical Data'!V155="","",'Historical Data'!V155)</f>
        <v/>
      </c>
      <c r="AC168" s="661" t="str">
        <f>IF('Historical Data'!W155="","",'Historical Data'!W155)</f>
        <v/>
      </c>
      <c r="AD168" s="661" t="str">
        <f>IF('Historical Data'!X155="","",'Historical Data'!X155)</f>
        <v/>
      </c>
      <c r="AE168" s="662" t="str">
        <f>IF('Historical Data'!Y155="","",'Historical Data'!Y155)</f>
        <v/>
      </c>
      <c r="AF168" s="661" t="str">
        <f>IF('Historical Data'!Z155="","",'Historical Data'!Z155)</f>
        <v/>
      </c>
      <c r="AG168" s="661" t="str">
        <f>IF('Historical Data'!AA155="","",'Historical Data'!AA155)</f>
        <v/>
      </c>
    </row>
    <row r="169" spans="2:33">
      <c r="B169" s="660" t="str">
        <f>IF('Historical Data'!B156="","",'Historical Data'!B156)</f>
        <v/>
      </c>
      <c r="D169" s="661" t="str">
        <f>IF('Historical Data'!D156="","",'Historical Data'!D156)</f>
        <v/>
      </c>
      <c r="E169" s="661" t="str">
        <f>IF('Historical Data'!E156="","",'Historical Data'!E156)</f>
        <v/>
      </c>
      <c r="F169" s="661" t="str">
        <f>IF('Historical Data'!F156="","",'Historical Data'!F156)</f>
        <v/>
      </c>
      <c r="G169" s="661"/>
      <c r="H169" s="662" t="str">
        <f>IF('Historical Data'!G156="","",'Historical Data'!G156)</f>
        <v/>
      </c>
      <c r="I169" s="661" t="str">
        <f>IF('Historical Data'!H156="","",'Historical Data'!H156)</f>
        <v/>
      </c>
      <c r="J169" s="661" t="str">
        <f>IF('Historical Data'!I156="","",'Historical Data'!I156)</f>
        <v/>
      </c>
      <c r="L169" s="661" t="str">
        <f>IF('Historical Data'!J156="","",'Historical Data'!J156)</f>
        <v/>
      </c>
      <c r="M169" s="661" t="str">
        <f>IF('Historical Data'!K156="","",'Historical Data'!K156)</f>
        <v/>
      </c>
      <c r="N169" s="661" t="str">
        <f>IF('Historical Data'!L156="","",'Historical Data'!L156)</f>
        <v/>
      </c>
      <c r="O169" s="661"/>
      <c r="P169" s="662" t="str">
        <f>IF('Historical Data'!M156="","",'Historical Data'!M156)</f>
        <v/>
      </c>
      <c r="Q169" s="661" t="str">
        <f>IF('Historical Data'!N156="","",'Historical Data'!N156)</f>
        <v/>
      </c>
      <c r="R169" s="661" t="str">
        <f>IF('Historical Data'!O156="","",'Historical Data'!O156)</f>
        <v/>
      </c>
      <c r="T169" s="661" t="str">
        <f>IF('Historical Data'!W156="","",'Historical Data'!W156)</f>
        <v/>
      </c>
      <c r="U169" s="661" t="str">
        <f>IF('Historical Data'!X156="","",'Historical Data'!X156)</f>
        <v/>
      </c>
      <c r="V169" s="661" t="str">
        <f>IF('Historical Data'!Y156="","",'Historical Data'!Y156)</f>
        <v/>
      </c>
      <c r="W169" s="661"/>
      <c r="X169" s="662" t="str">
        <f>IF('Historical Data'!Z156="","",'Historical Data'!Z156)</f>
        <v/>
      </c>
      <c r="Y169" s="661" t="str">
        <f>IF('Historical Data'!AA156="","",'Historical Data'!AA156)</f>
        <v/>
      </c>
      <c r="Z169" s="661" t="str">
        <f>IF('Historical Data'!AB156="","",'Historical Data'!AB156)</f>
        <v/>
      </c>
      <c r="AB169" s="661" t="str">
        <f>IF('Historical Data'!V156="","",'Historical Data'!V156)</f>
        <v/>
      </c>
      <c r="AC169" s="661" t="str">
        <f>IF('Historical Data'!W156="","",'Historical Data'!W156)</f>
        <v/>
      </c>
      <c r="AD169" s="661" t="str">
        <f>IF('Historical Data'!X156="","",'Historical Data'!X156)</f>
        <v/>
      </c>
      <c r="AE169" s="662" t="str">
        <f>IF('Historical Data'!Y156="","",'Historical Data'!Y156)</f>
        <v/>
      </c>
      <c r="AF169" s="661" t="str">
        <f>IF('Historical Data'!Z156="","",'Historical Data'!Z156)</f>
        <v/>
      </c>
      <c r="AG169" s="661" t="str">
        <f>IF('Historical Data'!AA156="","",'Historical Data'!AA156)</f>
        <v/>
      </c>
    </row>
    <row r="170" spans="2:33">
      <c r="B170" s="660" t="str">
        <f>IF('Historical Data'!B157="","",'Historical Data'!B157)</f>
        <v/>
      </c>
      <c r="D170" s="661" t="str">
        <f>IF('Historical Data'!D157="","",'Historical Data'!D157)</f>
        <v/>
      </c>
      <c r="E170" s="661" t="str">
        <f>IF('Historical Data'!E157="","",'Historical Data'!E157)</f>
        <v/>
      </c>
      <c r="F170" s="661" t="str">
        <f>IF('Historical Data'!F157="","",'Historical Data'!F157)</f>
        <v/>
      </c>
      <c r="G170" s="661"/>
      <c r="H170" s="662" t="str">
        <f>IF('Historical Data'!G157="","",'Historical Data'!G157)</f>
        <v/>
      </c>
      <c r="I170" s="661" t="str">
        <f>IF('Historical Data'!H157="","",'Historical Data'!H157)</f>
        <v/>
      </c>
      <c r="J170" s="661" t="str">
        <f>IF('Historical Data'!I157="","",'Historical Data'!I157)</f>
        <v/>
      </c>
      <c r="L170" s="661" t="str">
        <f>IF('Historical Data'!J157="","",'Historical Data'!J157)</f>
        <v/>
      </c>
      <c r="M170" s="661" t="str">
        <f>IF('Historical Data'!K157="","",'Historical Data'!K157)</f>
        <v/>
      </c>
      <c r="N170" s="661" t="str">
        <f>IF('Historical Data'!L157="","",'Historical Data'!L157)</f>
        <v/>
      </c>
      <c r="O170" s="661"/>
      <c r="P170" s="662" t="str">
        <f>IF('Historical Data'!M157="","",'Historical Data'!M157)</f>
        <v/>
      </c>
      <c r="Q170" s="661" t="str">
        <f>IF('Historical Data'!N157="","",'Historical Data'!N157)</f>
        <v/>
      </c>
      <c r="R170" s="661" t="str">
        <f>IF('Historical Data'!O157="","",'Historical Data'!O157)</f>
        <v/>
      </c>
      <c r="T170" s="661" t="str">
        <f>IF('Historical Data'!W157="","",'Historical Data'!W157)</f>
        <v/>
      </c>
      <c r="U170" s="661" t="str">
        <f>IF('Historical Data'!X157="","",'Historical Data'!X157)</f>
        <v/>
      </c>
      <c r="V170" s="661" t="str">
        <f>IF('Historical Data'!Y157="","",'Historical Data'!Y157)</f>
        <v/>
      </c>
      <c r="W170" s="661"/>
      <c r="X170" s="662" t="str">
        <f>IF('Historical Data'!Z157="","",'Historical Data'!Z157)</f>
        <v/>
      </c>
      <c r="Y170" s="661" t="str">
        <f>IF('Historical Data'!AA157="","",'Historical Data'!AA157)</f>
        <v/>
      </c>
      <c r="Z170" s="661" t="str">
        <f>IF('Historical Data'!AB157="","",'Historical Data'!AB157)</f>
        <v/>
      </c>
      <c r="AB170" s="661" t="str">
        <f>IF('Historical Data'!V157="","",'Historical Data'!V157)</f>
        <v/>
      </c>
      <c r="AC170" s="661" t="str">
        <f>IF('Historical Data'!W157="","",'Historical Data'!W157)</f>
        <v/>
      </c>
      <c r="AD170" s="661" t="str">
        <f>IF('Historical Data'!X157="","",'Historical Data'!X157)</f>
        <v/>
      </c>
      <c r="AE170" s="662" t="str">
        <f>IF('Historical Data'!Y157="","",'Historical Data'!Y157)</f>
        <v/>
      </c>
      <c r="AF170" s="661" t="str">
        <f>IF('Historical Data'!Z157="","",'Historical Data'!Z157)</f>
        <v/>
      </c>
      <c r="AG170" s="661" t="str">
        <f>IF('Historical Data'!AA157="","",'Historical Data'!AA157)</f>
        <v/>
      </c>
    </row>
    <row r="171" spans="2:33">
      <c r="B171" s="660" t="str">
        <f>IF('Historical Data'!B158="","",'Historical Data'!B158)</f>
        <v/>
      </c>
      <c r="D171" s="661" t="str">
        <f>IF('Historical Data'!D158="","",'Historical Data'!D158)</f>
        <v/>
      </c>
      <c r="E171" s="661" t="str">
        <f>IF('Historical Data'!E158="","",'Historical Data'!E158)</f>
        <v/>
      </c>
      <c r="F171" s="661" t="str">
        <f>IF('Historical Data'!F158="","",'Historical Data'!F158)</f>
        <v/>
      </c>
      <c r="G171" s="661"/>
      <c r="H171" s="662" t="str">
        <f>IF('Historical Data'!G158="","",'Historical Data'!G158)</f>
        <v/>
      </c>
      <c r="I171" s="661" t="str">
        <f>IF('Historical Data'!H158="","",'Historical Data'!H158)</f>
        <v/>
      </c>
      <c r="J171" s="661" t="str">
        <f>IF('Historical Data'!I158="","",'Historical Data'!I158)</f>
        <v/>
      </c>
      <c r="L171" s="661" t="str">
        <f>IF('Historical Data'!J158="","",'Historical Data'!J158)</f>
        <v/>
      </c>
      <c r="M171" s="661" t="str">
        <f>IF('Historical Data'!K158="","",'Historical Data'!K158)</f>
        <v/>
      </c>
      <c r="N171" s="661" t="str">
        <f>IF('Historical Data'!L158="","",'Historical Data'!L158)</f>
        <v/>
      </c>
      <c r="O171" s="661"/>
      <c r="P171" s="662" t="str">
        <f>IF('Historical Data'!M158="","",'Historical Data'!M158)</f>
        <v/>
      </c>
      <c r="Q171" s="661" t="str">
        <f>IF('Historical Data'!N158="","",'Historical Data'!N158)</f>
        <v/>
      </c>
      <c r="R171" s="661" t="str">
        <f>IF('Historical Data'!O158="","",'Historical Data'!O158)</f>
        <v/>
      </c>
      <c r="T171" s="661" t="str">
        <f>IF('Historical Data'!W158="","",'Historical Data'!W158)</f>
        <v/>
      </c>
      <c r="U171" s="661" t="str">
        <f>IF('Historical Data'!X158="","",'Historical Data'!X158)</f>
        <v/>
      </c>
      <c r="V171" s="661" t="str">
        <f>IF('Historical Data'!Y158="","",'Historical Data'!Y158)</f>
        <v/>
      </c>
      <c r="W171" s="661"/>
      <c r="X171" s="662" t="str">
        <f>IF('Historical Data'!Z158="","",'Historical Data'!Z158)</f>
        <v/>
      </c>
      <c r="Y171" s="661" t="str">
        <f>IF('Historical Data'!AA158="","",'Historical Data'!AA158)</f>
        <v/>
      </c>
      <c r="Z171" s="661" t="str">
        <f>IF('Historical Data'!AB158="","",'Historical Data'!AB158)</f>
        <v/>
      </c>
      <c r="AB171" s="661" t="str">
        <f>IF('Historical Data'!V158="","",'Historical Data'!V158)</f>
        <v/>
      </c>
      <c r="AC171" s="661" t="str">
        <f>IF('Historical Data'!W158="","",'Historical Data'!W158)</f>
        <v/>
      </c>
      <c r="AD171" s="661" t="str">
        <f>IF('Historical Data'!X158="","",'Historical Data'!X158)</f>
        <v/>
      </c>
      <c r="AE171" s="662" t="str">
        <f>IF('Historical Data'!Y158="","",'Historical Data'!Y158)</f>
        <v/>
      </c>
      <c r="AF171" s="661" t="str">
        <f>IF('Historical Data'!Z158="","",'Historical Data'!Z158)</f>
        <v/>
      </c>
      <c r="AG171" s="661" t="str">
        <f>IF('Historical Data'!AA158="","",'Historical Data'!AA158)</f>
        <v/>
      </c>
    </row>
    <row r="172" spans="2:33">
      <c r="B172" s="660" t="str">
        <f>IF('Historical Data'!B159="","",'Historical Data'!B159)</f>
        <v/>
      </c>
      <c r="D172" s="661" t="str">
        <f>IF('Historical Data'!D159="","",'Historical Data'!D159)</f>
        <v/>
      </c>
      <c r="E172" s="661" t="str">
        <f>IF('Historical Data'!E159="","",'Historical Data'!E159)</f>
        <v/>
      </c>
      <c r="F172" s="661" t="str">
        <f>IF('Historical Data'!F159="","",'Historical Data'!F159)</f>
        <v/>
      </c>
      <c r="G172" s="661"/>
      <c r="H172" s="662" t="str">
        <f>IF('Historical Data'!G159="","",'Historical Data'!G159)</f>
        <v/>
      </c>
      <c r="I172" s="661" t="str">
        <f>IF('Historical Data'!H159="","",'Historical Data'!H159)</f>
        <v/>
      </c>
      <c r="J172" s="661" t="str">
        <f>IF('Historical Data'!I159="","",'Historical Data'!I159)</f>
        <v/>
      </c>
      <c r="L172" s="661" t="str">
        <f>IF('Historical Data'!J159="","",'Historical Data'!J159)</f>
        <v/>
      </c>
      <c r="M172" s="661" t="str">
        <f>IF('Historical Data'!K159="","",'Historical Data'!K159)</f>
        <v/>
      </c>
      <c r="N172" s="661" t="str">
        <f>IF('Historical Data'!L159="","",'Historical Data'!L159)</f>
        <v/>
      </c>
      <c r="O172" s="661"/>
      <c r="P172" s="662" t="str">
        <f>IF('Historical Data'!M159="","",'Historical Data'!M159)</f>
        <v/>
      </c>
      <c r="Q172" s="661" t="str">
        <f>IF('Historical Data'!N159="","",'Historical Data'!N159)</f>
        <v/>
      </c>
      <c r="R172" s="661" t="str">
        <f>IF('Historical Data'!O159="","",'Historical Data'!O159)</f>
        <v/>
      </c>
      <c r="T172" s="661" t="str">
        <f>IF('Historical Data'!W159="","",'Historical Data'!W159)</f>
        <v/>
      </c>
      <c r="U172" s="661" t="str">
        <f>IF('Historical Data'!X159="","",'Historical Data'!X159)</f>
        <v/>
      </c>
      <c r="V172" s="661" t="str">
        <f>IF('Historical Data'!Y159="","",'Historical Data'!Y159)</f>
        <v/>
      </c>
      <c r="W172" s="661"/>
      <c r="X172" s="662" t="str">
        <f>IF('Historical Data'!Z159="","",'Historical Data'!Z159)</f>
        <v/>
      </c>
      <c r="Y172" s="661" t="str">
        <f>IF('Historical Data'!AA159="","",'Historical Data'!AA159)</f>
        <v/>
      </c>
      <c r="Z172" s="661" t="str">
        <f>IF('Historical Data'!AB159="","",'Historical Data'!AB159)</f>
        <v/>
      </c>
      <c r="AB172" s="661" t="str">
        <f>IF('Historical Data'!V159="","",'Historical Data'!V159)</f>
        <v/>
      </c>
      <c r="AC172" s="661" t="str">
        <f>IF('Historical Data'!W159="","",'Historical Data'!W159)</f>
        <v/>
      </c>
      <c r="AD172" s="661" t="str">
        <f>IF('Historical Data'!X159="","",'Historical Data'!X159)</f>
        <v/>
      </c>
      <c r="AE172" s="662" t="str">
        <f>IF('Historical Data'!Y159="","",'Historical Data'!Y159)</f>
        <v/>
      </c>
      <c r="AF172" s="661" t="str">
        <f>IF('Historical Data'!Z159="","",'Historical Data'!Z159)</f>
        <v/>
      </c>
      <c r="AG172" s="661" t="str">
        <f>IF('Historical Data'!AA159="","",'Historical Data'!AA159)</f>
        <v/>
      </c>
    </row>
    <row r="173" spans="2:33">
      <c r="B173" s="660" t="str">
        <f>IF('Historical Data'!B160="","",'Historical Data'!B160)</f>
        <v/>
      </c>
      <c r="D173" s="661" t="str">
        <f>IF('Historical Data'!D160="","",'Historical Data'!D160)</f>
        <v/>
      </c>
      <c r="E173" s="661" t="str">
        <f>IF('Historical Data'!E160="","",'Historical Data'!E160)</f>
        <v/>
      </c>
      <c r="F173" s="661" t="str">
        <f>IF('Historical Data'!F160="","",'Historical Data'!F160)</f>
        <v/>
      </c>
      <c r="G173" s="661"/>
      <c r="H173" s="662" t="str">
        <f>IF('Historical Data'!G160="","",'Historical Data'!G160)</f>
        <v/>
      </c>
      <c r="I173" s="661" t="str">
        <f>IF('Historical Data'!H160="","",'Historical Data'!H160)</f>
        <v/>
      </c>
      <c r="J173" s="661" t="str">
        <f>IF('Historical Data'!I160="","",'Historical Data'!I160)</f>
        <v/>
      </c>
      <c r="L173" s="661" t="str">
        <f>IF('Historical Data'!J160="","",'Historical Data'!J160)</f>
        <v/>
      </c>
      <c r="M173" s="661" t="str">
        <f>IF('Historical Data'!K160="","",'Historical Data'!K160)</f>
        <v/>
      </c>
      <c r="N173" s="661" t="str">
        <f>IF('Historical Data'!L160="","",'Historical Data'!L160)</f>
        <v/>
      </c>
      <c r="O173" s="661"/>
      <c r="P173" s="662" t="str">
        <f>IF('Historical Data'!M160="","",'Historical Data'!M160)</f>
        <v/>
      </c>
      <c r="Q173" s="661" t="str">
        <f>IF('Historical Data'!N160="","",'Historical Data'!N160)</f>
        <v/>
      </c>
      <c r="R173" s="661" t="str">
        <f>IF('Historical Data'!O160="","",'Historical Data'!O160)</f>
        <v/>
      </c>
      <c r="T173" s="661" t="str">
        <f>IF('Historical Data'!W160="","",'Historical Data'!W160)</f>
        <v/>
      </c>
      <c r="U173" s="661" t="str">
        <f>IF('Historical Data'!X160="","",'Historical Data'!X160)</f>
        <v/>
      </c>
      <c r="V173" s="661" t="str">
        <f>IF('Historical Data'!Y160="","",'Historical Data'!Y160)</f>
        <v/>
      </c>
      <c r="W173" s="661"/>
      <c r="X173" s="662" t="str">
        <f>IF('Historical Data'!Z160="","",'Historical Data'!Z160)</f>
        <v/>
      </c>
      <c r="Y173" s="661" t="str">
        <f>IF('Historical Data'!AA160="","",'Historical Data'!AA160)</f>
        <v/>
      </c>
      <c r="Z173" s="661" t="str">
        <f>IF('Historical Data'!AB160="","",'Historical Data'!AB160)</f>
        <v/>
      </c>
      <c r="AB173" s="661" t="str">
        <f>IF('Historical Data'!V160="","",'Historical Data'!V160)</f>
        <v/>
      </c>
      <c r="AC173" s="661" t="str">
        <f>IF('Historical Data'!W160="","",'Historical Data'!W160)</f>
        <v/>
      </c>
      <c r="AD173" s="661" t="str">
        <f>IF('Historical Data'!X160="","",'Historical Data'!X160)</f>
        <v/>
      </c>
      <c r="AE173" s="662" t="str">
        <f>IF('Historical Data'!Y160="","",'Historical Data'!Y160)</f>
        <v/>
      </c>
      <c r="AF173" s="661" t="str">
        <f>IF('Historical Data'!Z160="","",'Historical Data'!Z160)</f>
        <v/>
      </c>
      <c r="AG173" s="661" t="str">
        <f>IF('Historical Data'!AA160="","",'Historical Data'!AA160)</f>
        <v/>
      </c>
    </row>
    <row r="174" spans="2:33">
      <c r="B174" s="660" t="str">
        <f>IF('Historical Data'!B161="","",'Historical Data'!B161)</f>
        <v/>
      </c>
      <c r="D174" s="661" t="str">
        <f>IF('Historical Data'!D161="","",'Historical Data'!D161)</f>
        <v/>
      </c>
      <c r="E174" s="661" t="str">
        <f>IF('Historical Data'!E161="","",'Historical Data'!E161)</f>
        <v/>
      </c>
      <c r="F174" s="661" t="str">
        <f>IF('Historical Data'!F161="","",'Historical Data'!F161)</f>
        <v/>
      </c>
      <c r="G174" s="661"/>
      <c r="H174" s="662" t="str">
        <f>IF('Historical Data'!G161="","",'Historical Data'!G161)</f>
        <v/>
      </c>
      <c r="I174" s="661" t="str">
        <f>IF('Historical Data'!H161="","",'Historical Data'!H161)</f>
        <v/>
      </c>
      <c r="J174" s="661" t="str">
        <f>IF('Historical Data'!I161="","",'Historical Data'!I161)</f>
        <v/>
      </c>
      <c r="L174" s="661" t="str">
        <f>IF('Historical Data'!J161="","",'Historical Data'!J161)</f>
        <v/>
      </c>
      <c r="M174" s="661" t="str">
        <f>IF('Historical Data'!K161="","",'Historical Data'!K161)</f>
        <v/>
      </c>
      <c r="N174" s="661" t="str">
        <f>IF('Historical Data'!L161="","",'Historical Data'!L161)</f>
        <v/>
      </c>
      <c r="O174" s="661"/>
      <c r="P174" s="662" t="str">
        <f>IF('Historical Data'!M161="","",'Historical Data'!M161)</f>
        <v/>
      </c>
      <c r="Q174" s="661" t="str">
        <f>IF('Historical Data'!N161="","",'Historical Data'!N161)</f>
        <v/>
      </c>
      <c r="R174" s="661" t="str">
        <f>IF('Historical Data'!O161="","",'Historical Data'!O161)</f>
        <v/>
      </c>
      <c r="T174" s="661" t="str">
        <f>IF('Historical Data'!W161="","",'Historical Data'!W161)</f>
        <v/>
      </c>
      <c r="U174" s="661" t="str">
        <f>IF('Historical Data'!X161="","",'Historical Data'!X161)</f>
        <v/>
      </c>
      <c r="V174" s="661" t="str">
        <f>IF('Historical Data'!Y161="","",'Historical Data'!Y161)</f>
        <v/>
      </c>
      <c r="W174" s="661"/>
      <c r="X174" s="662" t="str">
        <f>IF('Historical Data'!Z161="","",'Historical Data'!Z161)</f>
        <v/>
      </c>
      <c r="Y174" s="661" t="str">
        <f>IF('Historical Data'!AA161="","",'Historical Data'!AA161)</f>
        <v/>
      </c>
      <c r="Z174" s="661" t="str">
        <f>IF('Historical Data'!AB161="","",'Historical Data'!AB161)</f>
        <v/>
      </c>
      <c r="AB174" s="661" t="str">
        <f>IF('Historical Data'!V161="","",'Historical Data'!V161)</f>
        <v/>
      </c>
      <c r="AC174" s="661" t="str">
        <f>IF('Historical Data'!W161="","",'Historical Data'!W161)</f>
        <v/>
      </c>
      <c r="AD174" s="661" t="str">
        <f>IF('Historical Data'!X161="","",'Historical Data'!X161)</f>
        <v/>
      </c>
      <c r="AE174" s="662" t="str">
        <f>IF('Historical Data'!Y161="","",'Historical Data'!Y161)</f>
        <v/>
      </c>
      <c r="AF174" s="661" t="str">
        <f>IF('Historical Data'!Z161="","",'Historical Data'!Z161)</f>
        <v/>
      </c>
      <c r="AG174" s="661" t="str">
        <f>IF('Historical Data'!AA161="","",'Historical Data'!AA161)</f>
        <v/>
      </c>
    </row>
    <row r="175" spans="2:33">
      <c r="B175" s="660" t="str">
        <f>IF('Historical Data'!B162="","",'Historical Data'!B162)</f>
        <v/>
      </c>
      <c r="D175" s="661" t="str">
        <f>IF('Historical Data'!D162="","",'Historical Data'!D162)</f>
        <v/>
      </c>
      <c r="E175" s="661" t="str">
        <f>IF('Historical Data'!E162="","",'Historical Data'!E162)</f>
        <v/>
      </c>
      <c r="F175" s="661" t="str">
        <f>IF('Historical Data'!F162="","",'Historical Data'!F162)</f>
        <v/>
      </c>
      <c r="G175" s="661"/>
      <c r="H175" s="662" t="str">
        <f>IF('Historical Data'!G162="","",'Historical Data'!G162)</f>
        <v/>
      </c>
      <c r="I175" s="661" t="str">
        <f>IF('Historical Data'!H162="","",'Historical Data'!H162)</f>
        <v/>
      </c>
      <c r="J175" s="661" t="str">
        <f>IF('Historical Data'!I162="","",'Historical Data'!I162)</f>
        <v/>
      </c>
      <c r="L175" s="661" t="str">
        <f>IF('Historical Data'!J162="","",'Historical Data'!J162)</f>
        <v/>
      </c>
      <c r="M175" s="661" t="str">
        <f>IF('Historical Data'!K162="","",'Historical Data'!K162)</f>
        <v/>
      </c>
      <c r="N175" s="661" t="str">
        <f>IF('Historical Data'!L162="","",'Historical Data'!L162)</f>
        <v/>
      </c>
      <c r="O175" s="661"/>
      <c r="P175" s="662" t="str">
        <f>IF('Historical Data'!M162="","",'Historical Data'!M162)</f>
        <v/>
      </c>
      <c r="Q175" s="661" t="str">
        <f>IF('Historical Data'!N162="","",'Historical Data'!N162)</f>
        <v/>
      </c>
      <c r="R175" s="661" t="str">
        <f>IF('Historical Data'!O162="","",'Historical Data'!O162)</f>
        <v/>
      </c>
      <c r="T175" s="661" t="str">
        <f>IF('Historical Data'!W162="","",'Historical Data'!W162)</f>
        <v/>
      </c>
      <c r="U175" s="661" t="str">
        <f>IF('Historical Data'!X162="","",'Historical Data'!X162)</f>
        <v/>
      </c>
      <c r="V175" s="661" t="str">
        <f>IF('Historical Data'!Y162="","",'Historical Data'!Y162)</f>
        <v/>
      </c>
      <c r="W175" s="661"/>
      <c r="X175" s="662" t="str">
        <f>IF('Historical Data'!Z162="","",'Historical Data'!Z162)</f>
        <v/>
      </c>
      <c r="Y175" s="661" t="str">
        <f>IF('Historical Data'!AA162="","",'Historical Data'!AA162)</f>
        <v/>
      </c>
      <c r="Z175" s="661" t="str">
        <f>IF('Historical Data'!AB162="","",'Historical Data'!AB162)</f>
        <v/>
      </c>
      <c r="AB175" s="661" t="str">
        <f>IF('Historical Data'!V162="","",'Historical Data'!V162)</f>
        <v/>
      </c>
      <c r="AC175" s="661" t="str">
        <f>IF('Historical Data'!W162="","",'Historical Data'!W162)</f>
        <v/>
      </c>
      <c r="AD175" s="661" t="str">
        <f>IF('Historical Data'!X162="","",'Historical Data'!X162)</f>
        <v/>
      </c>
      <c r="AE175" s="662" t="str">
        <f>IF('Historical Data'!Y162="","",'Historical Data'!Y162)</f>
        <v/>
      </c>
      <c r="AF175" s="661" t="str">
        <f>IF('Historical Data'!Z162="","",'Historical Data'!Z162)</f>
        <v/>
      </c>
      <c r="AG175" s="661" t="str">
        <f>IF('Historical Data'!AA162="","",'Historical Data'!AA162)</f>
        <v/>
      </c>
    </row>
    <row r="176" spans="2:33">
      <c r="B176" s="660" t="str">
        <f>IF('Historical Data'!B163="","",'Historical Data'!B163)</f>
        <v/>
      </c>
      <c r="D176" s="661" t="str">
        <f>IF('Historical Data'!D163="","",'Historical Data'!D163)</f>
        <v/>
      </c>
      <c r="E176" s="661" t="str">
        <f>IF('Historical Data'!E163="","",'Historical Data'!E163)</f>
        <v/>
      </c>
      <c r="F176" s="661" t="str">
        <f>IF('Historical Data'!F163="","",'Historical Data'!F163)</f>
        <v/>
      </c>
      <c r="G176" s="661"/>
      <c r="H176" s="662" t="str">
        <f>IF('Historical Data'!G163="","",'Historical Data'!G163)</f>
        <v/>
      </c>
      <c r="I176" s="661" t="str">
        <f>IF('Historical Data'!H163="","",'Historical Data'!H163)</f>
        <v/>
      </c>
      <c r="J176" s="661" t="str">
        <f>IF('Historical Data'!I163="","",'Historical Data'!I163)</f>
        <v/>
      </c>
      <c r="L176" s="661" t="str">
        <f>IF('Historical Data'!J163="","",'Historical Data'!J163)</f>
        <v/>
      </c>
      <c r="M176" s="661" t="str">
        <f>IF('Historical Data'!K163="","",'Historical Data'!K163)</f>
        <v/>
      </c>
      <c r="N176" s="661" t="str">
        <f>IF('Historical Data'!L163="","",'Historical Data'!L163)</f>
        <v/>
      </c>
      <c r="O176" s="661"/>
      <c r="P176" s="662" t="str">
        <f>IF('Historical Data'!M163="","",'Historical Data'!M163)</f>
        <v/>
      </c>
      <c r="Q176" s="661" t="str">
        <f>IF('Historical Data'!N163="","",'Historical Data'!N163)</f>
        <v/>
      </c>
      <c r="R176" s="661" t="str">
        <f>IF('Historical Data'!O163="","",'Historical Data'!O163)</f>
        <v/>
      </c>
      <c r="T176" s="661" t="str">
        <f>IF('Historical Data'!W163="","",'Historical Data'!W163)</f>
        <v/>
      </c>
      <c r="U176" s="661" t="str">
        <f>IF('Historical Data'!X163="","",'Historical Data'!X163)</f>
        <v/>
      </c>
      <c r="V176" s="661" t="str">
        <f>IF('Historical Data'!Y163="","",'Historical Data'!Y163)</f>
        <v/>
      </c>
      <c r="W176" s="661"/>
      <c r="X176" s="662" t="str">
        <f>IF('Historical Data'!Z163="","",'Historical Data'!Z163)</f>
        <v/>
      </c>
      <c r="Y176" s="661" t="str">
        <f>IF('Historical Data'!AA163="","",'Historical Data'!AA163)</f>
        <v/>
      </c>
      <c r="Z176" s="661" t="str">
        <f>IF('Historical Data'!AB163="","",'Historical Data'!AB163)</f>
        <v/>
      </c>
      <c r="AB176" s="661" t="str">
        <f>IF('Historical Data'!V163="","",'Historical Data'!V163)</f>
        <v/>
      </c>
      <c r="AC176" s="661" t="str">
        <f>IF('Historical Data'!W163="","",'Historical Data'!W163)</f>
        <v/>
      </c>
      <c r="AD176" s="661" t="str">
        <f>IF('Historical Data'!X163="","",'Historical Data'!X163)</f>
        <v/>
      </c>
      <c r="AE176" s="662" t="str">
        <f>IF('Historical Data'!Y163="","",'Historical Data'!Y163)</f>
        <v/>
      </c>
      <c r="AF176" s="661" t="str">
        <f>IF('Historical Data'!Z163="","",'Historical Data'!Z163)</f>
        <v/>
      </c>
      <c r="AG176" s="661" t="str">
        <f>IF('Historical Data'!AA163="","",'Historical Data'!AA163)</f>
        <v/>
      </c>
    </row>
    <row r="177" spans="2:33">
      <c r="B177" s="660" t="str">
        <f>IF('Historical Data'!B164="","",'Historical Data'!B164)</f>
        <v/>
      </c>
      <c r="D177" s="661" t="str">
        <f>IF('Historical Data'!D164="","",'Historical Data'!D164)</f>
        <v/>
      </c>
      <c r="E177" s="661" t="str">
        <f>IF('Historical Data'!E164="","",'Historical Data'!E164)</f>
        <v/>
      </c>
      <c r="F177" s="661" t="str">
        <f>IF('Historical Data'!F164="","",'Historical Data'!F164)</f>
        <v/>
      </c>
      <c r="G177" s="661"/>
      <c r="H177" s="662" t="str">
        <f>IF('Historical Data'!G164="","",'Historical Data'!G164)</f>
        <v/>
      </c>
      <c r="I177" s="661" t="str">
        <f>IF('Historical Data'!H164="","",'Historical Data'!H164)</f>
        <v/>
      </c>
      <c r="J177" s="661" t="str">
        <f>IF('Historical Data'!I164="","",'Historical Data'!I164)</f>
        <v/>
      </c>
      <c r="L177" s="661" t="str">
        <f>IF('Historical Data'!J164="","",'Historical Data'!J164)</f>
        <v/>
      </c>
      <c r="M177" s="661" t="str">
        <f>IF('Historical Data'!K164="","",'Historical Data'!K164)</f>
        <v/>
      </c>
      <c r="N177" s="661" t="str">
        <f>IF('Historical Data'!L164="","",'Historical Data'!L164)</f>
        <v/>
      </c>
      <c r="O177" s="661"/>
      <c r="P177" s="662" t="str">
        <f>IF('Historical Data'!M164="","",'Historical Data'!M164)</f>
        <v/>
      </c>
      <c r="Q177" s="661" t="str">
        <f>IF('Historical Data'!N164="","",'Historical Data'!N164)</f>
        <v/>
      </c>
      <c r="R177" s="661" t="str">
        <f>IF('Historical Data'!O164="","",'Historical Data'!O164)</f>
        <v/>
      </c>
      <c r="T177" s="661" t="str">
        <f>IF('Historical Data'!W164="","",'Historical Data'!W164)</f>
        <v/>
      </c>
      <c r="U177" s="661" t="str">
        <f>IF('Historical Data'!X164="","",'Historical Data'!X164)</f>
        <v/>
      </c>
      <c r="V177" s="661" t="str">
        <f>IF('Historical Data'!Y164="","",'Historical Data'!Y164)</f>
        <v/>
      </c>
      <c r="W177" s="661"/>
      <c r="X177" s="662" t="str">
        <f>IF('Historical Data'!Z164="","",'Historical Data'!Z164)</f>
        <v/>
      </c>
      <c r="Y177" s="661" t="str">
        <f>IF('Historical Data'!AA164="","",'Historical Data'!AA164)</f>
        <v/>
      </c>
      <c r="Z177" s="661" t="str">
        <f>IF('Historical Data'!AB164="","",'Historical Data'!AB164)</f>
        <v/>
      </c>
      <c r="AB177" s="661" t="str">
        <f>IF('Historical Data'!V164="","",'Historical Data'!V164)</f>
        <v/>
      </c>
      <c r="AC177" s="661" t="str">
        <f>IF('Historical Data'!W164="","",'Historical Data'!W164)</f>
        <v/>
      </c>
      <c r="AD177" s="661" t="str">
        <f>IF('Historical Data'!X164="","",'Historical Data'!X164)</f>
        <v/>
      </c>
      <c r="AE177" s="662" t="str">
        <f>IF('Historical Data'!Y164="","",'Historical Data'!Y164)</f>
        <v/>
      </c>
      <c r="AF177" s="661" t="str">
        <f>IF('Historical Data'!Z164="","",'Historical Data'!Z164)</f>
        <v/>
      </c>
      <c r="AG177" s="661" t="str">
        <f>IF('Historical Data'!AA164="","",'Historical Data'!AA164)</f>
        <v/>
      </c>
    </row>
    <row r="178" spans="2:33">
      <c r="B178" s="660" t="str">
        <f>IF('Historical Data'!B165="","",'Historical Data'!B165)</f>
        <v/>
      </c>
      <c r="D178" s="661" t="str">
        <f>IF('Historical Data'!D165="","",'Historical Data'!D165)</f>
        <v/>
      </c>
      <c r="E178" s="661" t="str">
        <f>IF('Historical Data'!E165="","",'Historical Data'!E165)</f>
        <v/>
      </c>
      <c r="F178" s="661" t="str">
        <f>IF('Historical Data'!F165="","",'Historical Data'!F165)</f>
        <v/>
      </c>
      <c r="G178" s="661"/>
      <c r="H178" s="662" t="str">
        <f>IF('Historical Data'!G165="","",'Historical Data'!G165)</f>
        <v/>
      </c>
      <c r="I178" s="661" t="str">
        <f>IF('Historical Data'!H165="","",'Historical Data'!H165)</f>
        <v/>
      </c>
      <c r="J178" s="661" t="str">
        <f>IF('Historical Data'!I165="","",'Historical Data'!I165)</f>
        <v/>
      </c>
      <c r="L178" s="661" t="str">
        <f>IF('Historical Data'!J165="","",'Historical Data'!J165)</f>
        <v/>
      </c>
      <c r="M178" s="661" t="str">
        <f>IF('Historical Data'!K165="","",'Historical Data'!K165)</f>
        <v/>
      </c>
      <c r="N178" s="661" t="str">
        <f>IF('Historical Data'!L165="","",'Historical Data'!L165)</f>
        <v/>
      </c>
      <c r="O178" s="661"/>
      <c r="P178" s="662" t="str">
        <f>IF('Historical Data'!M165="","",'Historical Data'!M165)</f>
        <v/>
      </c>
      <c r="Q178" s="661" t="str">
        <f>IF('Historical Data'!N165="","",'Historical Data'!N165)</f>
        <v/>
      </c>
      <c r="R178" s="661" t="str">
        <f>IF('Historical Data'!O165="","",'Historical Data'!O165)</f>
        <v/>
      </c>
      <c r="T178" s="661" t="str">
        <f>IF('Historical Data'!W165="","",'Historical Data'!W165)</f>
        <v/>
      </c>
      <c r="U178" s="661" t="str">
        <f>IF('Historical Data'!X165="","",'Historical Data'!X165)</f>
        <v/>
      </c>
      <c r="V178" s="661" t="str">
        <f>IF('Historical Data'!Y165="","",'Historical Data'!Y165)</f>
        <v/>
      </c>
      <c r="W178" s="661"/>
      <c r="X178" s="662" t="str">
        <f>IF('Historical Data'!Z165="","",'Historical Data'!Z165)</f>
        <v/>
      </c>
      <c r="Y178" s="661" t="str">
        <f>IF('Historical Data'!AA165="","",'Historical Data'!AA165)</f>
        <v/>
      </c>
      <c r="Z178" s="661" t="str">
        <f>IF('Historical Data'!AB165="","",'Historical Data'!AB165)</f>
        <v/>
      </c>
      <c r="AB178" s="661" t="str">
        <f>IF('Historical Data'!V165="","",'Historical Data'!V165)</f>
        <v/>
      </c>
      <c r="AC178" s="661" t="str">
        <f>IF('Historical Data'!W165="","",'Historical Data'!W165)</f>
        <v/>
      </c>
      <c r="AD178" s="661" t="str">
        <f>IF('Historical Data'!X165="","",'Historical Data'!X165)</f>
        <v/>
      </c>
      <c r="AE178" s="662" t="str">
        <f>IF('Historical Data'!Y165="","",'Historical Data'!Y165)</f>
        <v/>
      </c>
      <c r="AF178" s="661" t="str">
        <f>IF('Historical Data'!Z165="","",'Historical Data'!Z165)</f>
        <v/>
      </c>
      <c r="AG178" s="661" t="str">
        <f>IF('Historical Data'!AA165="","",'Historical Data'!AA165)</f>
        <v/>
      </c>
    </row>
    <row r="179" spans="2:33">
      <c r="B179" s="660" t="str">
        <f>IF('Historical Data'!B166="","",'Historical Data'!B166)</f>
        <v/>
      </c>
      <c r="D179" s="661" t="str">
        <f>IF('Historical Data'!D166="","",'Historical Data'!D166)</f>
        <v/>
      </c>
      <c r="E179" s="661" t="str">
        <f>IF('Historical Data'!E166="","",'Historical Data'!E166)</f>
        <v/>
      </c>
      <c r="F179" s="661" t="str">
        <f>IF('Historical Data'!F166="","",'Historical Data'!F166)</f>
        <v/>
      </c>
      <c r="G179" s="661"/>
      <c r="H179" s="662" t="str">
        <f>IF('Historical Data'!G166="","",'Historical Data'!G166)</f>
        <v/>
      </c>
      <c r="I179" s="661" t="str">
        <f>IF('Historical Data'!H166="","",'Historical Data'!H166)</f>
        <v/>
      </c>
      <c r="J179" s="661" t="str">
        <f>IF('Historical Data'!I166="","",'Historical Data'!I166)</f>
        <v/>
      </c>
      <c r="L179" s="661" t="str">
        <f>IF('Historical Data'!J166="","",'Historical Data'!J166)</f>
        <v/>
      </c>
      <c r="M179" s="661" t="str">
        <f>IF('Historical Data'!K166="","",'Historical Data'!K166)</f>
        <v/>
      </c>
      <c r="N179" s="661" t="str">
        <f>IF('Historical Data'!L166="","",'Historical Data'!L166)</f>
        <v/>
      </c>
      <c r="O179" s="661"/>
      <c r="P179" s="662" t="str">
        <f>IF('Historical Data'!M166="","",'Historical Data'!M166)</f>
        <v/>
      </c>
      <c r="Q179" s="661" t="str">
        <f>IF('Historical Data'!N166="","",'Historical Data'!N166)</f>
        <v/>
      </c>
      <c r="R179" s="661" t="str">
        <f>IF('Historical Data'!O166="","",'Historical Data'!O166)</f>
        <v/>
      </c>
      <c r="T179" s="661" t="str">
        <f>IF('Historical Data'!W166="","",'Historical Data'!W166)</f>
        <v/>
      </c>
      <c r="U179" s="661" t="str">
        <f>IF('Historical Data'!X166="","",'Historical Data'!X166)</f>
        <v/>
      </c>
      <c r="V179" s="661" t="str">
        <f>IF('Historical Data'!Y166="","",'Historical Data'!Y166)</f>
        <v/>
      </c>
      <c r="W179" s="661"/>
      <c r="X179" s="662" t="str">
        <f>IF('Historical Data'!Z166="","",'Historical Data'!Z166)</f>
        <v/>
      </c>
      <c r="Y179" s="661" t="str">
        <f>IF('Historical Data'!AA166="","",'Historical Data'!AA166)</f>
        <v/>
      </c>
      <c r="Z179" s="661" t="str">
        <f>IF('Historical Data'!AB166="","",'Historical Data'!AB166)</f>
        <v/>
      </c>
      <c r="AB179" s="661" t="str">
        <f>IF('Historical Data'!V166="","",'Historical Data'!V166)</f>
        <v/>
      </c>
      <c r="AC179" s="661" t="str">
        <f>IF('Historical Data'!W166="","",'Historical Data'!W166)</f>
        <v/>
      </c>
      <c r="AD179" s="661" t="str">
        <f>IF('Historical Data'!X166="","",'Historical Data'!X166)</f>
        <v/>
      </c>
      <c r="AE179" s="662" t="str">
        <f>IF('Historical Data'!Y166="","",'Historical Data'!Y166)</f>
        <v/>
      </c>
      <c r="AF179" s="661" t="str">
        <f>IF('Historical Data'!Z166="","",'Historical Data'!Z166)</f>
        <v/>
      </c>
      <c r="AG179" s="661" t="str">
        <f>IF('Historical Data'!AA166="","",'Historical Data'!AA166)</f>
        <v/>
      </c>
    </row>
    <row r="180" spans="2:33">
      <c r="B180" s="660" t="str">
        <f>IF('Historical Data'!B167="","",'Historical Data'!B167)</f>
        <v/>
      </c>
      <c r="D180" s="661" t="str">
        <f>IF('Historical Data'!D167="","",'Historical Data'!D167)</f>
        <v/>
      </c>
      <c r="E180" s="661" t="str">
        <f>IF('Historical Data'!E167="","",'Historical Data'!E167)</f>
        <v/>
      </c>
      <c r="F180" s="661" t="str">
        <f>IF('Historical Data'!F167="","",'Historical Data'!F167)</f>
        <v/>
      </c>
      <c r="G180" s="661"/>
      <c r="H180" s="662" t="str">
        <f>IF('Historical Data'!G167="","",'Historical Data'!G167)</f>
        <v/>
      </c>
      <c r="I180" s="661" t="str">
        <f>IF('Historical Data'!H167="","",'Historical Data'!H167)</f>
        <v/>
      </c>
      <c r="J180" s="661" t="str">
        <f>IF('Historical Data'!I167="","",'Historical Data'!I167)</f>
        <v/>
      </c>
      <c r="L180" s="661" t="str">
        <f>IF('Historical Data'!J167="","",'Historical Data'!J167)</f>
        <v/>
      </c>
      <c r="M180" s="661" t="str">
        <f>IF('Historical Data'!K167="","",'Historical Data'!K167)</f>
        <v/>
      </c>
      <c r="N180" s="661" t="str">
        <f>IF('Historical Data'!L167="","",'Historical Data'!L167)</f>
        <v/>
      </c>
      <c r="O180" s="661"/>
      <c r="P180" s="662" t="str">
        <f>IF('Historical Data'!M167="","",'Historical Data'!M167)</f>
        <v/>
      </c>
      <c r="Q180" s="661" t="str">
        <f>IF('Historical Data'!N167="","",'Historical Data'!N167)</f>
        <v/>
      </c>
      <c r="R180" s="661" t="str">
        <f>IF('Historical Data'!O167="","",'Historical Data'!O167)</f>
        <v/>
      </c>
      <c r="T180" s="661" t="str">
        <f>IF('Historical Data'!W167="","",'Historical Data'!W167)</f>
        <v/>
      </c>
      <c r="U180" s="661" t="str">
        <f>IF('Historical Data'!X167="","",'Historical Data'!X167)</f>
        <v/>
      </c>
      <c r="V180" s="661" t="str">
        <f>IF('Historical Data'!Y167="","",'Historical Data'!Y167)</f>
        <v/>
      </c>
      <c r="W180" s="661"/>
      <c r="X180" s="662" t="str">
        <f>IF('Historical Data'!Z167="","",'Historical Data'!Z167)</f>
        <v/>
      </c>
      <c r="Y180" s="661" t="str">
        <f>IF('Historical Data'!AA167="","",'Historical Data'!AA167)</f>
        <v/>
      </c>
      <c r="Z180" s="661" t="str">
        <f>IF('Historical Data'!AB167="","",'Historical Data'!AB167)</f>
        <v/>
      </c>
      <c r="AB180" s="661" t="str">
        <f>IF('Historical Data'!V167="","",'Historical Data'!V167)</f>
        <v/>
      </c>
      <c r="AC180" s="661" t="str">
        <f>IF('Historical Data'!W167="","",'Historical Data'!W167)</f>
        <v/>
      </c>
      <c r="AD180" s="661" t="str">
        <f>IF('Historical Data'!X167="","",'Historical Data'!X167)</f>
        <v/>
      </c>
      <c r="AE180" s="662" t="str">
        <f>IF('Historical Data'!Y167="","",'Historical Data'!Y167)</f>
        <v/>
      </c>
      <c r="AF180" s="661" t="str">
        <f>IF('Historical Data'!Z167="","",'Historical Data'!Z167)</f>
        <v/>
      </c>
      <c r="AG180" s="661" t="str">
        <f>IF('Historical Data'!AA167="","",'Historical Data'!AA167)</f>
        <v/>
      </c>
    </row>
    <row r="181" spans="2:33">
      <c r="B181" s="660" t="str">
        <f>IF('Historical Data'!B168="","",'Historical Data'!B168)</f>
        <v/>
      </c>
      <c r="D181" s="661" t="str">
        <f>IF('Historical Data'!D168="","",'Historical Data'!D168)</f>
        <v/>
      </c>
      <c r="E181" s="661" t="str">
        <f>IF('Historical Data'!E168="","",'Historical Data'!E168)</f>
        <v/>
      </c>
      <c r="F181" s="661" t="str">
        <f>IF('Historical Data'!F168="","",'Historical Data'!F168)</f>
        <v/>
      </c>
      <c r="G181" s="661"/>
      <c r="H181" s="662" t="str">
        <f>IF('Historical Data'!G168="","",'Historical Data'!G168)</f>
        <v/>
      </c>
      <c r="I181" s="661" t="str">
        <f>IF('Historical Data'!H168="","",'Historical Data'!H168)</f>
        <v/>
      </c>
      <c r="J181" s="661" t="str">
        <f>IF('Historical Data'!I168="","",'Historical Data'!I168)</f>
        <v/>
      </c>
      <c r="L181" s="661" t="str">
        <f>IF('Historical Data'!J168="","",'Historical Data'!J168)</f>
        <v/>
      </c>
      <c r="M181" s="661" t="str">
        <f>IF('Historical Data'!K168="","",'Historical Data'!K168)</f>
        <v/>
      </c>
      <c r="N181" s="661" t="str">
        <f>IF('Historical Data'!L168="","",'Historical Data'!L168)</f>
        <v/>
      </c>
      <c r="O181" s="661"/>
      <c r="P181" s="662" t="str">
        <f>IF('Historical Data'!M168="","",'Historical Data'!M168)</f>
        <v/>
      </c>
      <c r="Q181" s="661" t="str">
        <f>IF('Historical Data'!N168="","",'Historical Data'!N168)</f>
        <v/>
      </c>
      <c r="R181" s="661" t="str">
        <f>IF('Historical Data'!O168="","",'Historical Data'!O168)</f>
        <v/>
      </c>
      <c r="T181" s="661" t="str">
        <f>IF('Historical Data'!W168="","",'Historical Data'!W168)</f>
        <v/>
      </c>
      <c r="U181" s="661" t="str">
        <f>IF('Historical Data'!X168="","",'Historical Data'!X168)</f>
        <v/>
      </c>
      <c r="V181" s="661" t="str">
        <f>IF('Historical Data'!Y168="","",'Historical Data'!Y168)</f>
        <v/>
      </c>
      <c r="W181" s="661"/>
      <c r="X181" s="662" t="str">
        <f>IF('Historical Data'!Z168="","",'Historical Data'!Z168)</f>
        <v/>
      </c>
      <c r="Y181" s="661" t="str">
        <f>IF('Historical Data'!AA168="","",'Historical Data'!AA168)</f>
        <v/>
      </c>
      <c r="Z181" s="661" t="str">
        <f>IF('Historical Data'!AB168="","",'Historical Data'!AB168)</f>
        <v/>
      </c>
      <c r="AB181" s="661" t="str">
        <f>IF('Historical Data'!V168="","",'Historical Data'!V168)</f>
        <v/>
      </c>
      <c r="AC181" s="661" t="str">
        <f>IF('Historical Data'!W168="","",'Historical Data'!W168)</f>
        <v/>
      </c>
      <c r="AD181" s="661" t="str">
        <f>IF('Historical Data'!X168="","",'Historical Data'!X168)</f>
        <v/>
      </c>
      <c r="AE181" s="662" t="str">
        <f>IF('Historical Data'!Y168="","",'Historical Data'!Y168)</f>
        <v/>
      </c>
      <c r="AF181" s="661" t="str">
        <f>IF('Historical Data'!Z168="","",'Historical Data'!Z168)</f>
        <v/>
      </c>
      <c r="AG181" s="661" t="str">
        <f>IF('Historical Data'!AA168="","",'Historical Data'!AA168)</f>
        <v/>
      </c>
    </row>
    <row r="182" spans="2:33">
      <c r="B182" s="660" t="str">
        <f>IF('Historical Data'!B169="","",'Historical Data'!B169)</f>
        <v/>
      </c>
      <c r="D182" s="661" t="str">
        <f>IF('Historical Data'!D169="","",'Historical Data'!D169)</f>
        <v/>
      </c>
      <c r="E182" s="661" t="str">
        <f>IF('Historical Data'!E169="","",'Historical Data'!E169)</f>
        <v/>
      </c>
      <c r="F182" s="661" t="str">
        <f>IF('Historical Data'!F169="","",'Historical Data'!F169)</f>
        <v/>
      </c>
      <c r="G182" s="661"/>
      <c r="H182" s="662" t="str">
        <f>IF('Historical Data'!G169="","",'Historical Data'!G169)</f>
        <v/>
      </c>
      <c r="I182" s="661" t="str">
        <f>IF('Historical Data'!H169="","",'Historical Data'!H169)</f>
        <v/>
      </c>
      <c r="J182" s="661" t="str">
        <f>IF('Historical Data'!I169="","",'Historical Data'!I169)</f>
        <v/>
      </c>
      <c r="L182" s="661" t="str">
        <f>IF('Historical Data'!J169="","",'Historical Data'!J169)</f>
        <v/>
      </c>
      <c r="M182" s="661" t="str">
        <f>IF('Historical Data'!K169="","",'Historical Data'!K169)</f>
        <v/>
      </c>
      <c r="N182" s="661" t="str">
        <f>IF('Historical Data'!L169="","",'Historical Data'!L169)</f>
        <v/>
      </c>
      <c r="O182" s="661"/>
      <c r="P182" s="662" t="str">
        <f>IF('Historical Data'!M169="","",'Historical Data'!M169)</f>
        <v/>
      </c>
      <c r="Q182" s="661" t="str">
        <f>IF('Historical Data'!N169="","",'Historical Data'!N169)</f>
        <v/>
      </c>
      <c r="R182" s="661" t="str">
        <f>IF('Historical Data'!O169="","",'Historical Data'!O169)</f>
        <v/>
      </c>
      <c r="T182" s="661" t="str">
        <f>IF('Historical Data'!W169="","",'Historical Data'!W169)</f>
        <v/>
      </c>
      <c r="U182" s="661" t="str">
        <f>IF('Historical Data'!X169="","",'Historical Data'!X169)</f>
        <v/>
      </c>
      <c r="V182" s="661" t="str">
        <f>IF('Historical Data'!Y169="","",'Historical Data'!Y169)</f>
        <v/>
      </c>
      <c r="W182" s="661"/>
      <c r="X182" s="662" t="str">
        <f>IF('Historical Data'!Z169="","",'Historical Data'!Z169)</f>
        <v/>
      </c>
      <c r="Y182" s="661" t="str">
        <f>IF('Historical Data'!AA169="","",'Historical Data'!AA169)</f>
        <v/>
      </c>
      <c r="Z182" s="661" t="str">
        <f>IF('Historical Data'!AB169="","",'Historical Data'!AB169)</f>
        <v/>
      </c>
      <c r="AB182" s="661" t="str">
        <f>IF('Historical Data'!V169="","",'Historical Data'!V169)</f>
        <v/>
      </c>
      <c r="AC182" s="661" t="str">
        <f>IF('Historical Data'!W169="","",'Historical Data'!W169)</f>
        <v/>
      </c>
      <c r="AD182" s="661" t="str">
        <f>IF('Historical Data'!X169="","",'Historical Data'!X169)</f>
        <v/>
      </c>
      <c r="AE182" s="662" t="str">
        <f>IF('Historical Data'!Y169="","",'Historical Data'!Y169)</f>
        <v/>
      </c>
      <c r="AF182" s="661" t="str">
        <f>IF('Historical Data'!Z169="","",'Historical Data'!Z169)</f>
        <v/>
      </c>
      <c r="AG182" s="661" t="str">
        <f>IF('Historical Data'!AA169="","",'Historical Data'!AA169)</f>
        <v/>
      </c>
    </row>
    <row r="183" spans="2:33">
      <c r="B183" s="660" t="str">
        <f>IF('Historical Data'!B170="","",'Historical Data'!B170)</f>
        <v/>
      </c>
      <c r="D183" s="661" t="str">
        <f>IF('Historical Data'!D170="","",'Historical Data'!D170)</f>
        <v/>
      </c>
      <c r="E183" s="661" t="str">
        <f>IF('Historical Data'!E170="","",'Historical Data'!E170)</f>
        <v/>
      </c>
      <c r="F183" s="661" t="str">
        <f>IF('Historical Data'!F170="","",'Historical Data'!F170)</f>
        <v/>
      </c>
      <c r="G183" s="661"/>
      <c r="H183" s="662" t="str">
        <f>IF('Historical Data'!G170="","",'Historical Data'!G170)</f>
        <v/>
      </c>
      <c r="I183" s="661" t="str">
        <f>IF('Historical Data'!H170="","",'Historical Data'!H170)</f>
        <v/>
      </c>
      <c r="J183" s="661" t="str">
        <f>IF('Historical Data'!I170="","",'Historical Data'!I170)</f>
        <v/>
      </c>
      <c r="L183" s="661" t="str">
        <f>IF('Historical Data'!J170="","",'Historical Data'!J170)</f>
        <v/>
      </c>
      <c r="M183" s="661" t="str">
        <f>IF('Historical Data'!K170="","",'Historical Data'!K170)</f>
        <v/>
      </c>
      <c r="N183" s="661" t="str">
        <f>IF('Historical Data'!L170="","",'Historical Data'!L170)</f>
        <v/>
      </c>
      <c r="O183" s="661"/>
      <c r="P183" s="662" t="str">
        <f>IF('Historical Data'!M170="","",'Historical Data'!M170)</f>
        <v/>
      </c>
      <c r="Q183" s="661" t="str">
        <f>IF('Historical Data'!N170="","",'Historical Data'!N170)</f>
        <v/>
      </c>
      <c r="R183" s="661" t="str">
        <f>IF('Historical Data'!O170="","",'Historical Data'!O170)</f>
        <v/>
      </c>
      <c r="T183" s="661" t="str">
        <f>IF('Historical Data'!W170="","",'Historical Data'!W170)</f>
        <v/>
      </c>
      <c r="U183" s="661" t="str">
        <f>IF('Historical Data'!X170="","",'Historical Data'!X170)</f>
        <v/>
      </c>
      <c r="V183" s="661" t="str">
        <f>IF('Historical Data'!Y170="","",'Historical Data'!Y170)</f>
        <v/>
      </c>
      <c r="W183" s="661"/>
      <c r="X183" s="662" t="str">
        <f>IF('Historical Data'!Z170="","",'Historical Data'!Z170)</f>
        <v/>
      </c>
      <c r="Y183" s="661" t="str">
        <f>IF('Historical Data'!AA170="","",'Historical Data'!AA170)</f>
        <v/>
      </c>
      <c r="Z183" s="661" t="str">
        <f>IF('Historical Data'!AB170="","",'Historical Data'!AB170)</f>
        <v/>
      </c>
      <c r="AB183" s="661" t="str">
        <f>IF('Historical Data'!V170="","",'Historical Data'!V170)</f>
        <v/>
      </c>
      <c r="AC183" s="661" t="str">
        <f>IF('Historical Data'!W170="","",'Historical Data'!W170)</f>
        <v/>
      </c>
      <c r="AD183" s="661" t="str">
        <f>IF('Historical Data'!X170="","",'Historical Data'!X170)</f>
        <v/>
      </c>
      <c r="AE183" s="662" t="str">
        <f>IF('Historical Data'!Y170="","",'Historical Data'!Y170)</f>
        <v/>
      </c>
      <c r="AF183" s="661" t="str">
        <f>IF('Historical Data'!Z170="","",'Historical Data'!Z170)</f>
        <v/>
      </c>
      <c r="AG183" s="661" t="str">
        <f>IF('Historical Data'!AA170="","",'Historical Data'!AA170)</f>
        <v/>
      </c>
    </row>
    <row r="184" spans="2:33">
      <c r="B184" s="660" t="str">
        <f>IF('Historical Data'!B171="","",'Historical Data'!B171)</f>
        <v/>
      </c>
      <c r="D184" s="661" t="str">
        <f>IF('Historical Data'!D171="","",'Historical Data'!D171)</f>
        <v/>
      </c>
      <c r="E184" s="661" t="str">
        <f>IF('Historical Data'!E171="","",'Historical Data'!E171)</f>
        <v/>
      </c>
      <c r="F184" s="661" t="str">
        <f>IF('Historical Data'!F171="","",'Historical Data'!F171)</f>
        <v/>
      </c>
      <c r="G184" s="661"/>
      <c r="H184" s="662" t="str">
        <f>IF('Historical Data'!G171="","",'Historical Data'!G171)</f>
        <v/>
      </c>
      <c r="I184" s="661" t="str">
        <f>IF('Historical Data'!H171="","",'Historical Data'!H171)</f>
        <v/>
      </c>
      <c r="J184" s="661" t="str">
        <f>IF('Historical Data'!I171="","",'Historical Data'!I171)</f>
        <v/>
      </c>
      <c r="L184" s="661" t="str">
        <f>IF('Historical Data'!J171="","",'Historical Data'!J171)</f>
        <v/>
      </c>
      <c r="M184" s="661" t="str">
        <f>IF('Historical Data'!K171="","",'Historical Data'!K171)</f>
        <v/>
      </c>
      <c r="N184" s="661" t="str">
        <f>IF('Historical Data'!L171="","",'Historical Data'!L171)</f>
        <v/>
      </c>
      <c r="O184" s="661"/>
      <c r="P184" s="662" t="str">
        <f>IF('Historical Data'!M171="","",'Historical Data'!M171)</f>
        <v/>
      </c>
      <c r="Q184" s="661" t="str">
        <f>IF('Historical Data'!N171="","",'Historical Data'!N171)</f>
        <v/>
      </c>
      <c r="R184" s="661" t="str">
        <f>IF('Historical Data'!O171="","",'Historical Data'!O171)</f>
        <v/>
      </c>
      <c r="T184" s="661" t="str">
        <f>IF('Historical Data'!W171="","",'Historical Data'!W171)</f>
        <v/>
      </c>
      <c r="U184" s="661" t="str">
        <f>IF('Historical Data'!X171="","",'Historical Data'!X171)</f>
        <v/>
      </c>
      <c r="V184" s="661" t="str">
        <f>IF('Historical Data'!Y171="","",'Historical Data'!Y171)</f>
        <v/>
      </c>
      <c r="W184" s="661"/>
      <c r="X184" s="662" t="str">
        <f>IF('Historical Data'!Z171="","",'Historical Data'!Z171)</f>
        <v/>
      </c>
      <c r="Y184" s="661" t="str">
        <f>IF('Historical Data'!AA171="","",'Historical Data'!AA171)</f>
        <v/>
      </c>
      <c r="Z184" s="661" t="str">
        <f>IF('Historical Data'!AB171="","",'Historical Data'!AB171)</f>
        <v/>
      </c>
      <c r="AB184" s="661" t="str">
        <f>IF('Historical Data'!V171="","",'Historical Data'!V171)</f>
        <v/>
      </c>
      <c r="AC184" s="661" t="str">
        <f>IF('Historical Data'!W171="","",'Historical Data'!W171)</f>
        <v/>
      </c>
      <c r="AD184" s="661" t="str">
        <f>IF('Historical Data'!X171="","",'Historical Data'!X171)</f>
        <v/>
      </c>
      <c r="AE184" s="662" t="str">
        <f>IF('Historical Data'!Y171="","",'Historical Data'!Y171)</f>
        <v/>
      </c>
      <c r="AF184" s="661" t="str">
        <f>IF('Historical Data'!Z171="","",'Historical Data'!Z171)</f>
        <v/>
      </c>
      <c r="AG184" s="661" t="str">
        <f>IF('Historical Data'!AA171="","",'Historical Data'!AA171)</f>
        <v/>
      </c>
    </row>
    <row r="185" spans="2:33">
      <c r="B185" s="660" t="str">
        <f>IF('Historical Data'!B172="","",'Historical Data'!B172)</f>
        <v/>
      </c>
      <c r="D185" s="661" t="str">
        <f>IF('Historical Data'!D172="","",'Historical Data'!D172)</f>
        <v/>
      </c>
      <c r="E185" s="661" t="str">
        <f>IF('Historical Data'!E172="","",'Historical Data'!E172)</f>
        <v/>
      </c>
      <c r="F185" s="661" t="str">
        <f>IF('Historical Data'!F172="","",'Historical Data'!F172)</f>
        <v/>
      </c>
      <c r="G185" s="661"/>
      <c r="H185" s="662" t="str">
        <f>IF('Historical Data'!G172="","",'Historical Data'!G172)</f>
        <v/>
      </c>
      <c r="I185" s="661" t="str">
        <f>IF('Historical Data'!H172="","",'Historical Data'!H172)</f>
        <v/>
      </c>
      <c r="J185" s="661" t="str">
        <f>IF('Historical Data'!I172="","",'Historical Data'!I172)</f>
        <v/>
      </c>
      <c r="L185" s="661" t="str">
        <f>IF('Historical Data'!J172="","",'Historical Data'!J172)</f>
        <v/>
      </c>
      <c r="M185" s="661" t="str">
        <f>IF('Historical Data'!K172="","",'Historical Data'!K172)</f>
        <v/>
      </c>
      <c r="N185" s="661" t="str">
        <f>IF('Historical Data'!L172="","",'Historical Data'!L172)</f>
        <v/>
      </c>
      <c r="O185" s="661"/>
      <c r="P185" s="662" t="str">
        <f>IF('Historical Data'!M172="","",'Historical Data'!M172)</f>
        <v/>
      </c>
      <c r="Q185" s="661" t="str">
        <f>IF('Historical Data'!N172="","",'Historical Data'!N172)</f>
        <v/>
      </c>
      <c r="R185" s="661" t="str">
        <f>IF('Historical Data'!O172="","",'Historical Data'!O172)</f>
        <v/>
      </c>
      <c r="T185" s="661" t="str">
        <f>IF('Historical Data'!W172="","",'Historical Data'!W172)</f>
        <v/>
      </c>
      <c r="U185" s="661" t="str">
        <f>IF('Historical Data'!X172="","",'Historical Data'!X172)</f>
        <v/>
      </c>
      <c r="V185" s="661" t="str">
        <f>IF('Historical Data'!Y172="","",'Historical Data'!Y172)</f>
        <v/>
      </c>
      <c r="W185" s="661"/>
      <c r="X185" s="662" t="str">
        <f>IF('Historical Data'!Z172="","",'Historical Data'!Z172)</f>
        <v/>
      </c>
      <c r="Y185" s="661" t="str">
        <f>IF('Historical Data'!AA172="","",'Historical Data'!AA172)</f>
        <v/>
      </c>
      <c r="Z185" s="661" t="str">
        <f>IF('Historical Data'!AB172="","",'Historical Data'!AB172)</f>
        <v/>
      </c>
      <c r="AB185" s="661" t="str">
        <f>IF('Historical Data'!V172="","",'Historical Data'!V172)</f>
        <v/>
      </c>
      <c r="AC185" s="661" t="str">
        <f>IF('Historical Data'!W172="","",'Historical Data'!W172)</f>
        <v/>
      </c>
      <c r="AD185" s="661" t="str">
        <f>IF('Historical Data'!X172="","",'Historical Data'!X172)</f>
        <v/>
      </c>
      <c r="AE185" s="662" t="str">
        <f>IF('Historical Data'!Y172="","",'Historical Data'!Y172)</f>
        <v/>
      </c>
      <c r="AF185" s="661" t="str">
        <f>IF('Historical Data'!Z172="","",'Historical Data'!Z172)</f>
        <v/>
      </c>
      <c r="AG185" s="661" t="str">
        <f>IF('Historical Data'!AA172="","",'Historical Data'!AA172)</f>
        <v/>
      </c>
    </row>
    <row r="186" spans="2:33">
      <c r="B186" s="660" t="str">
        <f>IF('Historical Data'!B173="","",'Historical Data'!B173)</f>
        <v/>
      </c>
      <c r="D186" s="661" t="str">
        <f>IF('Historical Data'!D173="","",'Historical Data'!D173)</f>
        <v/>
      </c>
      <c r="E186" s="661" t="str">
        <f>IF('Historical Data'!E173="","",'Historical Data'!E173)</f>
        <v/>
      </c>
      <c r="F186" s="661" t="str">
        <f>IF('Historical Data'!F173="","",'Historical Data'!F173)</f>
        <v/>
      </c>
      <c r="G186" s="661"/>
      <c r="H186" s="662" t="str">
        <f>IF('Historical Data'!G173="","",'Historical Data'!G173)</f>
        <v/>
      </c>
      <c r="I186" s="661" t="str">
        <f>IF('Historical Data'!H173="","",'Historical Data'!H173)</f>
        <v/>
      </c>
      <c r="J186" s="661" t="str">
        <f>IF('Historical Data'!I173="","",'Historical Data'!I173)</f>
        <v/>
      </c>
      <c r="L186" s="661" t="str">
        <f>IF('Historical Data'!J173="","",'Historical Data'!J173)</f>
        <v/>
      </c>
      <c r="M186" s="661" t="str">
        <f>IF('Historical Data'!K173="","",'Historical Data'!K173)</f>
        <v/>
      </c>
      <c r="N186" s="661" t="str">
        <f>IF('Historical Data'!L173="","",'Historical Data'!L173)</f>
        <v/>
      </c>
      <c r="O186" s="661"/>
      <c r="P186" s="662" t="str">
        <f>IF('Historical Data'!M173="","",'Historical Data'!M173)</f>
        <v/>
      </c>
      <c r="Q186" s="661" t="str">
        <f>IF('Historical Data'!N173="","",'Historical Data'!N173)</f>
        <v/>
      </c>
      <c r="R186" s="661" t="str">
        <f>IF('Historical Data'!O173="","",'Historical Data'!O173)</f>
        <v/>
      </c>
      <c r="T186" s="661" t="str">
        <f>IF('Historical Data'!W173="","",'Historical Data'!W173)</f>
        <v/>
      </c>
      <c r="U186" s="661" t="str">
        <f>IF('Historical Data'!X173="","",'Historical Data'!X173)</f>
        <v/>
      </c>
      <c r="V186" s="661" t="str">
        <f>IF('Historical Data'!Y173="","",'Historical Data'!Y173)</f>
        <v/>
      </c>
      <c r="W186" s="661"/>
      <c r="X186" s="662" t="str">
        <f>IF('Historical Data'!Z173="","",'Historical Data'!Z173)</f>
        <v/>
      </c>
      <c r="Y186" s="661" t="str">
        <f>IF('Historical Data'!AA173="","",'Historical Data'!AA173)</f>
        <v/>
      </c>
      <c r="Z186" s="661" t="str">
        <f>IF('Historical Data'!AB173="","",'Historical Data'!AB173)</f>
        <v/>
      </c>
      <c r="AB186" s="661" t="str">
        <f>IF('Historical Data'!V173="","",'Historical Data'!V173)</f>
        <v/>
      </c>
      <c r="AC186" s="661" t="str">
        <f>IF('Historical Data'!W173="","",'Historical Data'!W173)</f>
        <v/>
      </c>
      <c r="AD186" s="661" t="str">
        <f>IF('Historical Data'!X173="","",'Historical Data'!X173)</f>
        <v/>
      </c>
      <c r="AE186" s="662" t="str">
        <f>IF('Historical Data'!Y173="","",'Historical Data'!Y173)</f>
        <v/>
      </c>
      <c r="AF186" s="661" t="str">
        <f>IF('Historical Data'!Z173="","",'Historical Data'!Z173)</f>
        <v/>
      </c>
      <c r="AG186" s="661" t="str">
        <f>IF('Historical Data'!AA173="","",'Historical Data'!AA173)</f>
        <v/>
      </c>
    </row>
    <row r="187" spans="2:33">
      <c r="B187" s="660" t="str">
        <f>IF('Historical Data'!B174="","",'Historical Data'!B174)</f>
        <v/>
      </c>
      <c r="D187" s="661" t="str">
        <f>IF('Historical Data'!D174="","",'Historical Data'!D174)</f>
        <v/>
      </c>
      <c r="E187" s="661" t="str">
        <f>IF('Historical Data'!E174="","",'Historical Data'!E174)</f>
        <v/>
      </c>
      <c r="F187" s="661" t="str">
        <f>IF('Historical Data'!F174="","",'Historical Data'!F174)</f>
        <v/>
      </c>
      <c r="G187" s="661"/>
      <c r="H187" s="662" t="str">
        <f>IF('Historical Data'!G174="","",'Historical Data'!G174)</f>
        <v/>
      </c>
      <c r="I187" s="661" t="str">
        <f>IF('Historical Data'!H174="","",'Historical Data'!H174)</f>
        <v/>
      </c>
      <c r="J187" s="661" t="str">
        <f>IF('Historical Data'!I174="","",'Historical Data'!I174)</f>
        <v/>
      </c>
      <c r="L187" s="661" t="str">
        <f>IF('Historical Data'!J174="","",'Historical Data'!J174)</f>
        <v/>
      </c>
      <c r="M187" s="661" t="str">
        <f>IF('Historical Data'!K174="","",'Historical Data'!K174)</f>
        <v/>
      </c>
      <c r="N187" s="661" t="str">
        <f>IF('Historical Data'!L174="","",'Historical Data'!L174)</f>
        <v/>
      </c>
      <c r="O187" s="661"/>
      <c r="P187" s="662" t="str">
        <f>IF('Historical Data'!M174="","",'Historical Data'!M174)</f>
        <v/>
      </c>
      <c r="Q187" s="661" t="str">
        <f>IF('Historical Data'!N174="","",'Historical Data'!N174)</f>
        <v/>
      </c>
      <c r="R187" s="661" t="str">
        <f>IF('Historical Data'!O174="","",'Historical Data'!O174)</f>
        <v/>
      </c>
      <c r="T187" s="661" t="str">
        <f>IF('Historical Data'!W174="","",'Historical Data'!W174)</f>
        <v/>
      </c>
      <c r="U187" s="661" t="str">
        <f>IF('Historical Data'!X174="","",'Historical Data'!X174)</f>
        <v/>
      </c>
      <c r="V187" s="661" t="str">
        <f>IF('Historical Data'!Y174="","",'Historical Data'!Y174)</f>
        <v/>
      </c>
      <c r="W187" s="661"/>
      <c r="X187" s="662" t="str">
        <f>IF('Historical Data'!Z174="","",'Historical Data'!Z174)</f>
        <v/>
      </c>
      <c r="Y187" s="661" t="str">
        <f>IF('Historical Data'!AA174="","",'Historical Data'!AA174)</f>
        <v/>
      </c>
      <c r="Z187" s="661" t="str">
        <f>IF('Historical Data'!AB174="","",'Historical Data'!AB174)</f>
        <v/>
      </c>
      <c r="AB187" s="661" t="str">
        <f>IF('Historical Data'!V174="","",'Historical Data'!V174)</f>
        <v/>
      </c>
      <c r="AC187" s="661" t="str">
        <f>IF('Historical Data'!W174="","",'Historical Data'!W174)</f>
        <v/>
      </c>
      <c r="AD187" s="661" t="str">
        <f>IF('Historical Data'!X174="","",'Historical Data'!X174)</f>
        <v/>
      </c>
      <c r="AE187" s="662" t="str">
        <f>IF('Historical Data'!Y174="","",'Historical Data'!Y174)</f>
        <v/>
      </c>
      <c r="AF187" s="661" t="str">
        <f>IF('Historical Data'!Z174="","",'Historical Data'!Z174)</f>
        <v/>
      </c>
      <c r="AG187" s="661" t="str">
        <f>IF('Historical Data'!AA174="","",'Historical Data'!AA174)</f>
        <v/>
      </c>
    </row>
    <row r="188" spans="2:33">
      <c r="B188" s="660" t="str">
        <f>IF('Historical Data'!B175="","",'Historical Data'!B175)</f>
        <v/>
      </c>
      <c r="D188" s="661" t="str">
        <f>IF('Historical Data'!D175="","",'Historical Data'!D175)</f>
        <v/>
      </c>
      <c r="E188" s="661" t="str">
        <f>IF('Historical Data'!E175="","",'Historical Data'!E175)</f>
        <v/>
      </c>
      <c r="F188" s="661" t="str">
        <f>IF('Historical Data'!F175="","",'Historical Data'!F175)</f>
        <v/>
      </c>
      <c r="G188" s="661"/>
      <c r="H188" s="662" t="str">
        <f>IF('Historical Data'!G175="","",'Historical Data'!G175)</f>
        <v/>
      </c>
      <c r="I188" s="661" t="str">
        <f>IF('Historical Data'!H175="","",'Historical Data'!H175)</f>
        <v/>
      </c>
      <c r="J188" s="661" t="str">
        <f>IF('Historical Data'!I175="","",'Historical Data'!I175)</f>
        <v/>
      </c>
      <c r="L188" s="661" t="str">
        <f>IF('Historical Data'!J175="","",'Historical Data'!J175)</f>
        <v/>
      </c>
      <c r="M188" s="661" t="str">
        <f>IF('Historical Data'!K175="","",'Historical Data'!K175)</f>
        <v/>
      </c>
      <c r="N188" s="661" t="str">
        <f>IF('Historical Data'!L175="","",'Historical Data'!L175)</f>
        <v/>
      </c>
      <c r="O188" s="661"/>
      <c r="P188" s="662" t="str">
        <f>IF('Historical Data'!M175="","",'Historical Data'!M175)</f>
        <v/>
      </c>
      <c r="Q188" s="661" t="str">
        <f>IF('Historical Data'!N175="","",'Historical Data'!N175)</f>
        <v/>
      </c>
      <c r="R188" s="661" t="str">
        <f>IF('Historical Data'!O175="","",'Historical Data'!O175)</f>
        <v/>
      </c>
      <c r="T188" s="661" t="str">
        <f>IF('Historical Data'!W175="","",'Historical Data'!W175)</f>
        <v/>
      </c>
      <c r="U188" s="661" t="str">
        <f>IF('Historical Data'!X175="","",'Historical Data'!X175)</f>
        <v/>
      </c>
      <c r="V188" s="661" t="str">
        <f>IF('Historical Data'!Y175="","",'Historical Data'!Y175)</f>
        <v/>
      </c>
      <c r="W188" s="661"/>
      <c r="X188" s="662" t="str">
        <f>IF('Historical Data'!Z175="","",'Historical Data'!Z175)</f>
        <v/>
      </c>
      <c r="Y188" s="661" t="str">
        <f>IF('Historical Data'!AA175="","",'Historical Data'!AA175)</f>
        <v/>
      </c>
      <c r="Z188" s="661" t="str">
        <f>IF('Historical Data'!AB175="","",'Historical Data'!AB175)</f>
        <v/>
      </c>
      <c r="AB188" s="661" t="str">
        <f>IF('Historical Data'!V175="","",'Historical Data'!V175)</f>
        <v/>
      </c>
      <c r="AC188" s="661" t="str">
        <f>IF('Historical Data'!W175="","",'Historical Data'!W175)</f>
        <v/>
      </c>
      <c r="AD188" s="661" t="str">
        <f>IF('Historical Data'!X175="","",'Historical Data'!X175)</f>
        <v/>
      </c>
      <c r="AE188" s="662" t="str">
        <f>IF('Historical Data'!Y175="","",'Historical Data'!Y175)</f>
        <v/>
      </c>
      <c r="AF188" s="661" t="str">
        <f>IF('Historical Data'!Z175="","",'Historical Data'!Z175)</f>
        <v/>
      </c>
      <c r="AG188" s="661" t="str">
        <f>IF('Historical Data'!AA175="","",'Historical Data'!AA175)</f>
        <v/>
      </c>
    </row>
    <row r="189" spans="2:33">
      <c r="B189" s="660" t="str">
        <f>IF('Historical Data'!B176="","",'Historical Data'!B176)</f>
        <v/>
      </c>
      <c r="D189" s="661" t="str">
        <f>IF('Historical Data'!D176="","",'Historical Data'!D176)</f>
        <v/>
      </c>
      <c r="E189" s="661" t="str">
        <f>IF('Historical Data'!E176="","",'Historical Data'!E176)</f>
        <v/>
      </c>
      <c r="F189" s="661" t="str">
        <f>IF('Historical Data'!F176="","",'Historical Data'!F176)</f>
        <v/>
      </c>
      <c r="G189" s="661"/>
      <c r="H189" s="662" t="str">
        <f>IF('Historical Data'!G176="","",'Historical Data'!G176)</f>
        <v/>
      </c>
      <c r="I189" s="661" t="str">
        <f>IF('Historical Data'!H176="","",'Historical Data'!H176)</f>
        <v/>
      </c>
      <c r="J189" s="661" t="str">
        <f>IF('Historical Data'!I176="","",'Historical Data'!I176)</f>
        <v/>
      </c>
      <c r="L189" s="661" t="str">
        <f>IF('Historical Data'!J176="","",'Historical Data'!J176)</f>
        <v/>
      </c>
      <c r="M189" s="661" t="str">
        <f>IF('Historical Data'!K176="","",'Historical Data'!K176)</f>
        <v/>
      </c>
      <c r="N189" s="661" t="str">
        <f>IF('Historical Data'!L176="","",'Historical Data'!L176)</f>
        <v/>
      </c>
      <c r="O189" s="661"/>
      <c r="P189" s="662" t="str">
        <f>IF('Historical Data'!M176="","",'Historical Data'!M176)</f>
        <v/>
      </c>
      <c r="Q189" s="661" t="str">
        <f>IF('Historical Data'!N176="","",'Historical Data'!N176)</f>
        <v/>
      </c>
      <c r="R189" s="661" t="str">
        <f>IF('Historical Data'!O176="","",'Historical Data'!O176)</f>
        <v/>
      </c>
      <c r="T189" s="661" t="str">
        <f>IF('Historical Data'!W176="","",'Historical Data'!W176)</f>
        <v/>
      </c>
      <c r="U189" s="661" t="str">
        <f>IF('Historical Data'!X176="","",'Historical Data'!X176)</f>
        <v/>
      </c>
      <c r="V189" s="661" t="str">
        <f>IF('Historical Data'!Y176="","",'Historical Data'!Y176)</f>
        <v/>
      </c>
      <c r="W189" s="661"/>
      <c r="X189" s="662" t="str">
        <f>IF('Historical Data'!Z176="","",'Historical Data'!Z176)</f>
        <v/>
      </c>
      <c r="Y189" s="661" t="str">
        <f>IF('Historical Data'!AA176="","",'Historical Data'!AA176)</f>
        <v/>
      </c>
      <c r="Z189" s="661" t="str">
        <f>IF('Historical Data'!AB176="","",'Historical Data'!AB176)</f>
        <v/>
      </c>
      <c r="AB189" s="661" t="str">
        <f>IF('Historical Data'!V176="","",'Historical Data'!V176)</f>
        <v/>
      </c>
      <c r="AC189" s="661" t="str">
        <f>IF('Historical Data'!W176="","",'Historical Data'!W176)</f>
        <v/>
      </c>
      <c r="AD189" s="661" t="str">
        <f>IF('Historical Data'!X176="","",'Historical Data'!X176)</f>
        <v/>
      </c>
      <c r="AE189" s="662" t="str">
        <f>IF('Historical Data'!Y176="","",'Historical Data'!Y176)</f>
        <v/>
      </c>
      <c r="AF189" s="661" t="str">
        <f>IF('Historical Data'!Z176="","",'Historical Data'!Z176)</f>
        <v/>
      </c>
      <c r="AG189" s="661" t="str">
        <f>IF('Historical Data'!AA176="","",'Historical Data'!AA176)</f>
        <v/>
      </c>
    </row>
    <row r="190" spans="2:33">
      <c r="B190" s="660" t="str">
        <f>IF('Historical Data'!B177="","",'Historical Data'!B177)</f>
        <v/>
      </c>
      <c r="D190" s="661" t="str">
        <f>IF('Historical Data'!D177="","",'Historical Data'!D177)</f>
        <v/>
      </c>
      <c r="E190" s="661" t="str">
        <f>IF('Historical Data'!E177="","",'Historical Data'!E177)</f>
        <v/>
      </c>
      <c r="F190" s="661" t="str">
        <f>IF('Historical Data'!F177="","",'Historical Data'!F177)</f>
        <v/>
      </c>
      <c r="G190" s="661"/>
      <c r="H190" s="662" t="str">
        <f>IF('Historical Data'!G177="","",'Historical Data'!G177)</f>
        <v/>
      </c>
      <c r="I190" s="661" t="str">
        <f>IF('Historical Data'!H177="","",'Historical Data'!H177)</f>
        <v/>
      </c>
      <c r="J190" s="661" t="str">
        <f>IF('Historical Data'!I177="","",'Historical Data'!I177)</f>
        <v/>
      </c>
      <c r="L190" s="661" t="str">
        <f>IF('Historical Data'!J177="","",'Historical Data'!J177)</f>
        <v/>
      </c>
      <c r="M190" s="661" t="str">
        <f>IF('Historical Data'!K177="","",'Historical Data'!K177)</f>
        <v/>
      </c>
      <c r="N190" s="661" t="str">
        <f>IF('Historical Data'!L177="","",'Historical Data'!L177)</f>
        <v/>
      </c>
      <c r="O190" s="661"/>
      <c r="P190" s="662" t="str">
        <f>IF('Historical Data'!M177="","",'Historical Data'!M177)</f>
        <v/>
      </c>
      <c r="Q190" s="661" t="str">
        <f>IF('Historical Data'!N177="","",'Historical Data'!N177)</f>
        <v/>
      </c>
      <c r="R190" s="661" t="str">
        <f>IF('Historical Data'!O177="","",'Historical Data'!O177)</f>
        <v/>
      </c>
      <c r="T190" s="661" t="str">
        <f>IF('Historical Data'!W177="","",'Historical Data'!W177)</f>
        <v/>
      </c>
      <c r="U190" s="661" t="str">
        <f>IF('Historical Data'!X177="","",'Historical Data'!X177)</f>
        <v/>
      </c>
      <c r="V190" s="661" t="str">
        <f>IF('Historical Data'!Y177="","",'Historical Data'!Y177)</f>
        <v/>
      </c>
      <c r="W190" s="661"/>
      <c r="X190" s="662" t="str">
        <f>IF('Historical Data'!Z177="","",'Historical Data'!Z177)</f>
        <v/>
      </c>
      <c r="Y190" s="661" t="str">
        <f>IF('Historical Data'!AA177="","",'Historical Data'!AA177)</f>
        <v/>
      </c>
      <c r="Z190" s="661" t="str">
        <f>IF('Historical Data'!AB177="","",'Historical Data'!AB177)</f>
        <v/>
      </c>
      <c r="AB190" s="661" t="str">
        <f>IF('Historical Data'!V177="","",'Historical Data'!V177)</f>
        <v/>
      </c>
      <c r="AC190" s="661" t="str">
        <f>IF('Historical Data'!W177="","",'Historical Data'!W177)</f>
        <v/>
      </c>
      <c r="AD190" s="661" t="str">
        <f>IF('Historical Data'!X177="","",'Historical Data'!X177)</f>
        <v/>
      </c>
      <c r="AE190" s="662" t="str">
        <f>IF('Historical Data'!Y177="","",'Historical Data'!Y177)</f>
        <v/>
      </c>
      <c r="AF190" s="661" t="str">
        <f>IF('Historical Data'!Z177="","",'Historical Data'!Z177)</f>
        <v/>
      </c>
      <c r="AG190" s="661" t="str">
        <f>IF('Historical Data'!AA177="","",'Historical Data'!AA177)</f>
        <v/>
      </c>
    </row>
    <row r="191" spans="2:33">
      <c r="B191" s="660" t="str">
        <f>IF('Historical Data'!B178="","",'Historical Data'!B178)</f>
        <v/>
      </c>
      <c r="D191" s="661" t="str">
        <f>IF('Historical Data'!D178="","",'Historical Data'!D178)</f>
        <v/>
      </c>
      <c r="E191" s="661" t="str">
        <f>IF('Historical Data'!E178="","",'Historical Data'!E178)</f>
        <v/>
      </c>
      <c r="F191" s="661" t="str">
        <f>IF('Historical Data'!F178="","",'Historical Data'!F178)</f>
        <v/>
      </c>
      <c r="G191" s="661"/>
      <c r="H191" s="662" t="str">
        <f>IF('Historical Data'!G178="","",'Historical Data'!G178)</f>
        <v/>
      </c>
      <c r="I191" s="661" t="str">
        <f>IF('Historical Data'!H178="","",'Historical Data'!H178)</f>
        <v/>
      </c>
      <c r="J191" s="661" t="str">
        <f>IF('Historical Data'!I178="","",'Historical Data'!I178)</f>
        <v/>
      </c>
      <c r="L191" s="661" t="str">
        <f>IF('Historical Data'!J178="","",'Historical Data'!J178)</f>
        <v/>
      </c>
      <c r="M191" s="661" t="str">
        <f>IF('Historical Data'!K178="","",'Historical Data'!K178)</f>
        <v/>
      </c>
      <c r="N191" s="661" t="str">
        <f>IF('Historical Data'!L178="","",'Historical Data'!L178)</f>
        <v/>
      </c>
      <c r="O191" s="661"/>
      <c r="P191" s="662" t="str">
        <f>IF('Historical Data'!M178="","",'Historical Data'!M178)</f>
        <v/>
      </c>
      <c r="Q191" s="661" t="str">
        <f>IF('Historical Data'!N178="","",'Historical Data'!N178)</f>
        <v/>
      </c>
      <c r="R191" s="661" t="str">
        <f>IF('Historical Data'!O178="","",'Historical Data'!O178)</f>
        <v/>
      </c>
      <c r="T191" s="661" t="str">
        <f>IF('Historical Data'!W178="","",'Historical Data'!W178)</f>
        <v/>
      </c>
      <c r="U191" s="661" t="str">
        <f>IF('Historical Data'!X178="","",'Historical Data'!X178)</f>
        <v/>
      </c>
      <c r="V191" s="661" t="str">
        <f>IF('Historical Data'!Y178="","",'Historical Data'!Y178)</f>
        <v/>
      </c>
      <c r="W191" s="661"/>
      <c r="X191" s="662" t="str">
        <f>IF('Historical Data'!Z178="","",'Historical Data'!Z178)</f>
        <v/>
      </c>
      <c r="Y191" s="661" t="str">
        <f>IF('Historical Data'!AA178="","",'Historical Data'!AA178)</f>
        <v/>
      </c>
      <c r="Z191" s="661" t="str">
        <f>IF('Historical Data'!AB178="","",'Historical Data'!AB178)</f>
        <v/>
      </c>
      <c r="AB191" s="661" t="str">
        <f>IF('Historical Data'!V178="","",'Historical Data'!V178)</f>
        <v/>
      </c>
      <c r="AC191" s="661" t="str">
        <f>IF('Historical Data'!W178="","",'Historical Data'!W178)</f>
        <v/>
      </c>
      <c r="AD191" s="661" t="str">
        <f>IF('Historical Data'!X178="","",'Historical Data'!X178)</f>
        <v/>
      </c>
      <c r="AE191" s="662" t="str">
        <f>IF('Historical Data'!Y178="","",'Historical Data'!Y178)</f>
        <v/>
      </c>
      <c r="AF191" s="661" t="str">
        <f>IF('Historical Data'!Z178="","",'Historical Data'!Z178)</f>
        <v/>
      </c>
      <c r="AG191" s="661" t="str">
        <f>IF('Historical Data'!AA178="","",'Historical Data'!AA178)</f>
        <v/>
      </c>
    </row>
    <row r="192" spans="2:33">
      <c r="B192" s="660" t="str">
        <f>IF('Historical Data'!B179="","",'Historical Data'!B179)</f>
        <v/>
      </c>
      <c r="D192" s="661" t="str">
        <f>IF('Historical Data'!D179="","",'Historical Data'!D179)</f>
        <v/>
      </c>
      <c r="E192" s="661" t="str">
        <f>IF('Historical Data'!E179="","",'Historical Data'!E179)</f>
        <v/>
      </c>
      <c r="F192" s="661" t="str">
        <f>IF('Historical Data'!F179="","",'Historical Data'!F179)</f>
        <v/>
      </c>
      <c r="G192" s="661"/>
      <c r="H192" s="662" t="str">
        <f>IF('Historical Data'!G179="","",'Historical Data'!G179)</f>
        <v/>
      </c>
      <c r="I192" s="661" t="str">
        <f>IF('Historical Data'!H179="","",'Historical Data'!H179)</f>
        <v/>
      </c>
      <c r="J192" s="661" t="str">
        <f>IF('Historical Data'!I179="","",'Historical Data'!I179)</f>
        <v/>
      </c>
      <c r="L192" s="661" t="str">
        <f>IF('Historical Data'!J179="","",'Historical Data'!J179)</f>
        <v/>
      </c>
      <c r="M192" s="661" t="str">
        <f>IF('Historical Data'!K179="","",'Historical Data'!K179)</f>
        <v/>
      </c>
      <c r="N192" s="661" t="str">
        <f>IF('Historical Data'!L179="","",'Historical Data'!L179)</f>
        <v/>
      </c>
      <c r="O192" s="661"/>
      <c r="P192" s="662" t="str">
        <f>IF('Historical Data'!M179="","",'Historical Data'!M179)</f>
        <v/>
      </c>
      <c r="Q192" s="661" t="str">
        <f>IF('Historical Data'!N179="","",'Historical Data'!N179)</f>
        <v/>
      </c>
      <c r="R192" s="661" t="str">
        <f>IF('Historical Data'!O179="","",'Historical Data'!O179)</f>
        <v/>
      </c>
      <c r="T192" s="661" t="str">
        <f>IF('Historical Data'!W179="","",'Historical Data'!W179)</f>
        <v/>
      </c>
      <c r="U192" s="661" t="str">
        <f>IF('Historical Data'!X179="","",'Historical Data'!X179)</f>
        <v/>
      </c>
      <c r="V192" s="661" t="str">
        <f>IF('Historical Data'!Y179="","",'Historical Data'!Y179)</f>
        <v/>
      </c>
      <c r="W192" s="661"/>
      <c r="X192" s="662" t="str">
        <f>IF('Historical Data'!Z179="","",'Historical Data'!Z179)</f>
        <v/>
      </c>
      <c r="Y192" s="661" t="str">
        <f>IF('Historical Data'!AA179="","",'Historical Data'!AA179)</f>
        <v/>
      </c>
      <c r="Z192" s="661" t="str">
        <f>IF('Historical Data'!AB179="","",'Historical Data'!AB179)</f>
        <v/>
      </c>
      <c r="AB192" s="661" t="str">
        <f>IF('Historical Data'!V179="","",'Historical Data'!V179)</f>
        <v/>
      </c>
      <c r="AC192" s="661" t="str">
        <f>IF('Historical Data'!W179="","",'Historical Data'!W179)</f>
        <v/>
      </c>
      <c r="AD192" s="661" t="str">
        <f>IF('Historical Data'!X179="","",'Historical Data'!X179)</f>
        <v/>
      </c>
      <c r="AE192" s="662" t="str">
        <f>IF('Historical Data'!Y179="","",'Historical Data'!Y179)</f>
        <v/>
      </c>
      <c r="AF192" s="661" t="str">
        <f>IF('Historical Data'!Z179="","",'Historical Data'!Z179)</f>
        <v/>
      </c>
      <c r="AG192" s="661" t="str">
        <f>IF('Historical Data'!AA179="","",'Historical Data'!AA179)</f>
        <v/>
      </c>
    </row>
    <row r="193" spans="2:33">
      <c r="B193" s="660" t="str">
        <f>IF('Historical Data'!B180="","",'Historical Data'!B180)</f>
        <v/>
      </c>
      <c r="D193" s="661" t="str">
        <f>IF('Historical Data'!D180="","",'Historical Data'!D180)</f>
        <v/>
      </c>
      <c r="E193" s="661" t="str">
        <f>IF('Historical Data'!E180="","",'Historical Data'!E180)</f>
        <v/>
      </c>
      <c r="F193" s="661" t="str">
        <f>IF('Historical Data'!F180="","",'Historical Data'!F180)</f>
        <v/>
      </c>
      <c r="G193" s="661"/>
      <c r="H193" s="662" t="str">
        <f>IF('Historical Data'!G180="","",'Historical Data'!G180)</f>
        <v/>
      </c>
      <c r="I193" s="661" t="str">
        <f>IF('Historical Data'!H180="","",'Historical Data'!H180)</f>
        <v/>
      </c>
      <c r="J193" s="661" t="str">
        <f>IF('Historical Data'!I180="","",'Historical Data'!I180)</f>
        <v/>
      </c>
      <c r="L193" s="661" t="str">
        <f>IF('Historical Data'!J180="","",'Historical Data'!J180)</f>
        <v/>
      </c>
      <c r="M193" s="661" t="str">
        <f>IF('Historical Data'!K180="","",'Historical Data'!K180)</f>
        <v/>
      </c>
      <c r="N193" s="661" t="str">
        <f>IF('Historical Data'!L180="","",'Historical Data'!L180)</f>
        <v/>
      </c>
      <c r="O193" s="661"/>
      <c r="P193" s="662" t="str">
        <f>IF('Historical Data'!M180="","",'Historical Data'!M180)</f>
        <v/>
      </c>
      <c r="Q193" s="661" t="str">
        <f>IF('Historical Data'!N180="","",'Historical Data'!N180)</f>
        <v/>
      </c>
      <c r="R193" s="661" t="str">
        <f>IF('Historical Data'!O180="","",'Historical Data'!O180)</f>
        <v/>
      </c>
      <c r="T193" s="661" t="str">
        <f>IF('Historical Data'!W180="","",'Historical Data'!W180)</f>
        <v/>
      </c>
      <c r="U193" s="661" t="str">
        <f>IF('Historical Data'!X180="","",'Historical Data'!X180)</f>
        <v/>
      </c>
      <c r="V193" s="661" t="str">
        <f>IF('Historical Data'!Y180="","",'Historical Data'!Y180)</f>
        <v/>
      </c>
      <c r="W193" s="661"/>
      <c r="X193" s="662" t="str">
        <f>IF('Historical Data'!Z180="","",'Historical Data'!Z180)</f>
        <v/>
      </c>
      <c r="Y193" s="661" t="str">
        <f>IF('Historical Data'!AA180="","",'Historical Data'!AA180)</f>
        <v/>
      </c>
      <c r="Z193" s="661" t="str">
        <f>IF('Historical Data'!AB180="","",'Historical Data'!AB180)</f>
        <v/>
      </c>
      <c r="AB193" s="661" t="str">
        <f>IF('Historical Data'!V180="","",'Historical Data'!V180)</f>
        <v/>
      </c>
      <c r="AC193" s="661" t="str">
        <f>IF('Historical Data'!W180="","",'Historical Data'!W180)</f>
        <v/>
      </c>
      <c r="AD193" s="661" t="str">
        <f>IF('Historical Data'!X180="","",'Historical Data'!X180)</f>
        <v/>
      </c>
      <c r="AE193" s="662" t="str">
        <f>IF('Historical Data'!Y180="","",'Historical Data'!Y180)</f>
        <v/>
      </c>
      <c r="AF193" s="661" t="str">
        <f>IF('Historical Data'!Z180="","",'Historical Data'!Z180)</f>
        <v/>
      </c>
      <c r="AG193" s="661" t="str">
        <f>IF('Historical Data'!AA180="","",'Historical Data'!AA180)</f>
        <v/>
      </c>
    </row>
    <row r="194" spans="2:33">
      <c r="B194" s="660" t="str">
        <f>IF('Historical Data'!B181="","",'Historical Data'!B181)</f>
        <v/>
      </c>
      <c r="D194" s="661" t="str">
        <f>IF('Historical Data'!D181="","",'Historical Data'!D181)</f>
        <v/>
      </c>
      <c r="E194" s="661" t="str">
        <f>IF('Historical Data'!E181="","",'Historical Data'!E181)</f>
        <v/>
      </c>
      <c r="F194" s="661" t="str">
        <f>IF('Historical Data'!F181="","",'Historical Data'!F181)</f>
        <v/>
      </c>
      <c r="G194" s="661"/>
      <c r="H194" s="662" t="str">
        <f>IF('Historical Data'!G181="","",'Historical Data'!G181)</f>
        <v/>
      </c>
      <c r="I194" s="661" t="str">
        <f>IF('Historical Data'!H181="","",'Historical Data'!H181)</f>
        <v/>
      </c>
      <c r="J194" s="661" t="str">
        <f>IF('Historical Data'!I181="","",'Historical Data'!I181)</f>
        <v/>
      </c>
      <c r="L194" s="661" t="str">
        <f>IF('Historical Data'!J181="","",'Historical Data'!J181)</f>
        <v/>
      </c>
      <c r="M194" s="661" t="str">
        <f>IF('Historical Data'!K181="","",'Historical Data'!K181)</f>
        <v/>
      </c>
      <c r="N194" s="661" t="str">
        <f>IF('Historical Data'!L181="","",'Historical Data'!L181)</f>
        <v/>
      </c>
      <c r="O194" s="661"/>
      <c r="P194" s="662" t="str">
        <f>IF('Historical Data'!M181="","",'Historical Data'!M181)</f>
        <v/>
      </c>
      <c r="Q194" s="661" t="str">
        <f>IF('Historical Data'!N181="","",'Historical Data'!N181)</f>
        <v/>
      </c>
      <c r="R194" s="661" t="str">
        <f>IF('Historical Data'!O181="","",'Historical Data'!O181)</f>
        <v/>
      </c>
      <c r="T194" s="661" t="str">
        <f>IF('Historical Data'!W181="","",'Historical Data'!W181)</f>
        <v/>
      </c>
      <c r="U194" s="661" t="str">
        <f>IF('Historical Data'!X181="","",'Historical Data'!X181)</f>
        <v/>
      </c>
      <c r="V194" s="661" t="str">
        <f>IF('Historical Data'!Y181="","",'Historical Data'!Y181)</f>
        <v/>
      </c>
      <c r="W194" s="661"/>
      <c r="X194" s="662" t="str">
        <f>IF('Historical Data'!Z181="","",'Historical Data'!Z181)</f>
        <v/>
      </c>
      <c r="Y194" s="661" t="str">
        <f>IF('Historical Data'!AA181="","",'Historical Data'!AA181)</f>
        <v/>
      </c>
      <c r="Z194" s="661" t="str">
        <f>IF('Historical Data'!AB181="","",'Historical Data'!AB181)</f>
        <v/>
      </c>
      <c r="AB194" s="661" t="str">
        <f>IF('Historical Data'!V181="","",'Historical Data'!V181)</f>
        <v/>
      </c>
      <c r="AC194" s="661" t="str">
        <f>IF('Historical Data'!W181="","",'Historical Data'!W181)</f>
        <v/>
      </c>
      <c r="AD194" s="661" t="str">
        <f>IF('Historical Data'!X181="","",'Historical Data'!X181)</f>
        <v/>
      </c>
      <c r="AE194" s="662" t="str">
        <f>IF('Historical Data'!Y181="","",'Historical Data'!Y181)</f>
        <v/>
      </c>
      <c r="AF194" s="661" t="str">
        <f>IF('Historical Data'!Z181="","",'Historical Data'!Z181)</f>
        <v/>
      </c>
      <c r="AG194" s="661" t="str">
        <f>IF('Historical Data'!AA181="","",'Historical Data'!AA181)</f>
        <v/>
      </c>
    </row>
    <row r="195" spans="2:33">
      <c r="B195" s="660" t="str">
        <f>IF('Historical Data'!B182="","",'Historical Data'!B182)</f>
        <v/>
      </c>
      <c r="D195" s="661" t="str">
        <f>IF('Historical Data'!D182="","",'Historical Data'!D182)</f>
        <v/>
      </c>
      <c r="E195" s="661" t="str">
        <f>IF('Historical Data'!E182="","",'Historical Data'!E182)</f>
        <v/>
      </c>
      <c r="F195" s="661" t="str">
        <f>IF('Historical Data'!F182="","",'Historical Data'!F182)</f>
        <v/>
      </c>
      <c r="G195" s="661"/>
      <c r="H195" s="662" t="str">
        <f>IF('Historical Data'!G182="","",'Historical Data'!G182)</f>
        <v/>
      </c>
      <c r="I195" s="661" t="str">
        <f>IF('Historical Data'!H182="","",'Historical Data'!H182)</f>
        <v/>
      </c>
      <c r="J195" s="661" t="str">
        <f>IF('Historical Data'!I182="","",'Historical Data'!I182)</f>
        <v/>
      </c>
      <c r="L195" s="661" t="str">
        <f>IF('Historical Data'!J182="","",'Historical Data'!J182)</f>
        <v/>
      </c>
      <c r="M195" s="661" t="str">
        <f>IF('Historical Data'!K182="","",'Historical Data'!K182)</f>
        <v/>
      </c>
      <c r="N195" s="661" t="str">
        <f>IF('Historical Data'!L182="","",'Historical Data'!L182)</f>
        <v/>
      </c>
      <c r="O195" s="661"/>
      <c r="P195" s="662" t="str">
        <f>IF('Historical Data'!M182="","",'Historical Data'!M182)</f>
        <v/>
      </c>
      <c r="Q195" s="661" t="str">
        <f>IF('Historical Data'!N182="","",'Historical Data'!N182)</f>
        <v/>
      </c>
      <c r="R195" s="661" t="str">
        <f>IF('Historical Data'!O182="","",'Historical Data'!O182)</f>
        <v/>
      </c>
      <c r="T195" s="661" t="str">
        <f>IF('Historical Data'!W182="","",'Historical Data'!W182)</f>
        <v/>
      </c>
      <c r="U195" s="661" t="str">
        <f>IF('Historical Data'!X182="","",'Historical Data'!X182)</f>
        <v/>
      </c>
      <c r="V195" s="661" t="str">
        <f>IF('Historical Data'!Y182="","",'Historical Data'!Y182)</f>
        <v/>
      </c>
      <c r="W195" s="661"/>
      <c r="X195" s="662" t="str">
        <f>IF('Historical Data'!Z182="","",'Historical Data'!Z182)</f>
        <v/>
      </c>
      <c r="Y195" s="661" t="str">
        <f>IF('Historical Data'!AA182="","",'Historical Data'!AA182)</f>
        <v/>
      </c>
      <c r="Z195" s="661" t="str">
        <f>IF('Historical Data'!AB182="","",'Historical Data'!AB182)</f>
        <v/>
      </c>
      <c r="AB195" s="661" t="str">
        <f>IF('Historical Data'!V182="","",'Historical Data'!V182)</f>
        <v/>
      </c>
      <c r="AC195" s="661" t="str">
        <f>IF('Historical Data'!W182="","",'Historical Data'!W182)</f>
        <v/>
      </c>
      <c r="AD195" s="661" t="str">
        <f>IF('Historical Data'!X182="","",'Historical Data'!X182)</f>
        <v/>
      </c>
      <c r="AE195" s="662" t="str">
        <f>IF('Historical Data'!Y182="","",'Historical Data'!Y182)</f>
        <v/>
      </c>
      <c r="AF195" s="661" t="str">
        <f>IF('Historical Data'!Z182="","",'Historical Data'!Z182)</f>
        <v/>
      </c>
      <c r="AG195" s="661" t="str">
        <f>IF('Historical Data'!AA182="","",'Historical Data'!AA182)</f>
        <v/>
      </c>
    </row>
    <row r="196" spans="2:33">
      <c r="B196" s="660" t="str">
        <f>IF('Historical Data'!B183="","",'Historical Data'!B183)</f>
        <v/>
      </c>
      <c r="D196" s="661" t="str">
        <f>IF('Historical Data'!D183="","",'Historical Data'!D183)</f>
        <v/>
      </c>
      <c r="E196" s="661" t="str">
        <f>IF('Historical Data'!E183="","",'Historical Data'!E183)</f>
        <v/>
      </c>
      <c r="F196" s="661" t="str">
        <f>IF('Historical Data'!F183="","",'Historical Data'!F183)</f>
        <v/>
      </c>
      <c r="G196" s="661"/>
      <c r="H196" s="662" t="str">
        <f>IF('Historical Data'!G183="","",'Historical Data'!G183)</f>
        <v/>
      </c>
      <c r="I196" s="661" t="str">
        <f>IF('Historical Data'!H183="","",'Historical Data'!H183)</f>
        <v/>
      </c>
      <c r="J196" s="661" t="str">
        <f>IF('Historical Data'!I183="","",'Historical Data'!I183)</f>
        <v/>
      </c>
      <c r="L196" s="661" t="str">
        <f>IF('Historical Data'!J183="","",'Historical Data'!J183)</f>
        <v/>
      </c>
      <c r="M196" s="661" t="str">
        <f>IF('Historical Data'!K183="","",'Historical Data'!K183)</f>
        <v/>
      </c>
      <c r="N196" s="661" t="str">
        <f>IF('Historical Data'!L183="","",'Historical Data'!L183)</f>
        <v/>
      </c>
      <c r="O196" s="661"/>
      <c r="P196" s="662" t="str">
        <f>IF('Historical Data'!M183="","",'Historical Data'!M183)</f>
        <v/>
      </c>
      <c r="Q196" s="661" t="str">
        <f>IF('Historical Data'!N183="","",'Historical Data'!N183)</f>
        <v/>
      </c>
      <c r="R196" s="661" t="str">
        <f>IF('Historical Data'!O183="","",'Historical Data'!O183)</f>
        <v/>
      </c>
      <c r="T196" s="661" t="str">
        <f>IF('Historical Data'!W183="","",'Historical Data'!W183)</f>
        <v/>
      </c>
      <c r="U196" s="661" t="str">
        <f>IF('Historical Data'!X183="","",'Historical Data'!X183)</f>
        <v/>
      </c>
      <c r="V196" s="661" t="str">
        <f>IF('Historical Data'!Y183="","",'Historical Data'!Y183)</f>
        <v/>
      </c>
      <c r="W196" s="661"/>
      <c r="X196" s="662" t="str">
        <f>IF('Historical Data'!Z183="","",'Historical Data'!Z183)</f>
        <v/>
      </c>
      <c r="Y196" s="661" t="str">
        <f>IF('Historical Data'!AA183="","",'Historical Data'!AA183)</f>
        <v/>
      </c>
      <c r="Z196" s="661" t="str">
        <f>IF('Historical Data'!AB183="","",'Historical Data'!AB183)</f>
        <v/>
      </c>
      <c r="AB196" s="661" t="str">
        <f>IF('Historical Data'!V183="","",'Historical Data'!V183)</f>
        <v/>
      </c>
      <c r="AC196" s="661" t="str">
        <f>IF('Historical Data'!W183="","",'Historical Data'!W183)</f>
        <v/>
      </c>
      <c r="AD196" s="661" t="str">
        <f>IF('Historical Data'!X183="","",'Historical Data'!X183)</f>
        <v/>
      </c>
      <c r="AE196" s="662" t="str">
        <f>IF('Historical Data'!Y183="","",'Historical Data'!Y183)</f>
        <v/>
      </c>
      <c r="AF196" s="661" t="str">
        <f>IF('Historical Data'!Z183="","",'Historical Data'!Z183)</f>
        <v/>
      </c>
      <c r="AG196" s="661" t="str">
        <f>IF('Historical Data'!AA183="","",'Historical Data'!AA183)</f>
        <v/>
      </c>
    </row>
    <row r="197" spans="2:33">
      <c r="B197" s="660" t="str">
        <f>IF('Historical Data'!B184="","",'Historical Data'!B184)</f>
        <v/>
      </c>
      <c r="D197" s="661" t="str">
        <f>IF('Historical Data'!D184="","",'Historical Data'!D184)</f>
        <v/>
      </c>
      <c r="E197" s="661" t="str">
        <f>IF('Historical Data'!E184="","",'Historical Data'!E184)</f>
        <v/>
      </c>
      <c r="F197" s="661" t="str">
        <f>IF('Historical Data'!F184="","",'Historical Data'!F184)</f>
        <v/>
      </c>
      <c r="G197" s="661"/>
      <c r="H197" s="662" t="str">
        <f>IF('Historical Data'!G184="","",'Historical Data'!G184)</f>
        <v/>
      </c>
      <c r="I197" s="661" t="str">
        <f>IF('Historical Data'!H184="","",'Historical Data'!H184)</f>
        <v/>
      </c>
      <c r="J197" s="661" t="str">
        <f>IF('Historical Data'!I184="","",'Historical Data'!I184)</f>
        <v/>
      </c>
      <c r="L197" s="661" t="str">
        <f>IF('Historical Data'!J184="","",'Historical Data'!J184)</f>
        <v/>
      </c>
      <c r="M197" s="661" t="str">
        <f>IF('Historical Data'!K184="","",'Historical Data'!K184)</f>
        <v/>
      </c>
      <c r="N197" s="661" t="str">
        <f>IF('Historical Data'!L184="","",'Historical Data'!L184)</f>
        <v/>
      </c>
      <c r="O197" s="661"/>
      <c r="P197" s="662" t="str">
        <f>IF('Historical Data'!M184="","",'Historical Data'!M184)</f>
        <v/>
      </c>
      <c r="Q197" s="661" t="str">
        <f>IF('Historical Data'!N184="","",'Historical Data'!N184)</f>
        <v/>
      </c>
      <c r="R197" s="661" t="str">
        <f>IF('Historical Data'!O184="","",'Historical Data'!O184)</f>
        <v/>
      </c>
      <c r="T197" s="661" t="str">
        <f>IF('Historical Data'!W184="","",'Historical Data'!W184)</f>
        <v/>
      </c>
      <c r="U197" s="661" t="str">
        <f>IF('Historical Data'!X184="","",'Historical Data'!X184)</f>
        <v/>
      </c>
      <c r="V197" s="661" t="str">
        <f>IF('Historical Data'!Y184="","",'Historical Data'!Y184)</f>
        <v/>
      </c>
      <c r="W197" s="661"/>
      <c r="X197" s="662" t="str">
        <f>IF('Historical Data'!Z184="","",'Historical Data'!Z184)</f>
        <v/>
      </c>
      <c r="Y197" s="661" t="str">
        <f>IF('Historical Data'!AA184="","",'Historical Data'!AA184)</f>
        <v/>
      </c>
      <c r="Z197" s="661" t="str">
        <f>IF('Historical Data'!AB184="","",'Historical Data'!AB184)</f>
        <v/>
      </c>
      <c r="AB197" s="661" t="str">
        <f>IF('Historical Data'!V184="","",'Historical Data'!V184)</f>
        <v/>
      </c>
      <c r="AC197" s="661" t="str">
        <f>IF('Historical Data'!W184="","",'Historical Data'!W184)</f>
        <v/>
      </c>
      <c r="AD197" s="661" t="str">
        <f>IF('Historical Data'!X184="","",'Historical Data'!X184)</f>
        <v/>
      </c>
      <c r="AE197" s="662" t="str">
        <f>IF('Historical Data'!Y184="","",'Historical Data'!Y184)</f>
        <v/>
      </c>
      <c r="AF197" s="661" t="str">
        <f>IF('Historical Data'!Z184="","",'Historical Data'!Z184)</f>
        <v/>
      </c>
      <c r="AG197" s="661" t="str">
        <f>IF('Historical Data'!AA184="","",'Historical Data'!AA184)</f>
        <v/>
      </c>
    </row>
    <row r="198" spans="2:33">
      <c r="B198" s="660" t="str">
        <f>IF('Historical Data'!B185="","",'Historical Data'!B185)</f>
        <v/>
      </c>
      <c r="D198" s="661" t="str">
        <f>IF('Historical Data'!D185="","",'Historical Data'!D185)</f>
        <v/>
      </c>
      <c r="E198" s="661" t="str">
        <f>IF('Historical Data'!E185="","",'Historical Data'!E185)</f>
        <v/>
      </c>
      <c r="F198" s="661" t="str">
        <f>IF('Historical Data'!F185="","",'Historical Data'!F185)</f>
        <v/>
      </c>
      <c r="G198" s="661"/>
      <c r="H198" s="662" t="str">
        <f>IF('Historical Data'!G185="","",'Historical Data'!G185)</f>
        <v/>
      </c>
      <c r="I198" s="661" t="str">
        <f>IF('Historical Data'!H185="","",'Historical Data'!H185)</f>
        <v/>
      </c>
      <c r="J198" s="661" t="str">
        <f>IF('Historical Data'!I185="","",'Historical Data'!I185)</f>
        <v/>
      </c>
      <c r="L198" s="661" t="str">
        <f>IF('Historical Data'!J185="","",'Historical Data'!J185)</f>
        <v/>
      </c>
      <c r="M198" s="661" t="str">
        <f>IF('Historical Data'!K185="","",'Historical Data'!K185)</f>
        <v/>
      </c>
      <c r="N198" s="661" t="str">
        <f>IF('Historical Data'!L185="","",'Historical Data'!L185)</f>
        <v/>
      </c>
      <c r="O198" s="661"/>
      <c r="P198" s="662" t="str">
        <f>IF('Historical Data'!M185="","",'Historical Data'!M185)</f>
        <v/>
      </c>
      <c r="Q198" s="661" t="str">
        <f>IF('Historical Data'!N185="","",'Historical Data'!N185)</f>
        <v/>
      </c>
      <c r="R198" s="661" t="str">
        <f>IF('Historical Data'!O185="","",'Historical Data'!O185)</f>
        <v/>
      </c>
      <c r="T198" s="661" t="str">
        <f>IF('Historical Data'!W185="","",'Historical Data'!W185)</f>
        <v/>
      </c>
      <c r="U198" s="661" t="str">
        <f>IF('Historical Data'!X185="","",'Historical Data'!X185)</f>
        <v/>
      </c>
      <c r="V198" s="661" t="str">
        <f>IF('Historical Data'!Y185="","",'Historical Data'!Y185)</f>
        <v/>
      </c>
      <c r="W198" s="661"/>
      <c r="X198" s="662" t="str">
        <f>IF('Historical Data'!Z185="","",'Historical Data'!Z185)</f>
        <v/>
      </c>
      <c r="Y198" s="661" t="str">
        <f>IF('Historical Data'!AA185="","",'Historical Data'!AA185)</f>
        <v/>
      </c>
      <c r="Z198" s="661" t="str">
        <f>IF('Historical Data'!AB185="","",'Historical Data'!AB185)</f>
        <v/>
      </c>
      <c r="AB198" s="661" t="str">
        <f>IF('Historical Data'!V185="","",'Historical Data'!V185)</f>
        <v/>
      </c>
      <c r="AC198" s="661" t="str">
        <f>IF('Historical Data'!W185="","",'Historical Data'!W185)</f>
        <v/>
      </c>
      <c r="AD198" s="661" t="str">
        <f>IF('Historical Data'!X185="","",'Historical Data'!X185)</f>
        <v/>
      </c>
      <c r="AE198" s="662" t="str">
        <f>IF('Historical Data'!Y185="","",'Historical Data'!Y185)</f>
        <v/>
      </c>
      <c r="AF198" s="661" t="str">
        <f>IF('Historical Data'!Z185="","",'Historical Data'!Z185)</f>
        <v/>
      </c>
      <c r="AG198" s="661" t="str">
        <f>IF('Historical Data'!AA185="","",'Historical Data'!AA185)</f>
        <v/>
      </c>
    </row>
    <row r="199" spans="2:33">
      <c r="B199" s="660" t="str">
        <f>IF('Historical Data'!B186="","",'Historical Data'!B186)</f>
        <v/>
      </c>
      <c r="D199" s="661" t="str">
        <f>IF('Historical Data'!D186="","",'Historical Data'!D186)</f>
        <v/>
      </c>
      <c r="E199" s="661" t="str">
        <f>IF('Historical Data'!E186="","",'Historical Data'!E186)</f>
        <v/>
      </c>
      <c r="F199" s="661" t="str">
        <f>IF('Historical Data'!F186="","",'Historical Data'!F186)</f>
        <v/>
      </c>
      <c r="G199" s="661"/>
      <c r="H199" s="662" t="str">
        <f>IF('Historical Data'!G186="","",'Historical Data'!G186)</f>
        <v/>
      </c>
      <c r="I199" s="661" t="str">
        <f>IF('Historical Data'!H186="","",'Historical Data'!H186)</f>
        <v/>
      </c>
      <c r="J199" s="661" t="str">
        <f>IF('Historical Data'!I186="","",'Historical Data'!I186)</f>
        <v/>
      </c>
      <c r="L199" s="661" t="str">
        <f>IF('Historical Data'!J186="","",'Historical Data'!J186)</f>
        <v/>
      </c>
      <c r="M199" s="661" t="str">
        <f>IF('Historical Data'!K186="","",'Historical Data'!K186)</f>
        <v/>
      </c>
      <c r="N199" s="661" t="str">
        <f>IF('Historical Data'!L186="","",'Historical Data'!L186)</f>
        <v/>
      </c>
      <c r="O199" s="661"/>
      <c r="P199" s="662" t="str">
        <f>IF('Historical Data'!M186="","",'Historical Data'!M186)</f>
        <v/>
      </c>
      <c r="Q199" s="661" t="str">
        <f>IF('Historical Data'!N186="","",'Historical Data'!N186)</f>
        <v/>
      </c>
      <c r="R199" s="661" t="str">
        <f>IF('Historical Data'!O186="","",'Historical Data'!O186)</f>
        <v/>
      </c>
      <c r="T199" s="661" t="str">
        <f>IF('Historical Data'!W186="","",'Historical Data'!W186)</f>
        <v/>
      </c>
      <c r="U199" s="661" t="str">
        <f>IF('Historical Data'!X186="","",'Historical Data'!X186)</f>
        <v/>
      </c>
      <c r="V199" s="661" t="str">
        <f>IF('Historical Data'!Y186="","",'Historical Data'!Y186)</f>
        <v/>
      </c>
      <c r="W199" s="661"/>
      <c r="X199" s="662" t="str">
        <f>IF('Historical Data'!Z186="","",'Historical Data'!Z186)</f>
        <v/>
      </c>
      <c r="Y199" s="661" t="str">
        <f>IF('Historical Data'!AA186="","",'Historical Data'!AA186)</f>
        <v/>
      </c>
      <c r="Z199" s="661" t="str">
        <f>IF('Historical Data'!AB186="","",'Historical Data'!AB186)</f>
        <v/>
      </c>
      <c r="AB199" s="661" t="str">
        <f>IF('Historical Data'!V186="","",'Historical Data'!V186)</f>
        <v/>
      </c>
      <c r="AC199" s="661" t="str">
        <f>IF('Historical Data'!W186="","",'Historical Data'!W186)</f>
        <v/>
      </c>
      <c r="AD199" s="661" t="str">
        <f>IF('Historical Data'!X186="","",'Historical Data'!X186)</f>
        <v/>
      </c>
      <c r="AE199" s="662" t="str">
        <f>IF('Historical Data'!Y186="","",'Historical Data'!Y186)</f>
        <v/>
      </c>
      <c r="AF199" s="661" t="str">
        <f>IF('Historical Data'!Z186="","",'Historical Data'!Z186)</f>
        <v/>
      </c>
      <c r="AG199" s="661" t="str">
        <f>IF('Historical Data'!AA186="","",'Historical Data'!AA186)</f>
        <v/>
      </c>
    </row>
    <row r="200" spans="2:33">
      <c r="B200" s="660" t="str">
        <f>IF('Historical Data'!B187="","",'Historical Data'!B187)</f>
        <v/>
      </c>
      <c r="D200" s="661" t="str">
        <f>IF('Historical Data'!D187="","",'Historical Data'!D187)</f>
        <v/>
      </c>
      <c r="E200" s="661" t="str">
        <f>IF('Historical Data'!E187="","",'Historical Data'!E187)</f>
        <v/>
      </c>
      <c r="F200" s="661" t="str">
        <f>IF('Historical Data'!F187="","",'Historical Data'!F187)</f>
        <v/>
      </c>
      <c r="G200" s="661"/>
      <c r="H200" s="662" t="str">
        <f>IF('Historical Data'!G187="","",'Historical Data'!G187)</f>
        <v/>
      </c>
      <c r="I200" s="661" t="str">
        <f>IF('Historical Data'!H187="","",'Historical Data'!H187)</f>
        <v/>
      </c>
      <c r="J200" s="661" t="str">
        <f>IF('Historical Data'!I187="","",'Historical Data'!I187)</f>
        <v/>
      </c>
      <c r="L200" s="661" t="str">
        <f>IF('Historical Data'!J187="","",'Historical Data'!J187)</f>
        <v/>
      </c>
      <c r="M200" s="661" t="str">
        <f>IF('Historical Data'!K187="","",'Historical Data'!K187)</f>
        <v/>
      </c>
      <c r="N200" s="661" t="str">
        <f>IF('Historical Data'!L187="","",'Historical Data'!L187)</f>
        <v/>
      </c>
      <c r="O200" s="661"/>
      <c r="P200" s="662" t="str">
        <f>IF('Historical Data'!M187="","",'Historical Data'!M187)</f>
        <v/>
      </c>
      <c r="Q200" s="661" t="str">
        <f>IF('Historical Data'!N187="","",'Historical Data'!N187)</f>
        <v/>
      </c>
      <c r="R200" s="661" t="str">
        <f>IF('Historical Data'!O187="","",'Historical Data'!O187)</f>
        <v/>
      </c>
      <c r="T200" s="661" t="str">
        <f>IF('Historical Data'!W187="","",'Historical Data'!W187)</f>
        <v/>
      </c>
      <c r="U200" s="661" t="str">
        <f>IF('Historical Data'!X187="","",'Historical Data'!X187)</f>
        <v/>
      </c>
      <c r="V200" s="661" t="str">
        <f>IF('Historical Data'!Y187="","",'Historical Data'!Y187)</f>
        <v/>
      </c>
      <c r="W200" s="661"/>
      <c r="X200" s="662" t="str">
        <f>IF('Historical Data'!Z187="","",'Historical Data'!Z187)</f>
        <v/>
      </c>
      <c r="Y200" s="661" t="str">
        <f>IF('Historical Data'!AA187="","",'Historical Data'!AA187)</f>
        <v/>
      </c>
      <c r="Z200" s="661" t="str">
        <f>IF('Historical Data'!AB187="","",'Historical Data'!AB187)</f>
        <v/>
      </c>
      <c r="AB200" s="661" t="str">
        <f>IF('Historical Data'!V187="","",'Historical Data'!V187)</f>
        <v/>
      </c>
      <c r="AC200" s="661" t="str">
        <f>IF('Historical Data'!W187="","",'Historical Data'!W187)</f>
        <v/>
      </c>
      <c r="AD200" s="661" t="str">
        <f>IF('Historical Data'!X187="","",'Historical Data'!X187)</f>
        <v/>
      </c>
      <c r="AE200" s="662" t="str">
        <f>IF('Historical Data'!Y187="","",'Historical Data'!Y187)</f>
        <v/>
      </c>
      <c r="AF200" s="661" t="str">
        <f>IF('Historical Data'!Z187="","",'Historical Data'!Z187)</f>
        <v/>
      </c>
      <c r="AG200" s="661" t="str">
        <f>IF('Historical Data'!AA187="","",'Historical Data'!AA187)</f>
        <v/>
      </c>
    </row>
    <row r="201" spans="2:33">
      <c r="B201" s="660" t="str">
        <f>IF('Historical Data'!B188="","",'Historical Data'!B188)</f>
        <v/>
      </c>
      <c r="D201" s="661" t="str">
        <f>IF('Historical Data'!D188="","",'Historical Data'!D188)</f>
        <v/>
      </c>
      <c r="E201" s="661" t="str">
        <f>IF('Historical Data'!E188="","",'Historical Data'!E188)</f>
        <v/>
      </c>
      <c r="F201" s="661" t="str">
        <f>IF('Historical Data'!F188="","",'Historical Data'!F188)</f>
        <v/>
      </c>
      <c r="G201" s="661"/>
      <c r="H201" s="662" t="str">
        <f>IF('Historical Data'!G188="","",'Historical Data'!G188)</f>
        <v/>
      </c>
      <c r="I201" s="661" t="str">
        <f>IF('Historical Data'!H188="","",'Historical Data'!H188)</f>
        <v/>
      </c>
      <c r="J201" s="661" t="str">
        <f>IF('Historical Data'!I188="","",'Historical Data'!I188)</f>
        <v/>
      </c>
      <c r="L201" s="661" t="str">
        <f>IF('Historical Data'!J188="","",'Historical Data'!J188)</f>
        <v/>
      </c>
      <c r="M201" s="661" t="str">
        <f>IF('Historical Data'!K188="","",'Historical Data'!K188)</f>
        <v/>
      </c>
      <c r="N201" s="661" t="str">
        <f>IF('Historical Data'!L188="","",'Historical Data'!L188)</f>
        <v/>
      </c>
      <c r="O201" s="661"/>
      <c r="P201" s="662" t="str">
        <f>IF('Historical Data'!M188="","",'Historical Data'!M188)</f>
        <v/>
      </c>
      <c r="Q201" s="661" t="str">
        <f>IF('Historical Data'!N188="","",'Historical Data'!N188)</f>
        <v/>
      </c>
      <c r="R201" s="661" t="str">
        <f>IF('Historical Data'!O188="","",'Historical Data'!O188)</f>
        <v/>
      </c>
      <c r="T201" s="661" t="str">
        <f>IF('Historical Data'!W188="","",'Historical Data'!W188)</f>
        <v/>
      </c>
      <c r="U201" s="661" t="str">
        <f>IF('Historical Data'!X188="","",'Historical Data'!X188)</f>
        <v/>
      </c>
      <c r="V201" s="661" t="str">
        <f>IF('Historical Data'!Y188="","",'Historical Data'!Y188)</f>
        <v/>
      </c>
      <c r="W201" s="661"/>
      <c r="X201" s="662" t="str">
        <f>IF('Historical Data'!Z188="","",'Historical Data'!Z188)</f>
        <v/>
      </c>
      <c r="Y201" s="661" t="str">
        <f>IF('Historical Data'!AA188="","",'Historical Data'!AA188)</f>
        <v/>
      </c>
      <c r="Z201" s="661" t="str">
        <f>IF('Historical Data'!AB188="","",'Historical Data'!AB188)</f>
        <v/>
      </c>
      <c r="AB201" s="661" t="str">
        <f>IF('Historical Data'!V188="","",'Historical Data'!V188)</f>
        <v/>
      </c>
      <c r="AC201" s="661" t="str">
        <f>IF('Historical Data'!W188="","",'Historical Data'!W188)</f>
        <v/>
      </c>
      <c r="AD201" s="661" t="str">
        <f>IF('Historical Data'!X188="","",'Historical Data'!X188)</f>
        <v/>
      </c>
      <c r="AE201" s="662" t="str">
        <f>IF('Historical Data'!Y188="","",'Historical Data'!Y188)</f>
        <v/>
      </c>
      <c r="AF201" s="661" t="str">
        <f>IF('Historical Data'!Z188="","",'Historical Data'!Z188)</f>
        <v/>
      </c>
      <c r="AG201" s="661" t="str">
        <f>IF('Historical Data'!AA188="","",'Historical Data'!AA188)</f>
        <v/>
      </c>
    </row>
    <row r="202" spans="2:33">
      <c r="B202" s="660" t="str">
        <f>IF('Historical Data'!B189="","",'Historical Data'!B189)</f>
        <v/>
      </c>
      <c r="D202" s="661" t="str">
        <f>IF('Historical Data'!D189="","",'Historical Data'!D189)</f>
        <v/>
      </c>
      <c r="E202" s="661" t="str">
        <f>IF('Historical Data'!E189="","",'Historical Data'!E189)</f>
        <v/>
      </c>
      <c r="F202" s="661" t="str">
        <f>IF('Historical Data'!F189="","",'Historical Data'!F189)</f>
        <v/>
      </c>
      <c r="G202" s="661"/>
      <c r="H202" s="662" t="str">
        <f>IF('Historical Data'!G189="","",'Historical Data'!G189)</f>
        <v/>
      </c>
      <c r="I202" s="661" t="str">
        <f>IF('Historical Data'!H189="","",'Historical Data'!H189)</f>
        <v/>
      </c>
      <c r="J202" s="661" t="str">
        <f>IF('Historical Data'!I189="","",'Historical Data'!I189)</f>
        <v/>
      </c>
      <c r="L202" s="661" t="str">
        <f>IF('Historical Data'!J189="","",'Historical Data'!J189)</f>
        <v/>
      </c>
      <c r="M202" s="661" t="str">
        <f>IF('Historical Data'!K189="","",'Historical Data'!K189)</f>
        <v/>
      </c>
      <c r="N202" s="661" t="str">
        <f>IF('Historical Data'!L189="","",'Historical Data'!L189)</f>
        <v/>
      </c>
      <c r="O202" s="661"/>
      <c r="P202" s="662" t="str">
        <f>IF('Historical Data'!M189="","",'Historical Data'!M189)</f>
        <v/>
      </c>
      <c r="Q202" s="661" t="str">
        <f>IF('Historical Data'!N189="","",'Historical Data'!N189)</f>
        <v/>
      </c>
      <c r="R202" s="661" t="str">
        <f>IF('Historical Data'!O189="","",'Historical Data'!O189)</f>
        <v/>
      </c>
      <c r="T202" s="661" t="str">
        <f>IF('Historical Data'!W189="","",'Historical Data'!W189)</f>
        <v/>
      </c>
      <c r="U202" s="661" t="str">
        <f>IF('Historical Data'!X189="","",'Historical Data'!X189)</f>
        <v/>
      </c>
      <c r="V202" s="661" t="str">
        <f>IF('Historical Data'!Y189="","",'Historical Data'!Y189)</f>
        <v/>
      </c>
      <c r="W202" s="661"/>
      <c r="X202" s="662" t="str">
        <f>IF('Historical Data'!Z189="","",'Historical Data'!Z189)</f>
        <v/>
      </c>
      <c r="Y202" s="661" t="str">
        <f>IF('Historical Data'!AA189="","",'Historical Data'!AA189)</f>
        <v/>
      </c>
      <c r="Z202" s="661" t="str">
        <f>IF('Historical Data'!AB189="","",'Historical Data'!AB189)</f>
        <v/>
      </c>
      <c r="AB202" s="661" t="str">
        <f>IF('Historical Data'!V189="","",'Historical Data'!V189)</f>
        <v/>
      </c>
      <c r="AC202" s="661" t="str">
        <f>IF('Historical Data'!W189="","",'Historical Data'!W189)</f>
        <v/>
      </c>
      <c r="AD202" s="661" t="str">
        <f>IF('Historical Data'!X189="","",'Historical Data'!X189)</f>
        <v/>
      </c>
      <c r="AE202" s="662" t="str">
        <f>IF('Historical Data'!Y189="","",'Historical Data'!Y189)</f>
        <v/>
      </c>
      <c r="AF202" s="661" t="str">
        <f>IF('Historical Data'!Z189="","",'Historical Data'!Z189)</f>
        <v/>
      </c>
      <c r="AG202" s="661" t="str">
        <f>IF('Historical Data'!AA189="","",'Historical Data'!AA189)</f>
        <v/>
      </c>
    </row>
    <row r="203" spans="2:33">
      <c r="B203" s="660" t="str">
        <f>IF('Historical Data'!B190="","",'Historical Data'!B190)</f>
        <v/>
      </c>
      <c r="D203" s="661" t="str">
        <f>IF('Historical Data'!D190="","",'Historical Data'!D190)</f>
        <v/>
      </c>
      <c r="E203" s="661" t="str">
        <f>IF('Historical Data'!E190="","",'Historical Data'!E190)</f>
        <v/>
      </c>
      <c r="F203" s="661" t="str">
        <f>IF('Historical Data'!F190="","",'Historical Data'!F190)</f>
        <v/>
      </c>
      <c r="G203" s="661"/>
      <c r="H203" s="662" t="str">
        <f>IF('Historical Data'!G190="","",'Historical Data'!G190)</f>
        <v/>
      </c>
      <c r="I203" s="661" t="str">
        <f>IF('Historical Data'!H190="","",'Historical Data'!H190)</f>
        <v/>
      </c>
      <c r="J203" s="661" t="str">
        <f>IF('Historical Data'!I190="","",'Historical Data'!I190)</f>
        <v/>
      </c>
      <c r="L203" s="661" t="str">
        <f>IF('Historical Data'!J190="","",'Historical Data'!J190)</f>
        <v/>
      </c>
      <c r="M203" s="661" t="str">
        <f>IF('Historical Data'!K190="","",'Historical Data'!K190)</f>
        <v/>
      </c>
      <c r="N203" s="661" t="str">
        <f>IF('Historical Data'!L190="","",'Historical Data'!L190)</f>
        <v/>
      </c>
      <c r="O203" s="661"/>
      <c r="P203" s="662" t="str">
        <f>IF('Historical Data'!M190="","",'Historical Data'!M190)</f>
        <v/>
      </c>
      <c r="Q203" s="661" t="str">
        <f>IF('Historical Data'!N190="","",'Historical Data'!N190)</f>
        <v/>
      </c>
      <c r="R203" s="661" t="str">
        <f>IF('Historical Data'!O190="","",'Historical Data'!O190)</f>
        <v/>
      </c>
      <c r="T203" s="661" t="str">
        <f>IF('Historical Data'!W190="","",'Historical Data'!W190)</f>
        <v/>
      </c>
      <c r="U203" s="661" t="str">
        <f>IF('Historical Data'!X190="","",'Historical Data'!X190)</f>
        <v/>
      </c>
      <c r="V203" s="661" t="str">
        <f>IF('Historical Data'!Y190="","",'Historical Data'!Y190)</f>
        <v/>
      </c>
      <c r="W203" s="661"/>
      <c r="X203" s="662" t="str">
        <f>IF('Historical Data'!Z190="","",'Historical Data'!Z190)</f>
        <v/>
      </c>
      <c r="Y203" s="661" t="str">
        <f>IF('Historical Data'!AA190="","",'Historical Data'!AA190)</f>
        <v/>
      </c>
      <c r="Z203" s="661" t="str">
        <f>IF('Historical Data'!AB190="","",'Historical Data'!AB190)</f>
        <v/>
      </c>
      <c r="AB203" s="661" t="str">
        <f>IF('Historical Data'!V190="","",'Historical Data'!V190)</f>
        <v/>
      </c>
      <c r="AC203" s="661" t="str">
        <f>IF('Historical Data'!W190="","",'Historical Data'!W190)</f>
        <v/>
      </c>
      <c r="AD203" s="661" t="str">
        <f>IF('Historical Data'!X190="","",'Historical Data'!X190)</f>
        <v/>
      </c>
      <c r="AE203" s="662" t="str">
        <f>IF('Historical Data'!Y190="","",'Historical Data'!Y190)</f>
        <v/>
      </c>
      <c r="AF203" s="661" t="str">
        <f>IF('Historical Data'!Z190="","",'Historical Data'!Z190)</f>
        <v/>
      </c>
      <c r="AG203" s="661" t="str">
        <f>IF('Historical Data'!AA190="","",'Historical Data'!AA190)</f>
        <v/>
      </c>
    </row>
    <row r="204" spans="2:33">
      <c r="B204" s="660" t="str">
        <f>IF('Historical Data'!B191="","",'Historical Data'!B191)</f>
        <v/>
      </c>
      <c r="D204" s="661" t="str">
        <f>IF('Historical Data'!D191="","",'Historical Data'!D191)</f>
        <v/>
      </c>
      <c r="E204" s="661" t="str">
        <f>IF('Historical Data'!E191="","",'Historical Data'!E191)</f>
        <v/>
      </c>
      <c r="F204" s="661" t="str">
        <f>IF('Historical Data'!F191="","",'Historical Data'!F191)</f>
        <v/>
      </c>
      <c r="G204" s="661"/>
      <c r="H204" s="662" t="str">
        <f>IF('Historical Data'!G191="","",'Historical Data'!G191)</f>
        <v/>
      </c>
      <c r="I204" s="661" t="str">
        <f>IF('Historical Data'!H191="","",'Historical Data'!H191)</f>
        <v/>
      </c>
      <c r="J204" s="661" t="str">
        <f>IF('Historical Data'!I191="","",'Historical Data'!I191)</f>
        <v/>
      </c>
      <c r="L204" s="661" t="str">
        <f>IF('Historical Data'!J191="","",'Historical Data'!J191)</f>
        <v/>
      </c>
      <c r="M204" s="661" t="str">
        <f>IF('Historical Data'!K191="","",'Historical Data'!K191)</f>
        <v/>
      </c>
      <c r="N204" s="661" t="str">
        <f>IF('Historical Data'!L191="","",'Historical Data'!L191)</f>
        <v/>
      </c>
      <c r="O204" s="661"/>
      <c r="P204" s="662" t="str">
        <f>IF('Historical Data'!M191="","",'Historical Data'!M191)</f>
        <v/>
      </c>
      <c r="Q204" s="661" t="str">
        <f>IF('Historical Data'!N191="","",'Historical Data'!N191)</f>
        <v/>
      </c>
      <c r="R204" s="661" t="str">
        <f>IF('Historical Data'!O191="","",'Historical Data'!O191)</f>
        <v/>
      </c>
      <c r="T204" s="661" t="str">
        <f>IF('Historical Data'!W191="","",'Historical Data'!W191)</f>
        <v/>
      </c>
      <c r="U204" s="661" t="str">
        <f>IF('Historical Data'!X191="","",'Historical Data'!X191)</f>
        <v/>
      </c>
      <c r="V204" s="661" t="str">
        <f>IF('Historical Data'!Y191="","",'Historical Data'!Y191)</f>
        <v/>
      </c>
      <c r="W204" s="661"/>
      <c r="X204" s="662" t="str">
        <f>IF('Historical Data'!Z191="","",'Historical Data'!Z191)</f>
        <v/>
      </c>
      <c r="Y204" s="661" t="str">
        <f>IF('Historical Data'!AA191="","",'Historical Data'!AA191)</f>
        <v/>
      </c>
      <c r="Z204" s="661" t="str">
        <f>IF('Historical Data'!AB191="","",'Historical Data'!AB191)</f>
        <v/>
      </c>
      <c r="AB204" s="661" t="str">
        <f>IF('Historical Data'!V191="","",'Historical Data'!V191)</f>
        <v/>
      </c>
      <c r="AC204" s="661" t="str">
        <f>IF('Historical Data'!W191="","",'Historical Data'!W191)</f>
        <v/>
      </c>
      <c r="AD204" s="661" t="str">
        <f>IF('Historical Data'!X191="","",'Historical Data'!X191)</f>
        <v/>
      </c>
      <c r="AE204" s="662" t="str">
        <f>IF('Historical Data'!Y191="","",'Historical Data'!Y191)</f>
        <v/>
      </c>
      <c r="AF204" s="661" t="str">
        <f>IF('Historical Data'!Z191="","",'Historical Data'!Z191)</f>
        <v/>
      </c>
      <c r="AG204" s="661" t="str">
        <f>IF('Historical Data'!AA191="","",'Historical Data'!AA191)</f>
        <v/>
      </c>
    </row>
    <row r="205" spans="2:33">
      <c r="B205" s="660" t="str">
        <f>IF('Historical Data'!B192="","",'Historical Data'!B192)</f>
        <v/>
      </c>
      <c r="D205" s="661" t="str">
        <f>IF('Historical Data'!D192="","",'Historical Data'!D192)</f>
        <v/>
      </c>
      <c r="E205" s="661" t="str">
        <f>IF('Historical Data'!E192="","",'Historical Data'!E192)</f>
        <v/>
      </c>
      <c r="F205" s="661" t="str">
        <f>IF('Historical Data'!F192="","",'Historical Data'!F192)</f>
        <v/>
      </c>
      <c r="G205" s="661"/>
      <c r="H205" s="662" t="str">
        <f>IF('Historical Data'!G192="","",'Historical Data'!G192)</f>
        <v/>
      </c>
      <c r="I205" s="661" t="str">
        <f>IF('Historical Data'!H192="","",'Historical Data'!H192)</f>
        <v/>
      </c>
      <c r="J205" s="661" t="str">
        <f>IF('Historical Data'!I192="","",'Historical Data'!I192)</f>
        <v/>
      </c>
      <c r="L205" s="661" t="str">
        <f>IF('Historical Data'!J192="","",'Historical Data'!J192)</f>
        <v/>
      </c>
      <c r="M205" s="661" t="str">
        <f>IF('Historical Data'!K192="","",'Historical Data'!K192)</f>
        <v/>
      </c>
      <c r="N205" s="661" t="str">
        <f>IF('Historical Data'!L192="","",'Historical Data'!L192)</f>
        <v/>
      </c>
      <c r="O205" s="661"/>
      <c r="P205" s="662" t="str">
        <f>IF('Historical Data'!M192="","",'Historical Data'!M192)</f>
        <v/>
      </c>
      <c r="Q205" s="661" t="str">
        <f>IF('Historical Data'!N192="","",'Historical Data'!N192)</f>
        <v/>
      </c>
      <c r="R205" s="661" t="str">
        <f>IF('Historical Data'!O192="","",'Historical Data'!O192)</f>
        <v/>
      </c>
      <c r="T205" s="661" t="str">
        <f>IF('Historical Data'!W192="","",'Historical Data'!W192)</f>
        <v/>
      </c>
      <c r="U205" s="661" t="str">
        <f>IF('Historical Data'!X192="","",'Historical Data'!X192)</f>
        <v/>
      </c>
      <c r="V205" s="661" t="str">
        <f>IF('Historical Data'!Y192="","",'Historical Data'!Y192)</f>
        <v/>
      </c>
      <c r="W205" s="661"/>
      <c r="X205" s="662" t="str">
        <f>IF('Historical Data'!Z192="","",'Historical Data'!Z192)</f>
        <v/>
      </c>
      <c r="Y205" s="661" t="str">
        <f>IF('Historical Data'!AA192="","",'Historical Data'!AA192)</f>
        <v/>
      </c>
      <c r="Z205" s="661" t="str">
        <f>IF('Historical Data'!AB192="","",'Historical Data'!AB192)</f>
        <v/>
      </c>
      <c r="AB205" s="661" t="str">
        <f>IF('Historical Data'!V192="","",'Historical Data'!V192)</f>
        <v/>
      </c>
      <c r="AC205" s="661" t="str">
        <f>IF('Historical Data'!W192="","",'Historical Data'!W192)</f>
        <v/>
      </c>
      <c r="AD205" s="661" t="str">
        <f>IF('Historical Data'!X192="","",'Historical Data'!X192)</f>
        <v/>
      </c>
      <c r="AE205" s="662" t="str">
        <f>IF('Historical Data'!Y192="","",'Historical Data'!Y192)</f>
        <v/>
      </c>
      <c r="AF205" s="661" t="str">
        <f>IF('Historical Data'!Z192="","",'Historical Data'!Z192)</f>
        <v/>
      </c>
      <c r="AG205" s="661" t="str">
        <f>IF('Historical Data'!AA192="","",'Historical Data'!AA192)</f>
        <v/>
      </c>
    </row>
    <row r="206" spans="2:33">
      <c r="B206" s="660" t="str">
        <f>IF('Historical Data'!B193="","",'Historical Data'!B193)</f>
        <v/>
      </c>
      <c r="D206" s="661" t="str">
        <f>IF('Historical Data'!D193="","",'Historical Data'!D193)</f>
        <v/>
      </c>
      <c r="E206" s="661" t="str">
        <f>IF('Historical Data'!E193="","",'Historical Data'!E193)</f>
        <v/>
      </c>
      <c r="F206" s="661" t="str">
        <f>IF('Historical Data'!F193="","",'Historical Data'!F193)</f>
        <v/>
      </c>
      <c r="G206" s="661"/>
      <c r="H206" s="662" t="str">
        <f>IF('Historical Data'!G193="","",'Historical Data'!G193)</f>
        <v/>
      </c>
      <c r="I206" s="661" t="str">
        <f>IF('Historical Data'!H193="","",'Historical Data'!H193)</f>
        <v/>
      </c>
      <c r="J206" s="661" t="str">
        <f>IF('Historical Data'!I193="","",'Historical Data'!I193)</f>
        <v/>
      </c>
      <c r="L206" s="661" t="str">
        <f>IF('Historical Data'!J193="","",'Historical Data'!J193)</f>
        <v/>
      </c>
      <c r="M206" s="661" t="str">
        <f>IF('Historical Data'!K193="","",'Historical Data'!K193)</f>
        <v/>
      </c>
      <c r="N206" s="661" t="str">
        <f>IF('Historical Data'!L193="","",'Historical Data'!L193)</f>
        <v/>
      </c>
      <c r="O206" s="661"/>
      <c r="P206" s="662" t="str">
        <f>IF('Historical Data'!M193="","",'Historical Data'!M193)</f>
        <v/>
      </c>
      <c r="Q206" s="661" t="str">
        <f>IF('Historical Data'!N193="","",'Historical Data'!N193)</f>
        <v/>
      </c>
      <c r="R206" s="661" t="str">
        <f>IF('Historical Data'!O193="","",'Historical Data'!O193)</f>
        <v/>
      </c>
      <c r="T206" s="661" t="str">
        <f>IF('Historical Data'!W193="","",'Historical Data'!W193)</f>
        <v/>
      </c>
      <c r="U206" s="661" t="str">
        <f>IF('Historical Data'!X193="","",'Historical Data'!X193)</f>
        <v/>
      </c>
      <c r="V206" s="661" t="str">
        <f>IF('Historical Data'!Y193="","",'Historical Data'!Y193)</f>
        <v/>
      </c>
      <c r="W206" s="661"/>
      <c r="X206" s="662" t="str">
        <f>IF('Historical Data'!Z193="","",'Historical Data'!Z193)</f>
        <v/>
      </c>
      <c r="Y206" s="661" t="str">
        <f>IF('Historical Data'!AA193="","",'Historical Data'!AA193)</f>
        <v/>
      </c>
      <c r="Z206" s="661" t="str">
        <f>IF('Historical Data'!AB193="","",'Historical Data'!AB193)</f>
        <v/>
      </c>
      <c r="AB206" s="661" t="str">
        <f>IF('Historical Data'!V193="","",'Historical Data'!V193)</f>
        <v/>
      </c>
      <c r="AC206" s="661" t="str">
        <f>IF('Historical Data'!W193="","",'Historical Data'!W193)</f>
        <v/>
      </c>
      <c r="AD206" s="661" t="str">
        <f>IF('Historical Data'!X193="","",'Historical Data'!X193)</f>
        <v/>
      </c>
      <c r="AE206" s="662" t="str">
        <f>IF('Historical Data'!Y193="","",'Historical Data'!Y193)</f>
        <v/>
      </c>
      <c r="AF206" s="661" t="str">
        <f>IF('Historical Data'!Z193="","",'Historical Data'!Z193)</f>
        <v/>
      </c>
      <c r="AG206" s="661" t="str">
        <f>IF('Historical Data'!AA193="","",'Historical Data'!AA193)</f>
        <v/>
      </c>
    </row>
    <row r="207" spans="2:33">
      <c r="B207" s="660" t="str">
        <f>IF('Historical Data'!B194="","",'Historical Data'!B194)</f>
        <v/>
      </c>
      <c r="D207" s="661" t="str">
        <f>IF('Historical Data'!D194="","",'Historical Data'!D194)</f>
        <v/>
      </c>
      <c r="E207" s="661" t="str">
        <f>IF('Historical Data'!E194="","",'Historical Data'!E194)</f>
        <v/>
      </c>
      <c r="F207" s="661" t="str">
        <f>IF('Historical Data'!F194="","",'Historical Data'!F194)</f>
        <v/>
      </c>
      <c r="G207" s="661"/>
      <c r="H207" s="662" t="str">
        <f>IF('Historical Data'!G194="","",'Historical Data'!G194)</f>
        <v/>
      </c>
      <c r="I207" s="661" t="str">
        <f>IF('Historical Data'!H194="","",'Historical Data'!H194)</f>
        <v/>
      </c>
      <c r="J207" s="661" t="str">
        <f>IF('Historical Data'!I194="","",'Historical Data'!I194)</f>
        <v/>
      </c>
      <c r="L207" s="661" t="str">
        <f>IF('Historical Data'!J194="","",'Historical Data'!J194)</f>
        <v/>
      </c>
      <c r="M207" s="661" t="str">
        <f>IF('Historical Data'!K194="","",'Historical Data'!K194)</f>
        <v/>
      </c>
      <c r="N207" s="661" t="str">
        <f>IF('Historical Data'!L194="","",'Historical Data'!L194)</f>
        <v/>
      </c>
      <c r="O207" s="661"/>
      <c r="P207" s="662" t="str">
        <f>IF('Historical Data'!M194="","",'Historical Data'!M194)</f>
        <v/>
      </c>
      <c r="Q207" s="661" t="str">
        <f>IF('Historical Data'!N194="","",'Historical Data'!N194)</f>
        <v/>
      </c>
      <c r="R207" s="661" t="str">
        <f>IF('Historical Data'!O194="","",'Historical Data'!O194)</f>
        <v/>
      </c>
      <c r="T207" s="661" t="str">
        <f>IF('Historical Data'!W194="","",'Historical Data'!W194)</f>
        <v/>
      </c>
      <c r="U207" s="661" t="str">
        <f>IF('Historical Data'!X194="","",'Historical Data'!X194)</f>
        <v/>
      </c>
      <c r="V207" s="661" t="str">
        <f>IF('Historical Data'!Y194="","",'Historical Data'!Y194)</f>
        <v/>
      </c>
      <c r="W207" s="661"/>
      <c r="X207" s="662" t="str">
        <f>IF('Historical Data'!Z194="","",'Historical Data'!Z194)</f>
        <v/>
      </c>
      <c r="Y207" s="661" t="str">
        <f>IF('Historical Data'!AA194="","",'Historical Data'!AA194)</f>
        <v/>
      </c>
      <c r="Z207" s="661" t="str">
        <f>IF('Historical Data'!AB194="","",'Historical Data'!AB194)</f>
        <v/>
      </c>
      <c r="AB207" s="661" t="str">
        <f>IF('Historical Data'!V194="","",'Historical Data'!V194)</f>
        <v/>
      </c>
      <c r="AC207" s="661" t="str">
        <f>IF('Historical Data'!W194="","",'Historical Data'!W194)</f>
        <v/>
      </c>
      <c r="AD207" s="661" t="str">
        <f>IF('Historical Data'!X194="","",'Historical Data'!X194)</f>
        <v/>
      </c>
      <c r="AE207" s="662" t="str">
        <f>IF('Historical Data'!Y194="","",'Historical Data'!Y194)</f>
        <v/>
      </c>
      <c r="AF207" s="661" t="str">
        <f>IF('Historical Data'!Z194="","",'Historical Data'!Z194)</f>
        <v/>
      </c>
      <c r="AG207" s="661" t="str">
        <f>IF('Historical Data'!AA194="","",'Historical Data'!AA194)</f>
        <v/>
      </c>
    </row>
    <row r="208" spans="2:33">
      <c r="B208" s="660" t="str">
        <f>IF('Historical Data'!B195="","",'Historical Data'!B195)</f>
        <v/>
      </c>
      <c r="D208" s="661" t="str">
        <f>IF('Historical Data'!D195="","",'Historical Data'!D195)</f>
        <v/>
      </c>
      <c r="E208" s="661" t="str">
        <f>IF('Historical Data'!E195="","",'Historical Data'!E195)</f>
        <v/>
      </c>
      <c r="F208" s="661" t="str">
        <f>IF('Historical Data'!F195="","",'Historical Data'!F195)</f>
        <v/>
      </c>
      <c r="G208" s="661"/>
      <c r="H208" s="662" t="str">
        <f>IF('Historical Data'!G195="","",'Historical Data'!G195)</f>
        <v/>
      </c>
      <c r="I208" s="661" t="str">
        <f>IF('Historical Data'!H195="","",'Historical Data'!H195)</f>
        <v/>
      </c>
      <c r="J208" s="661" t="str">
        <f>IF('Historical Data'!I195="","",'Historical Data'!I195)</f>
        <v/>
      </c>
      <c r="L208" s="661" t="str">
        <f>IF('Historical Data'!J195="","",'Historical Data'!J195)</f>
        <v/>
      </c>
      <c r="M208" s="661" t="str">
        <f>IF('Historical Data'!K195="","",'Historical Data'!K195)</f>
        <v/>
      </c>
      <c r="N208" s="661" t="str">
        <f>IF('Historical Data'!L195="","",'Historical Data'!L195)</f>
        <v/>
      </c>
      <c r="O208" s="661"/>
      <c r="P208" s="662" t="str">
        <f>IF('Historical Data'!M195="","",'Historical Data'!M195)</f>
        <v/>
      </c>
      <c r="Q208" s="661" t="str">
        <f>IF('Historical Data'!N195="","",'Historical Data'!N195)</f>
        <v/>
      </c>
      <c r="R208" s="661" t="str">
        <f>IF('Historical Data'!O195="","",'Historical Data'!O195)</f>
        <v/>
      </c>
      <c r="T208" s="661" t="str">
        <f>IF('Historical Data'!W195="","",'Historical Data'!W195)</f>
        <v/>
      </c>
      <c r="U208" s="661" t="str">
        <f>IF('Historical Data'!X195="","",'Historical Data'!X195)</f>
        <v/>
      </c>
      <c r="V208" s="661" t="str">
        <f>IF('Historical Data'!Y195="","",'Historical Data'!Y195)</f>
        <v/>
      </c>
      <c r="W208" s="661"/>
      <c r="X208" s="662" t="str">
        <f>IF('Historical Data'!Z195="","",'Historical Data'!Z195)</f>
        <v/>
      </c>
      <c r="Y208" s="661" t="str">
        <f>IF('Historical Data'!AA195="","",'Historical Data'!AA195)</f>
        <v/>
      </c>
      <c r="Z208" s="661" t="str">
        <f>IF('Historical Data'!AB195="","",'Historical Data'!AB195)</f>
        <v/>
      </c>
      <c r="AB208" s="661" t="str">
        <f>IF('Historical Data'!V195="","",'Historical Data'!V195)</f>
        <v/>
      </c>
      <c r="AC208" s="661" t="str">
        <f>IF('Historical Data'!W195="","",'Historical Data'!W195)</f>
        <v/>
      </c>
      <c r="AD208" s="661" t="str">
        <f>IF('Historical Data'!X195="","",'Historical Data'!X195)</f>
        <v/>
      </c>
      <c r="AE208" s="662" t="str">
        <f>IF('Historical Data'!Y195="","",'Historical Data'!Y195)</f>
        <v/>
      </c>
      <c r="AF208" s="661" t="str">
        <f>IF('Historical Data'!Z195="","",'Historical Data'!Z195)</f>
        <v/>
      </c>
      <c r="AG208" s="661" t="str">
        <f>IF('Historical Data'!AA195="","",'Historical Data'!AA195)</f>
        <v/>
      </c>
    </row>
    <row r="209" spans="2:33">
      <c r="B209" s="660" t="str">
        <f>IF('Historical Data'!B196="","",'Historical Data'!B196)</f>
        <v/>
      </c>
      <c r="D209" s="661" t="str">
        <f>IF('Historical Data'!D196="","",'Historical Data'!D196)</f>
        <v/>
      </c>
      <c r="E209" s="661" t="str">
        <f>IF('Historical Data'!E196="","",'Historical Data'!E196)</f>
        <v/>
      </c>
      <c r="F209" s="661" t="str">
        <f>IF('Historical Data'!F196="","",'Historical Data'!F196)</f>
        <v/>
      </c>
      <c r="G209" s="661"/>
      <c r="H209" s="662" t="str">
        <f>IF('Historical Data'!G196="","",'Historical Data'!G196)</f>
        <v/>
      </c>
      <c r="I209" s="661" t="str">
        <f>IF('Historical Data'!H196="","",'Historical Data'!H196)</f>
        <v/>
      </c>
      <c r="J209" s="661" t="str">
        <f>IF('Historical Data'!I196="","",'Historical Data'!I196)</f>
        <v/>
      </c>
      <c r="L209" s="661" t="str">
        <f>IF('Historical Data'!J196="","",'Historical Data'!J196)</f>
        <v/>
      </c>
      <c r="M209" s="661" t="str">
        <f>IF('Historical Data'!K196="","",'Historical Data'!K196)</f>
        <v/>
      </c>
      <c r="N209" s="661" t="str">
        <f>IF('Historical Data'!L196="","",'Historical Data'!L196)</f>
        <v/>
      </c>
      <c r="O209" s="661"/>
      <c r="P209" s="662" t="str">
        <f>IF('Historical Data'!M196="","",'Historical Data'!M196)</f>
        <v/>
      </c>
      <c r="Q209" s="661" t="str">
        <f>IF('Historical Data'!N196="","",'Historical Data'!N196)</f>
        <v/>
      </c>
      <c r="R209" s="661" t="str">
        <f>IF('Historical Data'!O196="","",'Historical Data'!O196)</f>
        <v/>
      </c>
      <c r="T209" s="661" t="str">
        <f>IF('Historical Data'!W196="","",'Historical Data'!W196)</f>
        <v/>
      </c>
      <c r="U209" s="661" t="str">
        <f>IF('Historical Data'!X196="","",'Historical Data'!X196)</f>
        <v/>
      </c>
      <c r="V209" s="661" t="str">
        <f>IF('Historical Data'!Y196="","",'Historical Data'!Y196)</f>
        <v/>
      </c>
      <c r="W209" s="661"/>
      <c r="X209" s="662" t="str">
        <f>IF('Historical Data'!Z196="","",'Historical Data'!Z196)</f>
        <v/>
      </c>
      <c r="Y209" s="661" t="str">
        <f>IF('Historical Data'!AA196="","",'Historical Data'!AA196)</f>
        <v/>
      </c>
      <c r="Z209" s="661" t="str">
        <f>IF('Historical Data'!AB196="","",'Historical Data'!AB196)</f>
        <v/>
      </c>
      <c r="AB209" s="661" t="str">
        <f>IF('Historical Data'!V196="","",'Historical Data'!V196)</f>
        <v/>
      </c>
      <c r="AC209" s="661" t="str">
        <f>IF('Historical Data'!W196="","",'Historical Data'!W196)</f>
        <v/>
      </c>
      <c r="AD209" s="661" t="str">
        <f>IF('Historical Data'!X196="","",'Historical Data'!X196)</f>
        <v/>
      </c>
      <c r="AE209" s="662" t="str">
        <f>IF('Historical Data'!Y196="","",'Historical Data'!Y196)</f>
        <v/>
      </c>
      <c r="AF209" s="661" t="str">
        <f>IF('Historical Data'!Z196="","",'Historical Data'!Z196)</f>
        <v/>
      </c>
      <c r="AG209" s="661" t="str">
        <f>IF('Historical Data'!AA196="","",'Historical Data'!AA196)</f>
        <v/>
      </c>
    </row>
    <row r="210" spans="2:33">
      <c r="B210" s="660" t="str">
        <f>IF('Historical Data'!B197="","",'Historical Data'!B197)</f>
        <v/>
      </c>
      <c r="D210" s="661" t="str">
        <f>IF('Historical Data'!D197="","",'Historical Data'!D197)</f>
        <v/>
      </c>
      <c r="E210" s="661" t="str">
        <f>IF('Historical Data'!E197="","",'Historical Data'!E197)</f>
        <v/>
      </c>
      <c r="F210" s="661" t="str">
        <f>IF('Historical Data'!F197="","",'Historical Data'!F197)</f>
        <v/>
      </c>
      <c r="G210" s="661"/>
      <c r="H210" s="662" t="str">
        <f>IF('Historical Data'!G197="","",'Historical Data'!G197)</f>
        <v/>
      </c>
      <c r="I210" s="661" t="str">
        <f>IF('Historical Data'!H197="","",'Historical Data'!H197)</f>
        <v/>
      </c>
      <c r="J210" s="661" t="str">
        <f>IF('Historical Data'!I197="","",'Historical Data'!I197)</f>
        <v/>
      </c>
      <c r="L210" s="661" t="str">
        <f>IF('Historical Data'!J197="","",'Historical Data'!J197)</f>
        <v/>
      </c>
      <c r="M210" s="661" t="str">
        <f>IF('Historical Data'!K197="","",'Historical Data'!K197)</f>
        <v/>
      </c>
      <c r="N210" s="661" t="str">
        <f>IF('Historical Data'!L197="","",'Historical Data'!L197)</f>
        <v/>
      </c>
      <c r="O210" s="661"/>
      <c r="P210" s="662" t="str">
        <f>IF('Historical Data'!M197="","",'Historical Data'!M197)</f>
        <v/>
      </c>
      <c r="Q210" s="661" t="str">
        <f>IF('Historical Data'!N197="","",'Historical Data'!N197)</f>
        <v/>
      </c>
      <c r="R210" s="661" t="str">
        <f>IF('Historical Data'!O197="","",'Historical Data'!O197)</f>
        <v/>
      </c>
      <c r="T210" s="661" t="str">
        <f>IF('Historical Data'!W197="","",'Historical Data'!W197)</f>
        <v/>
      </c>
      <c r="U210" s="661" t="str">
        <f>IF('Historical Data'!X197="","",'Historical Data'!X197)</f>
        <v/>
      </c>
      <c r="V210" s="661" t="str">
        <f>IF('Historical Data'!Y197="","",'Historical Data'!Y197)</f>
        <v/>
      </c>
      <c r="W210" s="661"/>
      <c r="X210" s="662" t="str">
        <f>IF('Historical Data'!Z197="","",'Historical Data'!Z197)</f>
        <v/>
      </c>
      <c r="Y210" s="661" t="str">
        <f>IF('Historical Data'!AA197="","",'Historical Data'!AA197)</f>
        <v/>
      </c>
      <c r="Z210" s="661" t="str">
        <f>IF('Historical Data'!AB197="","",'Historical Data'!AB197)</f>
        <v/>
      </c>
      <c r="AB210" s="661" t="str">
        <f>IF('Historical Data'!V197="","",'Historical Data'!V197)</f>
        <v/>
      </c>
      <c r="AC210" s="661" t="str">
        <f>IF('Historical Data'!W197="","",'Historical Data'!W197)</f>
        <v/>
      </c>
      <c r="AD210" s="661" t="str">
        <f>IF('Historical Data'!X197="","",'Historical Data'!X197)</f>
        <v/>
      </c>
      <c r="AE210" s="662" t="str">
        <f>IF('Historical Data'!Y197="","",'Historical Data'!Y197)</f>
        <v/>
      </c>
      <c r="AF210" s="661" t="str">
        <f>IF('Historical Data'!Z197="","",'Historical Data'!Z197)</f>
        <v/>
      </c>
      <c r="AG210" s="661" t="str">
        <f>IF('Historical Data'!AA197="","",'Historical Data'!AA197)</f>
        <v/>
      </c>
    </row>
    <row r="211" spans="2:33">
      <c r="B211" s="660" t="str">
        <f>IF('Historical Data'!B198="","",'Historical Data'!B198)</f>
        <v/>
      </c>
      <c r="D211" s="661" t="str">
        <f>IF('Historical Data'!D198="","",'Historical Data'!D198)</f>
        <v/>
      </c>
      <c r="E211" s="661" t="str">
        <f>IF('Historical Data'!E198="","",'Historical Data'!E198)</f>
        <v/>
      </c>
      <c r="F211" s="661" t="str">
        <f>IF('Historical Data'!F198="","",'Historical Data'!F198)</f>
        <v/>
      </c>
      <c r="G211" s="661"/>
      <c r="H211" s="662" t="str">
        <f>IF('Historical Data'!G198="","",'Historical Data'!G198)</f>
        <v/>
      </c>
      <c r="I211" s="661" t="str">
        <f>IF('Historical Data'!H198="","",'Historical Data'!H198)</f>
        <v/>
      </c>
      <c r="J211" s="661" t="str">
        <f>IF('Historical Data'!I198="","",'Historical Data'!I198)</f>
        <v/>
      </c>
      <c r="L211" s="661" t="str">
        <f>IF('Historical Data'!J198="","",'Historical Data'!J198)</f>
        <v/>
      </c>
      <c r="M211" s="661" t="str">
        <f>IF('Historical Data'!K198="","",'Historical Data'!K198)</f>
        <v/>
      </c>
      <c r="N211" s="661" t="str">
        <f>IF('Historical Data'!L198="","",'Historical Data'!L198)</f>
        <v/>
      </c>
      <c r="O211" s="661"/>
      <c r="P211" s="662" t="str">
        <f>IF('Historical Data'!M198="","",'Historical Data'!M198)</f>
        <v/>
      </c>
      <c r="Q211" s="661" t="str">
        <f>IF('Historical Data'!N198="","",'Historical Data'!N198)</f>
        <v/>
      </c>
      <c r="R211" s="661" t="str">
        <f>IF('Historical Data'!O198="","",'Historical Data'!O198)</f>
        <v/>
      </c>
      <c r="T211" s="661" t="str">
        <f>IF('Historical Data'!W198="","",'Historical Data'!W198)</f>
        <v/>
      </c>
      <c r="U211" s="661" t="str">
        <f>IF('Historical Data'!X198="","",'Historical Data'!X198)</f>
        <v/>
      </c>
      <c r="V211" s="661" t="str">
        <f>IF('Historical Data'!Y198="","",'Historical Data'!Y198)</f>
        <v/>
      </c>
      <c r="W211" s="661"/>
      <c r="X211" s="662" t="str">
        <f>IF('Historical Data'!Z198="","",'Historical Data'!Z198)</f>
        <v/>
      </c>
      <c r="Y211" s="661" t="str">
        <f>IF('Historical Data'!AA198="","",'Historical Data'!AA198)</f>
        <v/>
      </c>
      <c r="Z211" s="661" t="str">
        <f>IF('Historical Data'!AB198="","",'Historical Data'!AB198)</f>
        <v/>
      </c>
      <c r="AB211" s="661" t="str">
        <f>IF('Historical Data'!V198="","",'Historical Data'!V198)</f>
        <v/>
      </c>
      <c r="AC211" s="661" t="str">
        <f>IF('Historical Data'!W198="","",'Historical Data'!W198)</f>
        <v/>
      </c>
      <c r="AD211" s="661" t="str">
        <f>IF('Historical Data'!X198="","",'Historical Data'!X198)</f>
        <v/>
      </c>
      <c r="AE211" s="662" t="str">
        <f>IF('Historical Data'!Y198="","",'Historical Data'!Y198)</f>
        <v/>
      </c>
      <c r="AF211" s="661" t="str">
        <f>IF('Historical Data'!Z198="","",'Historical Data'!Z198)</f>
        <v/>
      </c>
      <c r="AG211" s="661" t="str">
        <f>IF('Historical Data'!AA198="","",'Historical Data'!AA198)</f>
        <v/>
      </c>
    </row>
    <row r="212" spans="2:33">
      <c r="B212" s="660" t="str">
        <f>IF('Historical Data'!B199="","",'Historical Data'!B199)</f>
        <v/>
      </c>
      <c r="D212" s="661" t="str">
        <f>IF('Historical Data'!D199="","",'Historical Data'!D199)</f>
        <v/>
      </c>
      <c r="E212" s="661" t="str">
        <f>IF('Historical Data'!E199="","",'Historical Data'!E199)</f>
        <v/>
      </c>
      <c r="F212" s="661" t="str">
        <f>IF('Historical Data'!F199="","",'Historical Data'!F199)</f>
        <v/>
      </c>
      <c r="G212" s="661"/>
      <c r="H212" s="662" t="str">
        <f>IF('Historical Data'!G199="","",'Historical Data'!G199)</f>
        <v/>
      </c>
      <c r="I212" s="661" t="str">
        <f>IF('Historical Data'!H199="","",'Historical Data'!H199)</f>
        <v/>
      </c>
      <c r="J212" s="661" t="str">
        <f>IF('Historical Data'!I199="","",'Historical Data'!I199)</f>
        <v/>
      </c>
      <c r="L212" s="661" t="str">
        <f>IF('Historical Data'!J199="","",'Historical Data'!J199)</f>
        <v/>
      </c>
      <c r="M212" s="661" t="str">
        <f>IF('Historical Data'!K199="","",'Historical Data'!K199)</f>
        <v/>
      </c>
      <c r="N212" s="661" t="str">
        <f>IF('Historical Data'!L199="","",'Historical Data'!L199)</f>
        <v/>
      </c>
      <c r="O212" s="661"/>
      <c r="P212" s="662" t="str">
        <f>IF('Historical Data'!M199="","",'Historical Data'!M199)</f>
        <v/>
      </c>
      <c r="Q212" s="661" t="str">
        <f>IF('Historical Data'!N199="","",'Historical Data'!N199)</f>
        <v/>
      </c>
      <c r="R212" s="661" t="str">
        <f>IF('Historical Data'!O199="","",'Historical Data'!O199)</f>
        <v/>
      </c>
      <c r="T212" s="661" t="str">
        <f>IF('Historical Data'!W199="","",'Historical Data'!W199)</f>
        <v/>
      </c>
      <c r="U212" s="661" t="str">
        <f>IF('Historical Data'!X199="","",'Historical Data'!X199)</f>
        <v/>
      </c>
      <c r="V212" s="661" t="str">
        <f>IF('Historical Data'!Y199="","",'Historical Data'!Y199)</f>
        <v/>
      </c>
      <c r="W212" s="661"/>
      <c r="X212" s="662" t="str">
        <f>IF('Historical Data'!Z199="","",'Historical Data'!Z199)</f>
        <v/>
      </c>
      <c r="Y212" s="661" t="str">
        <f>IF('Historical Data'!AA199="","",'Historical Data'!AA199)</f>
        <v/>
      </c>
      <c r="Z212" s="661" t="str">
        <f>IF('Historical Data'!AB199="","",'Historical Data'!AB199)</f>
        <v/>
      </c>
      <c r="AB212" s="661" t="str">
        <f>IF('Historical Data'!V199="","",'Historical Data'!V199)</f>
        <v/>
      </c>
      <c r="AC212" s="661" t="str">
        <f>IF('Historical Data'!W199="","",'Historical Data'!W199)</f>
        <v/>
      </c>
      <c r="AD212" s="661" t="str">
        <f>IF('Historical Data'!X199="","",'Historical Data'!X199)</f>
        <v/>
      </c>
      <c r="AE212" s="662" t="str">
        <f>IF('Historical Data'!Y199="","",'Historical Data'!Y199)</f>
        <v/>
      </c>
      <c r="AF212" s="661" t="str">
        <f>IF('Historical Data'!Z199="","",'Historical Data'!Z199)</f>
        <v/>
      </c>
      <c r="AG212" s="661" t="str">
        <f>IF('Historical Data'!AA199="","",'Historical Data'!AA199)</f>
        <v/>
      </c>
    </row>
    <row r="213" spans="2:33">
      <c r="B213" s="660" t="str">
        <f>IF('Historical Data'!B200="","",'Historical Data'!B200)</f>
        <v/>
      </c>
      <c r="D213" s="661" t="str">
        <f>IF('Historical Data'!D200="","",'Historical Data'!D200)</f>
        <v/>
      </c>
      <c r="E213" s="661" t="str">
        <f>IF('Historical Data'!E200="","",'Historical Data'!E200)</f>
        <v/>
      </c>
      <c r="F213" s="661" t="str">
        <f>IF('Historical Data'!F200="","",'Historical Data'!F200)</f>
        <v/>
      </c>
      <c r="G213" s="661"/>
      <c r="H213" s="662" t="str">
        <f>IF('Historical Data'!G200="","",'Historical Data'!G200)</f>
        <v/>
      </c>
      <c r="I213" s="661" t="str">
        <f>IF('Historical Data'!H200="","",'Historical Data'!H200)</f>
        <v/>
      </c>
      <c r="J213" s="661" t="str">
        <f>IF('Historical Data'!I200="","",'Historical Data'!I200)</f>
        <v/>
      </c>
      <c r="L213" s="661" t="str">
        <f>IF('Historical Data'!J200="","",'Historical Data'!J200)</f>
        <v/>
      </c>
      <c r="M213" s="661" t="str">
        <f>IF('Historical Data'!K200="","",'Historical Data'!K200)</f>
        <v/>
      </c>
      <c r="N213" s="661" t="str">
        <f>IF('Historical Data'!L200="","",'Historical Data'!L200)</f>
        <v/>
      </c>
      <c r="O213" s="661"/>
      <c r="P213" s="662" t="str">
        <f>IF('Historical Data'!M200="","",'Historical Data'!M200)</f>
        <v/>
      </c>
      <c r="Q213" s="661" t="str">
        <f>IF('Historical Data'!N200="","",'Historical Data'!N200)</f>
        <v/>
      </c>
      <c r="R213" s="661" t="str">
        <f>IF('Historical Data'!O200="","",'Historical Data'!O200)</f>
        <v/>
      </c>
      <c r="T213" s="661" t="str">
        <f>IF('Historical Data'!W200="","",'Historical Data'!W200)</f>
        <v/>
      </c>
      <c r="U213" s="661" t="str">
        <f>IF('Historical Data'!X200="","",'Historical Data'!X200)</f>
        <v/>
      </c>
      <c r="V213" s="661" t="str">
        <f>IF('Historical Data'!Y200="","",'Historical Data'!Y200)</f>
        <v/>
      </c>
      <c r="W213" s="661"/>
      <c r="X213" s="662" t="str">
        <f>IF('Historical Data'!Z200="","",'Historical Data'!Z200)</f>
        <v/>
      </c>
      <c r="Y213" s="661" t="str">
        <f>IF('Historical Data'!AA200="","",'Historical Data'!AA200)</f>
        <v/>
      </c>
      <c r="Z213" s="661" t="str">
        <f>IF('Historical Data'!AB200="","",'Historical Data'!AB200)</f>
        <v/>
      </c>
      <c r="AB213" s="661" t="str">
        <f>IF('Historical Data'!V200="","",'Historical Data'!V200)</f>
        <v/>
      </c>
      <c r="AC213" s="661" t="str">
        <f>IF('Historical Data'!W200="","",'Historical Data'!W200)</f>
        <v/>
      </c>
      <c r="AD213" s="661" t="str">
        <f>IF('Historical Data'!X200="","",'Historical Data'!X200)</f>
        <v/>
      </c>
      <c r="AE213" s="662" t="str">
        <f>IF('Historical Data'!Y200="","",'Historical Data'!Y200)</f>
        <v/>
      </c>
      <c r="AF213" s="661" t="str">
        <f>IF('Historical Data'!Z200="","",'Historical Data'!Z200)</f>
        <v/>
      </c>
      <c r="AG213" s="661" t="str">
        <f>IF('Historical Data'!AA200="","",'Historical Data'!AA200)</f>
        <v/>
      </c>
    </row>
    <row r="214" spans="2:33">
      <c r="B214" s="660" t="str">
        <f>IF('Historical Data'!B201="","",'Historical Data'!B201)</f>
        <v/>
      </c>
      <c r="D214" s="661" t="str">
        <f>IF('Historical Data'!D201="","",'Historical Data'!D201)</f>
        <v/>
      </c>
      <c r="E214" s="661" t="str">
        <f>IF('Historical Data'!E201="","",'Historical Data'!E201)</f>
        <v/>
      </c>
      <c r="F214" s="661" t="str">
        <f>IF('Historical Data'!F201="","",'Historical Data'!F201)</f>
        <v/>
      </c>
      <c r="G214" s="661"/>
      <c r="H214" s="662" t="str">
        <f>IF('Historical Data'!G201="","",'Historical Data'!G201)</f>
        <v/>
      </c>
      <c r="I214" s="661" t="str">
        <f>IF('Historical Data'!H201="","",'Historical Data'!H201)</f>
        <v/>
      </c>
      <c r="J214" s="661" t="str">
        <f>IF('Historical Data'!I201="","",'Historical Data'!I201)</f>
        <v/>
      </c>
      <c r="L214" s="661" t="str">
        <f>IF('Historical Data'!J201="","",'Historical Data'!J201)</f>
        <v/>
      </c>
      <c r="M214" s="661" t="str">
        <f>IF('Historical Data'!K201="","",'Historical Data'!K201)</f>
        <v/>
      </c>
      <c r="N214" s="661" t="str">
        <f>IF('Historical Data'!L201="","",'Historical Data'!L201)</f>
        <v/>
      </c>
      <c r="O214" s="661"/>
      <c r="P214" s="662" t="str">
        <f>IF('Historical Data'!M201="","",'Historical Data'!M201)</f>
        <v/>
      </c>
      <c r="Q214" s="661" t="str">
        <f>IF('Historical Data'!N201="","",'Historical Data'!N201)</f>
        <v/>
      </c>
      <c r="R214" s="661" t="str">
        <f>IF('Historical Data'!O201="","",'Historical Data'!O201)</f>
        <v/>
      </c>
      <c r="T214" s="661" t="str">
        <f>IF('Historical Data'!W201="","",'Historical Data'!W201)</f>
        <v/>
      </c>
      <c r="U214" s="661" t="str">
        <f>IF('Historical Data'!X201="","",'Historical Data'!X201)</f>
        <v/>
      </c>
      <c r="V214" s="661" t="str">
        <f>IF('Historical Data'!Y201="","",'Historical Data'!Y201)</f>
        <v/>
      </c>
      <c r="W214" s="661"/>
      <c r="X214" s="662" t="str">
        <f>IF('Historical Data'!Z201="","",'Historical Data'!Z201)</f>
        <v/>
      </c>
      <c r="Y214" s="661" t="str">
        <f>IF('Historical Data'!AA201="","",'Historical Data'!AA201)</f>
        <v/>
      </c>
      <c r="Z214" s="661" t="str">
        <f>IF('Historical Data'!AB201="","",'Historical Data'!AB201)</f>
        <v/>
      </c>
      <c r="AB214" s="661" t="str">
        <f>IF('Historical Data'!V201="","",'Historical Data'!V201)</f>
        <v/>
      </c>
      <c r="AC214" s="661" t="str">
        <f>IF('Historical Data'!W201="","",'Historical Data'!W201)</f>
        <v/>
      </c>
      <c r="AD214" s="661" t="str">
        <f>IF('Historical Data'!X201="","",'Historical Data'!X201)</f>
        <v/>
      </c>
      <c r="AE214" s="662" t="str">
        <f>IF('Historical Data'!Y201="","",'Historical Data'!Y201)</f>
        <v/>
      </c>
      <c r="AF214" s="661" t="str">
        <f>IF('Historical Data'!Z201="","",'Historical Data'!Z201)</f>
        <v/>
      </c>
      <c r="AG214" s="661" t="str">
        <f>IF('Historical Data'!AA201="","",'Historical Data'!AA201)</f>
        <v/>
      </c>
    </row>
    <row r="215" spans="2:33">
      <c r="B215" s="660" t="str">
        <f>IF('Historical Data'!B202="","",'Historical Data'!B202)</f>
        <v/>
      </c>
      <c r="D215" s="661" t="str">
        <f>IF('Historical Data'!D202="","",'Historical Data'!D202)</f>
        <v/>
      </c>
      <c r="E215" s="661" t="str">
        <f>IF('Historical Data'!E202="","",'Historical Data'!E202)</f>
        <v/>
      </c>
      <c r="F215" s="661" t="str">
        <f>IF('Historical Data'!F202="","",'Historical Data'!F202)</f>
        <v/>
      </c>
      <c r="G215" s="661"/>
      <c r="H215" s="662" t="str">
        <f>IF('Historical Data'!G202="","",'Historical Data'!G202)</f>
        <v/>
      </c>
      <c r="I215" s="661" t="str">
        <f>IF('Historical Data'!H202="","",'Historical Data'!H202)</f>
        <v/>
      </c>
      <c r="J215" s="661" t="str">
        <f>IF('Historical Data'!I202="","",'Historical Data'!I202)</f>
        <v/>
      </c>
      <c r="L215" s="661" t="str">
        <f>IF('Historical Data'!J202="","",'Historical Data'!J202)</f>
        <v/>
      </c>
      <c r="M215" s="661" t="str">
        <f>IF('Historical Data'!K202="","",'Historical Data'!K202)</f>
        <v/>
      </c>
      <c r="N215" s="661" t="str">
        <f>IF('Historical Data'!L202="","",'Historical Data'!L202)</f>
        <v/>
      </c>
      <c r="O215" s="661"/>
      <c r="P215" s="662" t="str">
        <f>IF('Historical Data'!M202="","",'Historical Data'!M202)</f>
        <v/>
      </c>
      <c r="Q215" s="661" t="str">
        <f>IF('Historical Data'!N202="","",'Historical Data'!N202)</f>
        <v/>
      </c>
      <c r="R215" s="661" t="str">
        <f>IF('Historical Data'!O202="","",'Historical Data'!O202)</f>
        <v/>
      </c>
      <c r="T215" s="661" t="str">
        <f>IF('Historical Data'!W202="","",'Historical Data'!W202)</f>
        <v/>
      </c>
      <c r="U215" s="661" t="str">
        <f>IF('Historical Data'!X202="","",'Historical Data'!X202)</f>
        <v/>
      </c>
      <c r="V215" s="661" t="str">
        <f>IF('Historical Data'!Y202="","",'Historical Data'!Y202)</f>
        <v/>
      </c>
      <c r="W215" s="661"/>
      <c r="X215" s="662" t="str">
        <f>IF('Historical Data'!Z202="","",'Historical Data'!Z202)</f>
        <v/>
      </c>
      <c r="Y215" s="661" t="str">
        <f>IF('Historical Data'!AA202="","",'Historical Data'!AA202)</f>
        <v/>
      </c>
      <c r="Z215" s="661" t="str">
        <f>IF('Historical Data'!AB202="","",'Historical Data'!AB202)</f>
        <v/>
      </c>
      <c r="AB215" s="661" t="str">
        <f>IF('Historical Data'!V202="","",'Historical Data'!V202)</f>
        <v/>
      </c>
      <c r="AC215" s="661" t="str">
        <f>IF('Historical Data'!W202="","",'Historical Data'!W202)</f>
        <v/>
      </c>
      <c r="AD215" s="661" t="str">
        <f>IF('Historical Data'!X202="","",'Historical Data'!X202)</f>
        <v/>
      </c>
      <c r="AE215" s="662" t="str">
        <f>IF('Historical Data'!Y202="","",'Historical Data'!Y202)</f>
        <v/>
      </c>
      <c r="AF215" s="661" t="str">
        <f>IF('Historical Data'!Z202="","",'Historical Data'!Z202)</f>
        <v/>
      </c>
      <c r="AG215" s="661" t="str">
        <f>IF('Historical Data'!AA202="","",'Historical Data'!AA202)</f>
        <v/>
      </c>
    </row>
    <row r="216" spans="2:33">
      <c r="B216" s="660" t="str">
        <f>IF('Historical Data'!B203="","",'Historical Data'!B203)</f>
        <v/>
      </c>
      <c r="D216" s="661" t="str">
        <f>IF('Historical Data'!D203="","",'Historical Data'!D203)</f>
        <v/>
      </c>
      <c r="E216" s="661" t="str">
        <f>IF('Historical Data'!E203="","",'Historical Data'!E203)</f>
        <v/>
      </c>
      <c r="F216" s="661" t="str">
        <f>IF('Historical Data'!F203="","",'Historical Data'!F203)</f>
        <v/>
      </c>
      <c r="G216" s="661"/>
      <c r="H216" s="662" t="str">
        <f>IF('Historical Data'!G203="","",'Historical Data'!G203)</f>
        <v/>
      </c>
      <c r="I216" s="661" t="str">
        <f>IF('Historical Data'!H203="","",'Historical Data'!H203)</f>
        <v/>
      </c>
      <c r="J216" s="661" t="str">
        <f>IF('Historical Data'!I203="","",'Historical Data'!I203)</f>
        <v/>
      </c>
      <c r="L216" s="661" t="str">
        <f>IF('Historical Data'!J203="","",'Historical Data'!J203)</f>
        <v/>
      </c>
      <c r="M216" s="661" t="str">
        <f>IF('Historical Data'!K203="","",'Historical Data'!K203)</f>
        <v/>
      </c>
      <c r="N216" s="661" t="str">
        <f>IF('Historical Data'!L203="","",'Historical Data'!L203)</f>
        <v/>
      </c>
      <c r="O216" s="661"/>
      <c r="P216" s="662" t="str">
        <f>IF('Historical Data'!M203="","",'Historical Data'!M203)</f>
        <v/>
      </c>
      <c r="Q216" s="661" t="str">
        <f>IF('Historical Data'!N203="","",'Historical Data'!N203)</f>
        <v/>
      </c>
      <c r="R216" s="661" t="str">
        <f>IF('Historical Data'!O203="","",'Historical Data'!O203)</f>
        <v/>
      </c>
      <c r="T216" s="661" t="str">
        <f>IF('Historical Data'!W203="","",'Historical Data'!W203)</f>
        <v/>
      </c>
      <c r="U216" s="661" t="str">
        <f>IF('Historical Data'!X203="","",'Historical Data'!X203)</f>
        <v/>
      </c>
      <c r="V216" s="661" t="str">
        <f>IF('Historical Data'!Y203="","",'Historical Data'!Y203)</f>
        <v/>
      </c>
      <c r="W216" s="661"/>
      <c r="X216" s="662" t="str">
        <f>IF('Historical Data'!Z203="","",'Historical Data'!Z203)</f>
        <v/>
      </c>
      <c r="Y216" s="661" t="str">
        <f>IF('Historical Data'!AA203="","",'Historical Data'!AA203)</f>
        <v/>
      </c>
      <c r="Z216" s="661" t="str">
        <f>IF('Historical Data'!AB203="","",'Historical Data'!AB203)</f>
        <v/>
      </c>
      <c r="AB216" s="661" t="str">
        <f>IF('Historical Data'!V203="","",'Historical Data'!V203)</f>
        <v/>
      </c>
      <c r="AC216" s="661" t="str">
        <f>IF('Historical Data'!W203="","",'Historical Data'!W203)</f>
        <v/>
      </c>
      <c r="AD216" s="661" t="str">
        <f>IF('Historical Data'!X203="","",'Historical Data'!X203)</f>
        <v/>
      </c>
      <c r="AE216" s="662" t="str">
        <f>IF('Historical Data'!Y203="","",'Historical Data'!Y203)</f>
        <v/>
      </c>
      <c r="AF216" s="661" t="str">
        <f>IF('Historical Data'!Z203="","",'Historical Data'!Z203)</f>
        <v/>
      </c>
      <c r="AG216" s="661" t="str">
        <f>IF('Historical Data'!AA203="","",'Historical Data'!AA203)</f>
        <v/>
      </c>
    </row>
    <row r="217" spans="2:33">
      <c r="B217" s="660" t="str">
        <f>IF('Historical Data'!B204="","",'Historical Data'!B204)</f>
        <v/>
      </c>
      <c r="D217" s="661" t="str">
        <f>IF('Historical Data'!D204="","",'Historical Data'!D204)</f>
        <v/>
      </c>
      <c r="E217" s="661" t="str">
        <f>IF('Historical Data'!E204="","",'Historical Data'!E204)</f>
        <v/>
      </c>
      <c r="F217" s="661" t="str">
        <f>IF('Historical Data'!F204="","",'Historical Data'!F204)</f>
        <v/>
      </c>
      <c r="G217" s="661"/>
      <c r="H217" s="662" t="str">
        <f>IF('Historical Data'!G204="","",'Historical Data'!G204)</f>
        <v/>
      </c>
      <c r="I217" s="661" t="str">
        <f>IF('Historical Data'!H204="","",'Historical Data'!H204)</f>
        <v/>
      </c>
      <c r="J217" s="661" t="str">
        <f>IF('Historical Data'!I204="","",'Historical Data'!I204)</f>
        <v/>
      </c>
      <c r="L217" s="661" t="str">
        <f>IF('Historical Data'!J204="","",'Historical Data'!J204)</f>
        <v/>
      </c>
      <c r="M217" s="661" t="str">
        <f>IF('Historical Data'!K204="","",'Historical Data'!K204)</f>
        <v/>
      </c>
      <c r="N217" s="661" t="str">
        <f>IF('Historical Data'!L204="","",'Historical Data'!L204)</f>
        <v/>
      </c>
      <c r="O217" s="661"/>
      <c r="P217" s="662" t="str">
        <f>IF('Historical Data'!M204="","",'Historical Data'!M204)</f>
        <v/>
      </c>
      <c r="Q217" s="661" t="str">
        <f>IF('Historical Data'!N204="","",'Historical Data'!N204)</f>
        <v/>
      </c>
      <c r="R217" s="661" t="str">
        <f>IF('Historical Data'!O204="","",'Historical Data'!O204)</f>
        <v/>
      </c>
      <c r="T217" s="661" t="str">
        <f>IF('Historical Data'!W204="","",'Historical Data'!W204)</f>
        <v/>
      </c>
      <c r="U217" s="661" t="str">
        <f>IF('Historical Data'!X204="","",'Historical Data'!X204)</f>
        <v/>
      </c>
      <c r="V217" s="661" t="str">
        <f>IF('Historical Data'!Y204="","",'Historical Data'!Y204)</f>
        <v/>
      </c>
      <c r="W217" s="661"/>
      <c r="X217" s="662" t="str">
        <f>IF('Historical Data'!Z204="","",'Historical Data'!Z204)</f>
        <v/>
      </c>
      <c r="Y217" s="661" t="str">
        <f>IF('Historical Data'!AA204="","",'Historical Data'!AA204)</f>
        <v/>
      </c>
      <c r="Z217" s="661" t="str">
        <f>IF('Historical Data'!AB204="","",'Historical Data'!AB204)</f>
        <v/>
      </c>
      <c r="AB217" s="661" t="str">
        <f>IF('Historical Data'!V204="","",'Historical Data'!V204)</f>
        <v/>
      </c>
      <c r="AC217" s="661" t="str">
        <f>IF('Historical Data'!W204="","",'Historical Data'!W204)</f>
        <v/>
      </c>
      <c r="AD217" s="661" t="str">
        <f>IF('Historical Data'!X204="","",'Historical Data'!X204)</f>
        <v/>
      </c>
      <c r="AE217" s="662" t="str">
        <f>IF('Historical Data'!Y204="","",'Historical Data'!Y204)</f>
        <v/>
      </c>
      <c r="AF217" s="661" t="str">
        <f>IF('Historical Data'!Z204="","",'Historical Data'!Z204)</f>
        <v/>
      </c>
      <c r="AG217" s="661" t="str">
        <f>IF('Historical Data'!AA204="","",'Historical Data'!AA204)</f>
        <v/>
      </c>
    </row>
    <row r="218" spans="2:33">
      <c r="B218" s="660" t="str">
        <f>IF('Historical Data'!B205="","",'Historical Data'!B205)</f>
        <v/>
      </c>
      <c r="D218" s="661" t="str">
        <f>IF('Historical Data'!D205="","",'Historical Data'!D205)</f>
        <v/>
      </c>
      <c r="E218" s="661" t="str">
        <f>IF('Historical Data'!E205="","",'Historical Data'!E205)</f>
        <v/>
      </c>
      <c r="F218" s="661" t="str">
        <f>IF('Historical Data'!F205="","",'Historical Data'!F205)</f>
        <v/>
      </c>
      <c r="G218" s="661"/>
      <c r="H218" s="662" t="str">
        <f>IF('Historical Data'!G205="","",'Historical Data'!G205)</f>
        <v/>
      </c>
      <c r="I218" s="661" t="str">
        <f>IF('Historical Data'!H205="","",'Historical Data'!H205)</f>
        <v/>
      </c>
      <c r="J218" s="661" t="str">
        <f>IF('Historical Data'!I205="","",'Historical Data'!I205)</f>
        <v/>
      </c>
      <c r="L218" s="661" t="str">
        <f>IF('Historical Data'!J205="","",'Historical Data'!J205)</f>
        <v/>
      </c>
      <c r="M218" s="661" t="str">
        <f>IF('Historical Data'!K205="","",'Historical Data'!K205)</f>
        <v/>
      </c>
      <c r="N218" s="661" t="str">
        <f>IF('Historical Data'!L205="","",'Historical Data'!L205)</f>
        <v/>
      </c>
      <c r="O218" s="661"/>
      <c r="P218" s="662" t="str">
        <f>IF('Historical Data'!M205="","",'Historical Data'!M205)</f>
        <v/>
      </c>
      <c r="Q218" s="661" t="str">
        <f>IF('Historical Data'!N205="","",'Historical Data'!N205)</f>
        <v/>
      </c>
      <c r="R218" s="661" t="str">
        <f>IF('Historical Data'!O205="","",'Historical Data'!O205)</f>
        <v/>
      </c>
      <c r="T218" s="661" t="str">
        <f>IF('Historical Data'!W205="","",'Historical Data'!W205)</f>
        <v/>
      </c>
      <c r="U218" s="661" t="str">
        <f>IF('Historical Data'!X205="","",'Historical Data'!X205)</f>
        <v/>
      </c>
      <c r="V218" s="661" t="str">
        <f>IF('Historical Data'!Y205="","",'Historical Data'!Y205)</f>
        <v/>
      </c>
      <c r="W218" s="661"/>
      <c r="X218" s="662" t="str">
        <f>IF('Historical Data'!Z205="","",'Historical Data'!Z205)</f>
        <v/>
      </c>
      <c r="Y218" s="661" t="str">
        <f>IF('Historical Data'!AA205="","",'Historical Data'!AA205)</f>
        <v/>
      </c>
      <c r="Z218" s="661" t="str">
        <f>IF('Historical Data'!AB205="","",'Historical Data'!AB205)</f>
        <v/>
      </c>
      <c r="AB218" s="661" t="str">
        <f>IF('Historical Data'!V205="","",'Historical Data'!V205)</f>
        <v/>
      </c>
      <c r="AC218" s="661" t="str">
        <f>IF('Historical Data'!W205="","",'Historical Data'!W205)</f>
        <v/>
      </c>
      <c r="AD218" s="661" t="str">
        <f>IF('Historical Data'!X205="","",'Historical Data'!X205)</f>
        <v/>
      </c>
      <c r="AE218" s="662" t="str">
        <f>IF('Historical Data'!Y205="","",'Historical Data'!Y205)</f>
        <v/>
      </c>
      <c r="AF218" s="661" t="str">
        <f>IF('Historical Data'!Z205="","",'Historical Data'!Z205)</f>
        <v/>
      </c>
      <c r="AG218" s="661" t="str">
        <f>IF('Historical Data'!AA205="","",'Historical Data'!AA205)</f>
        <v/>
      </c>
    </row>
    <row r="219" spans="2:33">
      <c r="B219" s="660" t="str">
        <f>IF('Historical Data'!B206="","",'Historical Data'!B206)</f>
        <v/>
      </c>
      <c r="D219" s="661" t="str">
        <f>IF('Historical Data'!D206="","",'Historical Data'!D206)</f>
        <v/>
      </c>
      <c r="E219" s="661" t="str">
        <f>IF('Historical Data'!E206="","",'Historical Data'!E206)</f>
        <v/>
      </c>
      <c r="F219" s="661" t="str">
        <f>IF('Historical Data'!F206="","",'Historical Data'!F206)</f>
        <v/>
      </c>
      <c r="G219" s="661"/>
      <c r="H219" s="662" t="str">
        <f>IF('Historical Data'!G206="","",'Historical Data'!G206)</f>
        <v/>
      </c>
      <c r="I219" s="661" t="str">
        <f>IF('Historical Data'!H206="","",'Historical Data'!H206)</f>
        <v/>
      </c>
      <c r="J219" s="661" t="str">
        <f>IF('Historical Data'!I206="","",'Historical Data'!I206)</f>
        <v/>
      </c>
      <c r="L219" s="661" t="str">
        <f>IF('Historical Data'!J206="","",'Historical Data'!J206)</f>
        <v/>
      </c>
      <c r="M219" s="661" t="str">
        <f>IF('Historical Data'!K206="","",'Historical Data'!K206)</f>
        <v/>
      </c>
      <c r="N219" s="661" t="str">
        <f>IF('Historical Data'!L206="","",'Historical Data'!L206)</f>
        <v/>
      </c>
      <c r="O219" s="661"/>
      <c r="P219" s="662" t="str">
        <f>IF('Historical Data'!M206="","",'Historical Data'!M206)</f>
        <v/>
      </c>
      <c r="Q219" s="661" t="str">
        <f>IF('Historical Data'!N206="","",'Historical Data'!N206)</f>
        <v/>
      </c>
      <c r="R219" s="661" t="str">
        <f>IF('Historical Data'!O206="","",'Historical Data'!O206)</f>
        <v/>
      </c>
      <c r="T219" s="661" t="str">
        <f>IF('Historical Data'!W206="","",'Historical Data'!W206)</f>
        <v/>
      </c>
      <c r="U219" s="661" t="str">
        <f>IF('Historical Data'!X206="","",'Historical Data'!X206)</f>
        <v/>
      </c>
      <c r="V219" s="661" t="str">
        <f>IF('Historical Data'!Y206="","",'Historical Data'!Y206)</f>
        <v/>
      </c>
      <c r="W219" s="661"/>
      <c r="X219" s="662" t="str">
        <f>IF('Historical Data'!Z206="","",'Historical Data'!Z206)</f>
        <v/>
      </c>
      <c r="Y219" s="661" t="str">
        <f>IF('Historical Data'!AA206="","",'Historical Data'!AA206)</f>
        <v/>
      </c>
      <c r="Z219" s="661" t="str">
        <f>IF('Historical Data'!AB206="","",'Historical Data'!AB206)</f>
        <v/>
      </c>
      <c r="AB219" s="661" t="str">
        <f>IF('Historical Data'!V206="","",'Historical Data'!V206)</f>
        <v/>
      </c>
      <c r="AC219" s="661" t="str">
        <f>IF('Historical Data'!W206="","",'Historical Data'!W206)</f>
        <v/>
      </c>
      <c r="AD219" s="661" t="str">
        <f>IF('Historical Data'!X206="","",'Historical Data'!X206)</f>
        <v/>
      </c>
      <c r="AE219" s="662" t="str">
        <f>IF('Historical Data'!Y206="","",'Historical Data'!Y206)</f>
        <v/>
      </c>
      <c r="AF219" s="661" t="str">
        <f>IF('Historical Data'!Z206="","",'Historical Data'!Z206)</f>
        <v/>
      </c>
      <c r="AG219" s="661" t="str">
        <f>IF('Historical Data'!AA206="","",'Historical Data'!AA206)</f>
        <v/>
      </c>
    </row>
  </sheetData>
  <mergeCells count="34">
    <mergeCell ref="L13:R13"/>
    <mergeCell ref="H14:H15"/>
    <mergeCell ref="Q14:Q15"/>
    <mergeCell ref="J14:J15"/>
    <mergeCell ref="L14:L15"/>
    <mergeCell ref="I14:I15"/>
    <mergeCell ref="O14:O15"/>
    <mergeCell ref="N14:N15"/>
    <mergeCell ref="R14:R15"/>
    <mergeCell ref="M14:M15"/>
    <mergeCell ref="AF14:AF15"/>
    <mergeCell ref="D14:D15"/>
    <mergeCell ref="G14:G15"/>
    <mergeCell ref="E14:E15"/>
    <mergeCell ref="W14:W15"/>
    <mergeCell ref="AE14:AE15"/>
    <mergeCell ref="AD14:AD15"/>
    <mergeCell ref="AB14:AB15"/>
    <mergeCell ref="F3:J3"/>
    <mergeCell ref="T13:Z13"/>
    <mergeCell ref="T14:T15"/>
    <mergeCell ref="U14:U15"/>
    <mergeCell ref="V14:V15"/>
    <mergeCell ref="X14:X15"/>
    <mergeCell ref="Y14:Y15"/>
    <mergeCell ref="Z14:Z15"/>
    <mergeCell ref="P14:P15"/>
    <mergeCell ref="B6:AG6"/>
    <mergeCell ref="B13:B15"/>
    <mergeCell ref="D13:J13"/>
    <mergeCell ref="AC14:AC15"/>
    <mergeCell ref="AB13:AG13"/>
    <mergeCell ref="AG14:AG15"/>
    <mergeCell ref="F14:F15"/>
  </mergeCells>
  <conditionalFormatting sqref="B17:B219">
    <cfRule type="cellIs" dxfId="7" priority="2" operator="lessThanOrEqual">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7A8E-3F21-4D46-903B-B66E366C66F4}">
  <sheetPr>
    <tabColor theme="9" tint="0.79998168889431442"/>
  </sheetPr>
  <dimension ref="B3:AG161"/>
  <sheetViews>
    <sheetView showGridLines="0" workbookViewId="0">
      <selection activeCell="AE16" sqref="AE16"/>
    </sheetView>
  </sheetViews>
  <sheetFormatPr defaultColWidth="9.1796875" defaultRowHeight="13"/>
  <cols>
    <col min="1" max="1" width="9.1796875" style="437"/>
    <col min="2" max="4" width="14.81640625" style="437" customWidth="1"/>
    <col min="5" max="6" width="14.81640625" style="470" customWidth="1"/>
    <col min="7" max="7" width="9.81640625" style="471" customWidth="1"/>
    <col min="8" max="9" width="11.54296875" style="472" customWidth="1"/>
    <col min="10" max="10" width="14.81640625" style="472" customWidth="1"/>
    <col min="11" max="11" width="17.1796875" style="473" customWidth="1"/>
    <col min="12" max="12" width="14.81640625" style="473" customWidth="1"/>
    <col min="13" max="13" width="2.54296875" style="437" customWidth="1"/>
    <col min="14" max="14" width="14.81640625" style="437" customWidth="1"/>
    <col min="15" max="15" width="25" style="474" customWidth="1"/>
    <col min="16" max="16" width="14.81640625" style="472" customWidth="1"/>
    <col min="17" max="18" width="15.81640625" style="475" bestFit="1" customWidth="1"/>
    <col min="19" max="19" width="2.54296875" style="437" customWidth="1"/>
    <col min="20" max="20" width="14.81640625" style="437" customWidth="1"/>
    <col min="21" max="21" width="25" style="474" customWidth="1"/>
    <col min="22" max="22" width="14.81640625" style="472" customWidth="1"/>
    <col min="23" max="24" width="15.81640625" style="475" bestFit="1" customWidth="1"/>
    <col min="25" max="25" width="3" style="437" customWidth="1"/>
    <col min="26" max="26" width="3.81640625" style="437" customWidth="1"/>
    <col min="27" max="29" width="14.81640625" style="437" customWidth="1"/>
    <col min="30" max="30" width="14.81640625" style="472" customWidth="1"/>
    <col min="31" max="31" width="18.1796875" style="437" customWidth="1"/>
    <col min="32" max="32" width="15.81640625" style="437" customWidth="1"/>
    <col min="33" max="33" width="9.1796875" style="437" customWidth="1"/>
    <col min="34" max="16384" width="9.1796875" style="437"/>
  </cols>
  <sheetData>
    <row r="3" spans="2:33" ht="26">
      <c r="F3" s="771" t="s">
        <v>508</v>
      </c>
      <c r="G3" s="771"/>
      <c r="H3" s="771"/>
      <c r="I3" s="771"/>
      <c r="J3" s="771"/>
    </row>
    <row r="6" spans="2:33">
      <c r="B6" s="447" t="s">
        <v>546</v>
      </c>
      <c r="C6" s="448"/>
      <c r="D6" s="448"/>
      <c r="E6" s="449"/>
      <c r="F6" s="449"/>
      <c r="G6" s="450"/>
      <c r="H6" s="451"/>
      <c r="I6" s="451"/>
      <c r="J6" s="451"/>
      <c r="K6" s="452"/>
      <c r="L6" s="452"/>
      <c r="M6" s="452"/>
      <c r="N6" s="452"/>
      <c r="O6" s="453"/>
      <c r="P6" s="451"/>
      <c r="Q6" s="454"/>
      <c r="R6" s="454"/>
      <c r="S6" s="452"/>
      <c r="T6" s="452"/>
      <c r="U6" s="453"/>
      <c r="V6" s="451"/>
      <c r="W6" s="454"/>
      <c r="X6" s="454"/>
      <c r="Y6" s="452"/>
      <c r="Z6" s="452"/>
      <c r="AA6" s="452"/>
      <c r="AB6" s="452"/>
      <c r="AC6" s="452"/>
      <c r="AD6" s="451"/>
      <c r="AE6" s="452"/>
      <c r="AF6" s="452"/>
      <c r="AG6" s="452"/>
    </row>
    <row r="7" spans="2:33">
      <c r="B7" s="455"/>
      <c r="C7" s="455"/>
      <c r="D7" s="455"/>
      <c r="E7" s="455"/>
      <c r="F7" s="455"/>
      <c r="G7" s="455"/>
      <c r="H7" s="455"/>
      <c r="I7" s="455"/>
      <c r="J7" s="455"/>
      <c r="K7" s="455"/>
      <c r="L7" s="455"/>
      <c r="M7" s="455"/>
      <c r="N7" s="455"/>
      <c r="O7" s="455"/>
      <c r="P7" s="455"/>
      <c r="Q7" s="455"/>
      <c r="R7" s="455"/>
      <c r="S7" s="455"/>
      <c r="T7" s="455"/>
      <c r="U7" s="455"/>
      <c r="V7" s="455"/>
      <c r="W7" s="455"/>
      <c r="X7" s="455"/>
      <c r="Y7" s="455"/>
      <c r="Z7" s="455"/>
      <c r="AA7" s="455"/>
      <c r="AB7" s="455"/>
      <c r="AC7" s="455"/>
      <c r="AD7" s="455"/>
      <c r="AE7" s="455"/>
      <c r="AF7" s="455"/>
    </row>
    <row r="8" spans="2:33">
      <c r="B8" s="455"/>
      <c r="C8" s="632" t="s">
        <v>576</v>
      </c>
      <c r="D8" s="632" t="s">
        <v>581</v>
      </c>
      <c r="E8" s="455"/>
      <c r="F8" s="455"/>
      <c r="G8" s="455"/>
      <c r="H8" s="455"/>
      <c r="I8" s="455"/>
      <c r="J8" s="455"/>
      <c r="K8" s="455"/>
      <c r="L8" s="455"/>
      <c r="M8" s="455"/>
      <c r="N8" s="455"/>
      <c r="O8" s="632" t="s">
        <v>577</v>
      </c>
      <c r="P8" s="632" t="s">
        <v>582</v>
      </c>
      <c r="Q8" s="455"/>
      <c r="R8" s="455"/>
      <c r="S8" s="455"/>
      <c r="T8" s="455"/>
      <c r="U8" s="632" t="s">
        <v>578</v>
      </c>
      <c r="V8" s="632" t="s">
        <v>580</v>
      </c>
      <c r="W8" s="455"/>
      <c r="X8" s="455"/>
      <c r="Y8" s="455"/>
      <c r="Z8" s="455"/>
      <c r="AA8" s="455"/>
      <c r="AB8" s="455"/>
      <c r="AC8" s="455"/>
      <c r="AD8" s="455"/>
      <c r="AE8" s="455"/>
      <c r="AF8" s="455"/>
    </row>
    <row r="9" spans="2:33">
      <c r="B9" s="455"/>
      <c r="C9" s="455"/>
      <c r="D9" s="455"/>
      <c r="E9" s="455"/>
      <c r="F9" s="455"/>
      <c r="G9" s="455"/>
      <c r="H9" s="455"/>
      <c r="I9" s="455"/>
      <c r="J9" s="455"/>
      <c r="K9" s="455"/>
      <c r="L9" s="455"/>
      <c r="M9" s="455"/>
      <c r="N9" s="455"/>
      <c r="O9" s="455"/>
      <c r="P9" s="455"/>
      <c r="Q9" s="455"/>
      <c r="R9" s="455"/>
      <c r="S9" s="455"/>
      <c r="T9" s="455"/>
      <c r="U9" s="455"/>
      <c r="V9" s="455"/>
      <c r="W9" s="455"/>
      <c r="X9" s="455"/>
      <c r="Y9" s="455"/>
      <c r="Z9" s="455"/>
      <c r="AA9" s="455"/>
      <c r="AB9" s="455"/>
      <c r="AC9" s="455"/>
      <c r="AD9" s="455"/>
      <c r="AE9" s="455"/>
      <c r="AF9" s="455"/>
    </row>
    <row r="10" spans="2:33" ht="15" customHeight="1">
      <c r="B10" s="813" t="s">
        <v>47</v>
      </c>
      <c r="C10" s="814" t="s">
        <v>157</v>
      </c>
      <c r="D10" s="814" t="s">
        <v>172</v>
      </c>
      <c r="E10" s="815" t="s">
        <v>171</v>
      </c>
      <c r="F10" s="815"/>
      <c r="G10" s="815"/>
      <c r="H10" s="809" t="s">
        <v>168</v>
      </c>
      <c r="I10" s="809" t="s">
        <v>169</v>
      </c>
      <c r="J10" s="809" t="s">
        <v>170</v>
      </c>
      <c r="K10" s="810" t="s">
        <v>201</v>
      </c>
      <c r="L10" s="810" t="s">
        <v>575</v>
      </c>
      <c r="N10" s="812" t="s">
        <v>158</v>
      </c>
      <c r="O10" s="811" t="s">
        <v>173</v>
      </c>
      <c r="P10" s="820" t="s">
        <v>170</v>
      </c>
      <c r="Q10" s="811" t="s">
        <v>202</v>
      </c>
      <c r="R10" s="811" t="s">
        <v>574</v>
      </c>
      <c r="T10" s="821" t="s">
        <v>533</v>
      </c>
      <c r="U10" s="822" t="s">
        <v>544</v>
      </c>
      <c r="V10" s="823" t="s">
        <v>170</v>
      </c>
      <c r="W10" s="822" t="s">
        <v>545</v>
      </c>
      <c r="X10" s="822" t="s">
        <v>583</v>
      </c>
      <c r="AA10" s="816" t="s">
        <v>314</v>
      </c>
      <c r="AB10" s="816" t="s">
        <v>243</v>
      </c>
      <c r="AC10" s="816" t="s">
        <v>315</v>
      </c>
      <c r="AD10" s="817" t="s">
        <v>244</v>
      </c>
      <c r="AE10" s="818" t="s">
        <v>245</v>
      </c>
      <c r="AF10" s="819" t="s">
        <v>246</v>
      </c>
    </row>
    <row r="11" spans="2:33" ht="34.5" customHeight="1">
      <c r="B11" s="813"/>
      <c r="C11" s="814"/>
      <c r="D11" s="814"/>
      <c r="E11" s="456" t="s">
        <v>12</v>
      </c>
      <c r="F11" s="456" t="s">
        <v>13</v>
      </c>
      <c r="G11" s="457" t="s">
        <v>14</v>
      </c>
      <c r="H11" s="809"/>
      <c r="I11" s="809"/>
      <c r="J11" s="809"/>
      <c r="K11" s="810"/>
      <c r="L11" s="810"/>
      <c r="N11" s="812"/>
      <c r="O11" s="811"/>
      <c r="P11" s="820"/>
      <c r="Q11" s="811"/>
      <c r="R11" s="811"/>
      <c r="T11" s="821"/>
      <c r="U11" s="822"/>
      <c r="V11" s="823"/>
      <c r="W11" s="822"/>
      <c r="X11" s="822"/>
      <c r="AA11" s="816"/>
      <c r="AB11" s="816"/>
      <c r="AC11" s="816"/>
      <c r="AD11" s="817"/>
      <c r="AE11" s="818"/>
      <c r="AF11" s="819"/>
    </row>
    <row r="12" spans="2:33">
      <c r="B12" s="458">
        <f>'00 - Cover'!E14</f>
        <v>46013</v>
      </c>
      <c r="C12" s="459">
        <f>'08 - Notes Follow up'!$E$9</f>
        <v>5000</v>
      </c>
      <c r="D12" s="463">
        <f>+'08 - Notes Follow up'!D16</f>
        <v>453701250</v>
      </c>
      <c r="E12" s="460">
        <f>+'00 - Cover'!E17</f>
        <v>45981</v>
      </c>
      <c r="F12" s="460">
        <f>'00 - Cover'!E14</f>
        <v>46013</v>
      </c>
      <c r="G12" s="461">
        <f>F12-E12</f>
        <v>32</v>
      </c>
      <c r="H12" s="462">
        <f>'00 - Cover'!E20</f>
        <v>1.899E-2</v>
      </c>
      <c r="I12" s="462">
        <v>6.0000000000000001E-3</v>
      </c>
      <c r="J12" s="462">
        <f>H12+I12</f>
        <v>2.4989999999999998E-2</v>
      </c>
      <c r="K12" s="463">
        <f>ROUNDDOWN((D12*J12*G12/360)/C12,2)*C12</f>
        <v>1007800</v>
      </c>
      <c r="L12" s="463">
        <f>+ROUNDDOWN((D12*J12*G12/360)/C12,2)</f>
        <v>201.56</v>
      </c>
      <c r="N12" s="464">
        <f>+'08 - Notes Follow up'!M9</f>
        <v>689</v>
      </c>
      <c r="O12" s="463">
        <f>+'08 - Notes Follow up'!L16</f>
        <v>68900000</v>
      </c>
      <c r="P12" s="462">
        <v>0.01</v>
      </c>
      <c r="Q12" s="463">
        <f>ROUNDDOWN((O12*P12*30/360)/N12,2)*N12</f>
        <v>57414.369999999995</v>
      </c>
      <c r="R12" s="463">
        <f>ROUNDDOWN((O12*P12*30/360)/N12,2)</f>
        <v>83.33</v>
      </c>
      <c r="T12" s="464">
        <f>+'08 - Notes Follow up'!U9</f>
        <v>744</v>
      </c>
      <c r="U12" s="463">
        <f>+'08 - Notes Follow up'!T16</f>
        <v>74400000</v>
      </c>
      <c r="V12" s="462">
        <v>1.4999999999999999E-2</v>
      </c>
      <c r="W12" s="463">
        <f>ROUNDDOWN((U12*V12*30/360)/T12,2)*T12</f>
        <v>93000</v>
      </c>
      <c r="X12" s="463">
        <f>ROUNDDOWN((U12*V12*30/360)/T12,2)</f>
        <v>125</v>
      </c>
      <c r="AA12" s="655">
        <v>5150000</v>
      </c>
      <c r="AB12" s="465">
        <v>0</v>
      </c>
      <c r="AC12" s="465">
        <v>5150000</v>
      </c>
      <c r="AD12" s="656">
        <v>1.4999999999999999E-2</v>
      </c>
      <c r="AE12" s="657">
        <f>AA12*AD12*G12/360</f>
        <v>6866.666666666667</v>
      </c>
      <c r="AF12" s="669">
        <f>AF13+AE12</f>
        <v>33045.833333333328</v>
      </c>
    </row>
    <row r="13" spans="2:33">
      <c r="B13" s="458">
        <f>'Historical Data'!B4</f>
        <v>45981</v>
      </c>
      <c r="C13" s="459">
        <f>'Historical Data'!AB4</f>
        <v>5000</v>
      </c>
      <c r="D13" s="463">
        <f>'Historical Data'!AC4</f>
        <v>466067400</v>
      </c>
      <c r="E13" s="460">
        <f>'Historical Data'!AE4</f>
        <v>45950</v>
      </c>
      <c r="F13" s="460">
        <f>'Historical Data'!AF4</f>
        <v>45981</v>
      </c>
      <c r="G13" s="461">
        <f>'Historical Data'!AG4</f>
        <v>31</v>
      </c>
      <c r="H13" s="462">
        <f>'Historical Data'!AH4</f>
        <v>1.9220000000000001E-2</v>
      </c>
      <c r="I13" s="462">
        <f>'Historical Data'!AI4</f>
        <v>6.0000000000000001E-3</v>
      </c>
      <c r="J13" s="462">
        <f>'Historical Data'!AJ4</f>
        <v>2.5219999999999999E-2</v>
      </c>
      <c r="K13" s="463">
        <f>'Historical Data'!AK4</f>
        <v>1012150</v>
      </c>
      <c r="L13" s="463">
        <f>+ROUNDDOWN((D13*J13*G13/360)/C13,2)</f>
        <v>202.43</v>
      </c>
      <c r="N13" s="464">
        <f>'Historical Data'!AL4</f>
        <v>689</v>
      </c>
      <c r="O13" s="463">
        <f>'Historical Data'!AM4</f>
        <v>68900000</v>
      </c>
      <c r="P13" s="468">
        <f>'Historical Data'!AO4</f>
        <v>0.01</v>
      </c>
      <c r="Q13" s="463">
        <f>'Historical Data'!AP4</f>
        <v>57414.369999999995</v>
      </c>
      <c r="R13" s="463">
        <f>ROUNDDOWN((O13*P13*G13/360)/N13,2)</f>
        <v>86.11</v>
      </c>
      <c r="T13" s="464">
        <f>'Historical Data'!AQ4</f>
        <v>744</v>
      </c>
      <c r="U13" s="463">
        <f>'Historical Data'!AR4</f>
        <v>74400000</v>
      </c>
      <c r="V13" s="468">
        <f>'Historical Data'!AT4</f>
        <v>1.4999999999999999E-2</v>
      </c>
      <c r="W13" s="463">
        <f>'Historical Data'!AU4</f>
        <v>93000</v>
      </c>
      <c r="X13" s="463">
        <f>ROUNDDOWN((U13*V13*G13/360)/T13,2)</f>
        <v>129.16</v>
      </c>
      <c r="AA13" s="464">
        <f>'Historical Data'!AV4</f>
        <v>5150000</v>
      </c>
      <c r="AB13" s="464">
        <f>'Historical Data'!AW4</f>
        <v>0</v>
      </c>
      <c r="AC13" s="464">
        <f>'Historical Data'!AX4</f>
        <v>5150000</v>
      </c>
      <c r="AD13" s="656">
        <f>'Historical Data'!AY4</f>
        <v>1.4999999999999999E-2</v>
      </c>
      <c r="AE13" s="657">
        <f>'Historical Data'!AZ4</f>
        <v>6652.083333333333</v>
      </c>
      <c r="AF13" s="669">
        <f t="shared" ref="AF13:AF15" si="0">AF14+AE13</f>
        <v>26179.166666666664</v>
      </c>
    </row>
    <row r="14" spans="2:33">
      <c r="B14" s="458">
        <f>'Historical Data'!B5</f>
        <v>45950</v>
      </c>
      <c r="C14" s="459">
        <f>'Historical Data'!AB5</f>
        <v>5000</v>
      </c>
      <c r="D14" s="463">
        <f>'Historical Data'!AC5</f>
        <v>477345050</v>
      </c>
      <c r="E14" s="460">
        <f>'Historical Data'!AE5</f>
        <v>45922</v>
      </c>
      <c r="F14" s="460">
        <f>'Historical Data'!AF5</f>
        <v>45950</v>
      </c>
      <c r="G14" s="461">
        <f>'Historical Data'!AG5</f>
        <v>28</v>
      </c>
      <c r="H14" s="462">
        <f>'Historical Data'!AH5</f>
        <v>1.9300000000000001E-2</v>
      </c>
      <c r="I14" s="462">
        <f>'Historical Data'!AI5</f>
        <v>6.0000000000000001E-3</v>
      </c>
      <c r="J14" s="462">
        <f>'Historical Data'!AJ5</f>
        <v>2.5300000000000003E-2</v>
      </c>
      <c r="K14" s="463">
        <f>'Historical Data'!AK5</f>
        <v>939300.00000000012</v>
      </c>
      <c r="L14" s="463">
        <f>+ROUNDDOWN((D14*J14*G14/360)/C14,2)</f>
        <v>187.86</v>
      </c>
      <c r="N14" s="464">
        <f>'Historical Data'!AL5</f>
        <v>689</v>
      </c>
      <c r="O14" s="463">
        <f>'Historical Data'!AM5</f>
        <v>68900000</v>
      </c>
      <c r="P14" s="468">
        <f>'Historical Data'!AO5</f>
        <v>0.01</v>
      </c>
      <c r="Q14" s="463">
        <f>'Historical Data'!AP5</f>
        <v>57414.369999999995</v>
      </c>
      <c r="R14" s="463">
        <f>ROUNDDOWN((O14*P14*G14/360)/N14,2)</f>
        <v>77.77</v>
      </c>
      <c r="T14" s="464">
        <f>'Historical Data'!AQ5</f>
        <v>744</v>
      </c>
      <c r="U14" s="463">
        <f>'Historical Data'!AR5</f>
        <v>74400000</v>
      </c>
      <c r="V14" s="468">
        <f>'Historical Data'!AT5</f>
        <v>1.4999999999999999E-2</v>
      </c>
      <c r="W14" s="463">
        <f>'Historical Data'!AU5</f>
        <v>93000</v>
      </c>
      <c r="X14" s="463">
        <f>ROUNDDOWN((U14*V14*G14/360)/T14,2)</f>
        <v>116.66</v>
      </c>
      <c r="AA14" s="464">
        <f>'Historical Data'!AV5</f>
        <v>5150000</v>
      </c>
      <c r="AB14" s="464">
        <f>'Historical Data'!AW5</f>
        <v>0</v>
      </c>
      <c r="AC14" s="464">
        <f>'Historical Data'!AX5</f>
        <v>5150000</v>
      </c>
      <c r="AD14" s="656">
        <f>'Historical Data'!AY5</f>
        <v>1.4999999999999999E-2</v>
      </c>
      <c r="AE14" s="657">
        <f>'Historical Data'!AZ5</f>
        <v>6008.333333333333</v>
      </c>
      <c r="AF14" s="669">
        <f t="shared" si="0"/>
        <v>19527.083333333332</v>
      </c>
    </row>
    <row r="15" spans="2:33">
      <c r="B15" s="458">
        <f>'Historical Data'!B6</f>
        <v>45922</v>
      </c>
      <c r="C15" s="459">
        <f>'Historical Data'!AB6</f>
        <v>5000</v>
      </c>
      <c r="D15" s="463">
        <f>'Historical Data'!AC6</f>
        <v>487412350</v>
      </c>
      <c r="E15" s="460">
        <f>'Historical Data'!AE6</f>
        <v>45889</v>
      </c>
      <c r="F15" s="460">
        <f>'Historical Data'!AF6</f>
        <v>45922</v>
      </c>
      <c r="G15" s="461">
        <f>'Historical Data'!AG6</f>
        <v>33</v>
      </c>
      <c r="H15" s="462">
        <f>'Historical Data'!AH6</f>
        <v>1.9210000000000001E-2</v>
      </c>
      <c r="I15" s="462">
        <f>'Historical Data'!AI6</f>
        <v>6.0000000000000001E-3</v>
      </c>
      <c r="J15" s="462">
        <f>'Historical Data'!AJ6</f>
        <v>2.5210000000000003E-2</v>
      </c>
      <c r="K15" s="463">
        <f>'Historical Data'!AK6</f>
        <v>1126350</v>
      </c>
      <c r="L15" s="463">
        <f t="shared" ref="L15" si="1">+ROUNDDOWN((D15*J15*G15/360)/C15,2)</f>
        <v>225.27</v>
      </c>
      <c r="N15" s="464">
        <f>'Historical Data'!AL6</f>
        <v>689</v>
      </c>
      <c r="O15" s="463">
        <f>'Historical Data'!AM6</f>
        <v>68900000</v>
      </c>
      <c r="P15" s="468">
        <f>'Historical Data'!AO6</f>
        <v>0.01</v>
      </c>
      <c r="Q15" s="463">
        <f>'Historical Data'!AP6</f>
        <v>57414.369999999995</v>
      </c>
      <c r="R15" s="463">
        <f t="shared" ref="R15" si="2">ROUNDDOWN((O15*P15*G15/360)/N15,2)</f>
        <v>91.66</v>
      </c>
      <c r="T15" s="464">
        <f>'Historical Data'!AQ6</f>
        <v>744</v>
      </c>
      <c r="U15" s="463">
        <f>'Historical Data'!AR6</f>
        <v>74400000</v>
      </c>
      <c r="V15" s="468">
        <f>'Historical Data'!AT6</f>
        <v>1.4999999999999999E-2</v>
      </c>
      <c r="W15" s="463">
        <f>'Historical Data'!AU6</f>
        <v>93000</v>
      </c>
      <c r="X15" s="463">
        <f t="shared" ref="X15" si="3">ROUNDDOWN((U15*V15*G15/360)/T15,2)</f>
        <v>137.5</v>
      </c>
      <c r="AA15" s="464">
        <f>'Historical Data'!AV6</f>
        <v>5150000</v>
      </c>
      <c r="AB15" s="464">
        <f>'Historical Data'!AW6</f>
        <v>0</v>
      </c>
      <c r="AC15" s="464">
        <f>'Historical Data'!AX6</f>
        <v>5150000</v>
      </c>
      <c r="AD15" s="656">
        <f>'Historical Data'!AY6</f>
        <v>1.4999999999999999E-2</v>
      </c>
      <c r="AE15" s="657">
        <f>'Historical Data'!AZ6</f>
        <v>7081.25</v>
      </c>
      <c r="AF15" s="669">
        <f t="shared" si="0"/>
        <v>13518.75</v>
      </c>
    </row>
    <row r="16" spans="2:33">
      <c r="B16" s="458">
        <f>'Historical Data'!B7</f>
        <v>45889</v>
      </c>
      <c r="C16" s="459">
        <f>'Historical Data'!AB7</f>
        <v>5000</v>
      </c>
      <c r="D16" s="463">
        <f>'Historical Data'!AC7</f>
        <v>500000000</v>
      </c>
      <c r="E16" s="460">
        <f>'Historical Data'!AE7</f>
        <v>45859</v>
      </c>
      <c r="F16" s="460">
        <f>'Historical Data'!AF7</f>
        <v>45889</v>
      </c>
      <c r="G16" s="461">
        <f>'Historical Data'!AG7</f>
        <v>30</v>
      </c>
      <c r="H16" s="462">
        <f>'Historical Data'!AH7</f>
        <v>1.8950000000000002E-2</v>
      </c>
      <c r="I16" s="462">
        <f>'Historical Data'!AI7</f>
        <v>6.0000000000000001E-3</v>
      </c>
      <c r="J16" s="462">
        <f>'Historical Data'!AJ7</f>
        <v>2.495E-2</v>
      </c>
      <c r="K16" s="463">
        <f>'Historical Data'!AK7</f>
        <v>1039550</v>
      </c>
      <c r="L16" s="463">
        <f t="shared" ref="L16" si="4">+ROUNDDOWN((D16*J16*G16/360)/C16,2)</f>
        <v>207.91</v>
      </c>
      <c r="N16" s="464">
        <f>'Historical Data'!AL7</f>
        <v>689</v>
      </c>
      <c r="O16" s="463">
        <f>'Historical Data'!AM7</f>
        <v>68900000</v>
      </c>
      <c r="P16" s="468">
        <f>'Historical Data'!AO7</f>
        <v>0.01</v>
      </c>
      <c r="Q16" s="463">
        <f>'Historical Data'!AP7</f>
        <v>57414.369999999995</v>
      </c>
      <c r="R16" s="463">
        <f t="shared" ref="R16" si="5">ROUNDDOWN((O16*P16*G16/360)/N16,2)</f>
        <v>83.33</v>
      </c>
      <c r="T16" s="464">
        <f>'Historical Data'!AQ7</f>
        <v>744</v>
      </c>
      <c r="U16" s="463">
        <f>'Historical Data'!AR7</f>
        <v>74400000</v>
      </c>
      <c r="V16" s="468">
        <f>'Historical Data'!AT7</f>
        <v>1.4999999999999999E-2</v>
      </c>
      <c r="W16" s="463">
        <f>'Historical Data'!AU7</f>
        <v>93000</v>
      </c>
      <c r="X16" s="463">
        <f t="shared" ref="X16" si="6">ROUNDDOWN((U16*V16*G16/360)/T16,2)</f>
        <v>125</v>
      </c>
      <c r="AA16" s="464">
        <f>'Historical Data'!AV7</f>
        <v>5150000</v>
      </c>
      <c r="AB16" s="464">
        <f>'Historical Data'!AW7</f>
        <v>0</v>
      </c>
      <c r="AC16" s="464">
        <f>'Historical Data'!AX7</f>
        <v>5150000</v>
      </c>
      <c r="AD16" s="656">
        <f>'Historical Data'!AY7</f>
        <v>1.4999999999999999E-2</v>
      </c>
      <c r="AE16" s="657">
        <f>'Historical Data'!AZ7</f>
        <v>6437.5</v>
      </c>
      <c r="AF16" s="669">
        <f t="shared" ref="AF16" si="7">AF17+AE16</f>
        <v>6437.5</v>
      </c>
    </row>
    <row r="17" spans="2:32">
      <c r="B17" s="458"/>
      <c r="C17" s="459"/>
      <c r="D17" s="463"/>
      <c r="E17" s="460"/>
      <c r="F17" s="460"/>
      <c r="G17" s="461"/>
      <c r="H17" s="462"/>
      <c r="I17" s="462"/>
      <c r="J17" s="462"/>
      <c r="K17" s="463"/>
      <c r="L17" s="463"/>
      <c r="N17" s="464"/>
      <c r="O17" s="463"/>
      <c r="P17" s="468"/>
      <c r="Q17" s="463"/>
      <c r="R17" s="463"/>
      <c r="T17" s="464"/>
      <c r="U17" s="463"/>
      <c r="V17" s="468"/>
      <c r="W17" s="463"/>
      <c r="X17" s="463"/>
      <c r="AA17" s="464"/>
      <c r="AB17" s="464"/>
      <c r="AC17" s="464"/>
      <c r="AD17" s="656"/>
      <c r="AE17" s="657"/>
      <c r="AF17" s="669"/>
    </row>
    <row r="18" spans="2:32">
      <c r="B18" s="458"/>
      <c r="C18" s="459"/>
      <c r="D18" s="469"/>
      <c r="E18" s="460"/>
      <c r="F18" s="460"/>
      <c r="G18" s="467"/>
      <c r="H18" s="466"/>
      <c r="I18" s="466"/>
      <c r="J18" s="466"/>
      <c r="K18" s="469"/>
      <c r="L18" s="469"/>
      <c r="N18" s="464"/>
      <c r="O18" s="463"/>
      <c r="P18" s="468"/>
      <c r="Q18" s="463"/>
      <c r="R18" s="463"/>
      <c r="T18" s="464"/>
      <c r="U18" s="463"/>
      <c r="V18" s="468"/>
      <c r="W18" s="463"/>
      <c r="X18" s="463"/>
      <c r="AA18" s="464"/>
      <c r="AB18" s="464"/>
      <c r="AC18" s="464"/>
      <c r="AD18" s="468"/>
      <c r="AE18" s="463"/>
      <c r="AF18" s="463"/>
    </row>
    <row r="19" spans="2:32">
      <c r="B19" s="458"/>
      <c r="C19" s="459"/>
      <c r="D19" s="469"/>
      <c r="E19" s="460"/>
      <c r="F19" s="460"/>
      <c r="G19" s="467"/>
      <c r="H19" s="466"/>
      <c r="I19" s="466"/>
      <c r="J19" s="466"/>
      <c r="K19" s="469"/>
      <c r="L19" s="469"/>
      <c r="N19" s="464"/>
      <c r="O19" s="463"/>
      <c r="P19" s="468"/>
      <c r="Q19" s="463"/>
      <c r="R19" s="463"/>
      <c r="T19" s="464"/>
      <c r="U19" s="463"/>
      <c r="V19" s="468"/>
      <c r="W19" s="463"/>
      <c r="X19" s="463"/>
      <c r="AA19" s="464"/>
      <c r="AB19" s="464"/>
      <c r="AC19" s="464"/>
      <c r="AD19" s="468"/>
      <c r="AE19" s="463"/>
      <c r="AF19" s="463"/>
    </row>
    <row r="20" spans="2:32">
      <c r="B20" s="458" t="str">
        <f>IF(OR('Historical Data'!B11="",'Historical Data'!B11=45616),"",'Historical Data'!B11)</f>
        <v/>
      </c>
      <c r="C20" s="459" t="str">
        <f>IF('Historical Data'!AB11="","",'Historical Data'!AB11)</f>
        <v/>
      </c>
      <c r="D20" s="469" t="str">
        <f>IF('Historical Data'!AC11="","",'Historical Data'!AC11)</f>
        <v/>
      </c>
      <c r="E20" s="460" t="str">
        <f>IF('Historical Data'!AE11="","",'Historical Data'!AE11)</f>
        <v/>
      </c>
      <c r="F20" s="460" t="str">
        <f>IF('Historical Data'!AF11="","",'Historical Data'!AF11)</f>
        <v/>
      </c>
      <c r="G20" s="467" t="str">
        <f>IF('Historical Data'!AG11="","",'Historical Data'!AG11)</f>
        <v/>
      </c>
      <c r="H20" s="466" t="str">
        <f>IF('Historical Data'!AH11="","",'Historical Data'!AH11)</f>
        <v/>
      </c>
      <c r="I20" s="466" t="str">
        <f>IF('Historical Data'!AI11="","",'Historical Data'!AI11)</f>
        <v/>
      </c>
      <c r="J20" s="466" t="str">
        <f>IF('Historical Data'!AJ11="","",'Historical Data'!AJ11)</f>
        <v/>
      </c>
      <c r="K20" s="469" t="str">
        <f>IF('Historical Data'!AK11="","",'Historical Data'!AK11)</f>
        <v/>
      </c>
      <c r="L20" s="469"/>
      <c r="N20" s="464" t="str">
        <f>IF('Historical Data'!AL11="","",'Historical Data'!AL11)</f>
        <v/>
      </c>
      <c r="O20" s="463" t="str">
        <f>IF('Historical Data'!AN11="","",'Historical Data'!AN11)</f>
        <v/>
      </c>
      <c r="P20" s="468" t="str">
        <f>IF('Historical Data'!AO11="","",'Historical Data'!AO11)</f>
        <v/>
      </c>
      <c r="Q20" s="463" t="str">
        <f>IF('Historical Data'!AP11="","",'Historical Data'!AP11)</f>
        <v/>
      </c>
      <c r="R20" s="463"/>
      <c r="T20" s="464"/>
      <c r="U20" s="463"/>
      <c r="V20" s="468"/>
      <c r="W20" s="463"/>
      <c r="X20" s="463"/>
      <c r="AA20" s="464" t="str">
        <f>IF('Historical Data'!AV11="","",'Historical Data'!AV11)</f>
        <v/>
      </c>
      <c r="AB20" s="464" t="str">
        <f>IF('Historical Data'!AW11="","",'Historical Data'!AW11)</f>
        <v/>
      </c>
      <c r="AC20" s="464" t="str">
        <f>IF('Historical Data'!AX11="","",'Historical Data'!AX11)</f>
        <v/>
      </c>
      <c r="AD20" s="468" t="str">
        <f>IF('Historical Data'!AY11="","",'Historical Data'!AY11)</f>
        <v/>
      </c>
      <c r="AE20" s="463" t="str">
        <f>IF('Historical Data'!AZ11="","",'Historical Data'!AZ11)</f>
        <v/>
      </c>
      <c r="AF20" s="463" t="str">
        <f>IF('Historical Data'!BA11="","",'Historical Data'!BA11)</f>
        <v/>
      </c>
    </row>
    <row r="21" spans="2:32">
      <c r="B21" s="458" t="str">
        <f>IF(OR('Historical Data'!B12="",'Historical Data'!B12=45616),"",'Historical Data'!B12)</f>
        <v/>
      </c>
      <c r="C21" s="459" t="str">
        <f>IF('Historical Data'!AB12="","",'Historical Data'!AB12)</f>
        <v/>
      </c>
      <c r="D21" s="469" t="str">
        <f>IF('Historical Data'!AC12="","",'Historical Data'!AC12)</f>
        <v/>
      </c>
      <c r="E21" s="460" t="str">
        <f>IF('Historical Data'!AE12="","",'Historical Data'!AE12)</f>
        <v/>
      </c>
      <c r="F21" s="460" t="str">
        <f>IF('Historical Data'!AF12="","",'Historical Data'!AF12)</f>
        <v/>
      </c>
      <c r="G21" s="467" t="str">
        <f>IF('Historical Data'!AG12="","",'Historical Data'!AG12)</f>
        <v/>
      </c>
      <c r="H21" s="466" t="str">
        <f>IF('Historical Data'!AH12="","",'Historical Data'!AH12)</f>
        <v/>
      </c>
      <c r="I21" s="466" t="str">
        <f>IF('Historical Data'!AI12="","",'Historical Data'!AI12)</f>
        <v/>
      </c>
      <c r="J21" s="466" t="str">
        <f>IF('Historical Data'!AJ12="","",'Historical Data'!AJ12)</f>
        <v/>
      </c>
      <c r="K21" s="469" t="str">
        <f>IF('Historical Data'!AK12="","",'Historical Data'!AK12)</f>
        <v/>
      </c>
      <c r="L21" s="469"/>
      <c r="N21" s="464" t="str">
        <f>IF('Historical Data'!AL12="","",'Historical Data'!AL12)</f>
        <v/>
      </c>
      <c r="O21" s="463" t="str">
        <f>IF('Historical Data'!AN12="","",'Historical Data'!AN12)</f>
        <v/>
      </c>
      <c r="P21" s="468" t="str">
        <f>IF('Historical Data'!AO12="","",'Historical Data'!AO12)</f>
        <v/>
      </c>
      <c r="Q21" s="463" t="str">
        <f>IF('Historical Data'!AP12="","",'Historical Data'!AP12)</f>
        <v/>
      </c>
      <c r="R21" s="463"/>
      <c r="T21" s="464"/>
      <c r="U21" s="463"/>
      <c r="V21" s="468"/>
      <c r="W21" s="463"/>
      <c r="X21" s="463"/>
      <c r="AA21" s="464" t="str">
        <f>IF('Historical Data'!AV12="","",'Historical Data'!AV12)</f>
        <v/>
      </c>
      <c r="AB21" s="464" t="str">
        <f>IF('Historical Data'!AW12="","",'Historical Data'!AW12)</f>
        <v/>
      </c>
      <c r="AC21" s="464" t="str">
        <f>IF('Historical Data'!AX12="","",'Historical Data'!AX12)</f>
        <v/>
      </c>
      <c r="AD21" s="468" t="str">
        <f>IF('Historical Data'!AY12="","",'Historical Data'!AY12)</f>
        <v/>
      </c>
      <c r="AE21" s="463" t="str">
        <f>IF('Historical Data'!AZ12="","",'Historical Data'!AZ12)</f>
        <v/>
      </c>
      <c r="AF21" s="463" t="str">
        <f>IF('Historical Data'!BA12="","",'Historical Data'!BA12)</f>
        <v/>
      </c>
    </row>
    <row r="22" spans="2:32">
      <c r="B22" s="458" t="str">
        <f>IF(OR('Historical Data'!B13="",'Historical Data'!B13=45616),"",'Historical Data'!B13)</f>
        <v/>
      </c>
      <c r="C22" s="459" t="str">
        <f>IF('Historical Data'!AB13="","",'Historical Data'!AB13)</f>
        <v/>
      </c>
      <c r="D22" s="469" t="str">
        <f>IF('Historical Data'!AC13="","",'Historical Data'!AC13)</f>
        <v/>
      </c>
      <c r="E22" s="460" t="str">
        <f>IF('Historical Data'!AE13="","",'Historical Data'!AE13)</f>
        <v/>
      </c>
      <c r="F22" s="460" t="str">
        <f>IF('Historical Data'!AF13="","",'Historical Data'!AF13)</f>
        <v/>
      </c>
      <c r="G22" s="467" t="str">
        <f>IF('Historical Data'!AG13="","",'Historical Data'!AG13)</f>
        <v/>
      </c>
      <c r="H22" s="466" t="str">
        <f>IF('Historical Data'!AH13="","",'Historical Data'!AH13)</f>
        <v/>
      </c>
      <c r="I22" s="466" t="str">
        <f>IF('Historical Data'!AI13="","",'Historical Data'!AI13)</f>
        <v/>
      </c>
      <c r="J22" s="466" t="str">
        <f>IF('Historical Data'!AJ13="","",'Historical Data'!AJ13)</f>
        <v/>
      </c>
      <c r="K22" s="469" t="str">
        <f>IF('Historical Data'!AK13="","",'Historical Data'!AK13)</f>
        <v/>
      </c>
      <c r="L22" s="469"/>
      <c r="N22" s="464" t="str">
        <f>IF('Historical Data'!AL13="","",'Historical Data'!AL13)</f>
        <v/>
      </c>
      <c r="O22" s="463" t="str">
        <f>IF('Historical Data'!AN13="","",'Historical Data'!AN13)</f>
        <v/>
      </c>
      <c r="P22" s="468" t="str">
        <f>IF('Historical Data'!AO13="","",'Historical Data'!AO13)</f>
        <v/>
      </c>
      <c r="Q22" s="463" t="str">
        <f>IF('Historical Data'!AP13="","",'Historical Data'!AP13)</f>
        <v/>
      </c>
      <c r="R22" s="463"/>
      <c r="T22" s="464"/>
      <c r="U22" s="463"/>
      <c r="V22" s="468"/>
      <c r="W22" s="463"/>
      <c r="X22" s="463"/>
      <c r="AA22" s="464" t="str">
        <f>IF('Historical Data'!AV13="","",'Historical Data'!AV13)</f>
        <v/>
      </c>
      <c r="AB22" s="464" t="str">
        <f>IF('Historical Data'!AW13="","",'Historical Data'!AW13)</f>
        <v/>
      </c>
      <c r="AC22" s="464" t="str">
        <f>IF('Historical Data'!AX13="","",'Historical Data'!AX13)</f>
        <v/>
      </c>
      <c r="AD22" s="468" t="str">
        <f>IF('Historical Data'!AY13="","",'Historical Data'!AY13)</f>
        <v/>
      </c>
      <c r="AE22" s="463" t="str">
        <f>IF('Historical Data'!AZ13="","",'Historical Data'!AZ13)</f>
        <v/>
      </c>
      <c r="AF22" s="463" t="str">
        <f>IF('Historical Data'!BA13="","",'Historical Data'!BA13)</f>
        <v/>
      </c>
    </row>
    <row r="23" spans="2:32">
      <c r="B23" s="458" t="str">
        <f>IF(OR('Historical Data'!B14="",'Historical Data'!B14=45616),"",'Historical Data'!B14)</f>
        <v/>
      </c>
      <c r="C23" s="459" t="str">
        <f>IF('Historical Data'!AB14="","",'Historical Data'!AB14)</f>
        <v/>
      </c>
      <c r="D23" s="469" t="str">
        <f>IF('Historical Data'!AC14="","",'Historical Data'!AC14)</f>
        <v/>
      </c>
      <c r="E23" s="460" t="str">
        <f>IF('Historical Data'!AE14="","",'Historical Data'!AE14)</f>
        <v/>
      </c>
      <c r="F23" s="460" t="str">
        <f>IF('Historical Data'!AF14="","",'Historical Data'!AF14)</f>
        <v/>
      </c>
      <c r="G23" s="467" t="str">
        <f>IF('Historical Data'!AG14="","",'Historical Data'!AG14)</f>
        <v/>
      </c>
      <c r="H23" s="466" t="str">
        <f>IF('Historical Data'!AH14="","",'Historical Data'!AH14)</f>
        <v/>
      </c>
      <c r="I23" s="466" t="str">
        <f>IF('Historical Data'!AI14="","",'Historical Data'!AI14)</f>
        <v/>
      </c>
      <c r="J23" s="466" t="str">
        <f>IF('Historical Data'!AJ14="","",'Historical Data'!AJ14)</f>
        <v/>
      </c>
      <c r="K23" s="469" t="str">
        <f>IF('Historical Data'!AK14="","",'Historical Data'!AK14)</f>
        <v/>
      </c>
      <c r="L23" s="469"/>
      <c r="N23" s="464" t="str">
        <f>IF('Historical Data'!AL14="","",'Historical Data'!AL14)</f>
        <v/>
      </c>
      <c r="O23" s="463" t="str">
        <f>IF('Historical Data'!AN14="","",'Historical Data'!AN14)</f>
        <v/>
      </c>
      <c r="P23" s="468" t="str">
        <f>IF('Historical Data'!AO14="","",'Historical Data'!AO14)</f>
        <v/>
      </c>
      <c r="Q23" s="463" t="str">
        <f>IF('Historical Data'!AP14="","",'Historical Data'!AP14)</f>
        <v/>
      </c>
      <c r="R23" s="463"/>
      <c r="T23" s="464"/>
      <c r="U23" s="463"/>
      <c r="V23" s="468"/>
      <c r="W23" s="463"/>
      <c r="X23" s="463"/>
      <c r="AA23" s="464" t="str">
        <f>IF('Historical Data'!AV14="","",'Historical Data'!AV14)</f>
        <v/>
      </c>
      <c r="AB23" s="464" t="str">
        <f>IF('Historical Data'!AW14="","",'Historical Data'!AW14)</f>
        <v/>
      </c>
      <c r="AC23" s="464" t="str">
        <f>IF('Historical Data'!AX14="","",'Historical Data'!AX14)</f>
        <v/>
      </c>
      <c r="AD23" s="468" t="str">
        <f>IF('Historical Data'!AY14="","",'Historical Data'!AY14)</f>
        <v/>
      </c>
      <c r="AE23" s="463" t="str">
        <f>IF('Historical Data'!AZ14="","",'Historical Data'!AZ14)</f>
        <v/>
      </c>
      <c r="AF23" s="463" t="str">
        <f>IF('Historical Data'!BA14="","",'Historical Data'!BA14)</f>
        <v/>
      </c>
    </row>
    <row r="24" spans="2:32">
      <c r="B24" s="458" t="str">
        <f>IF(OR('Historical Data'!B15="",'Historical Data'!B15=45616),"",'Historical Data'!B15)</f>
        <v/>
      </c>
      <c r="C24" s="459" t="str">
        <f>IF('Historical Data'!AB15="","",'Historical Data'!AB15)</f>
        <v/>
      </c>
      <c r="D24" s="469" t="str">
        <f>IF('Historical Data'!AC15="","",'Historical Data'!AC15)</f>
        <v/>
      </c>
      <c r="E24" s="460" t="str">
        <f>IF('Historical Data'!AE15="","",'Historical Data'!AE15)</f>
        <v/>
      </c>
      <c r="F24" s="460" t="str">
        <f>IF('Historical Data'!AF15="","",'Historical Data'!AF15)</f>
        <v/>
      </c>
      <c r="G24" s="467" t="str">
        <f>IF('Historical Data'!AG15="","",'Historical Data'!AG15)</f>
        <v/>
      </c>
      <c r="H24" s="466" t="str">
        <f>IF('Historical Data'!AH15="","",'Historical Data'!AH15)</f>
        <v/>
      </c>
      <c r="I24" s="466" t="str">
        <f>IF('Historical Data'!AI15="","",'Historical Data'!AI15)</f>
        <v/>
      </c>
      <c r="J24" s="466" t="str">
        <f>IF('Historical Data'!AJ15="","",'Historical Data'!AJ15)</f>
        <v/>
      </c>
      <c r="K24" s="469" t="str">
        <f>IF('Historical Data'!AK15="","",'Historical Data'!AK15)</f>
        <v/>
      </c>
      <c r="L24" s="469"/>
      <c r="N24" s="464" t="str">
        <f>IF('Historical Data'!AL15="","",'Historical Data'!AL15)</f>
        <v/>
      </c>
      <c r="O24" s="463" t="str">
        <f>IF('Historical Data'!AN15="","",'Historical Data'!AN15)</f>
        <v/>
      </c>
      <c r="P24" s="468" t="str">
        <f>IF('Historical Data'!AO15="","",'Historical Data'!AO15)</f>
        <v/>
      </c>
      <c r="Q24" s="463" t="str">
        <f>IF('Historical Data'!AP15="","",'Historical Data'!AP15)</f>
        <v/>
      </c>
      <c r="R24" s="463"/>
      <c r="T24" s="464"/>
      <c r="U24" s="463"/>
      <c r="V24" s="468"/>
      <c r="W24" s="463"/>
      <c r="X24" s="463"/>
      <c r="AA24" s="464" t="str">
        <f>IF('Historical Data'!AV15="","",'Historical Data'!AV15)</f>
        <v/>
      </c>
      <c r="AB24" s="464" t="str">
        <f>IF('Historical Data'!AW15="","",'Historical Data'!AW15)</f>
        <v/>
      </c>
      <c r="AC24" s="464" t="str">
        <f>IF('Historical Data'!AX15="","",'Historical Data'!AX15)</f>
        <v/>
      </c>
      <c r="AD24" s="468" t="str">
        <f>IF('Historical Data'!AY15="","",'Historical Data'!AY15)</f>
        <v/>
      </c>
      <c r="AE24" s="463" t="str">
        <f>IF('Historical Data'!AZ15="","",'Historical Data'!AZ15)</f>
        <v/>
      </c>
      <c r="AF24" s="463" t="str">
        <f>IF('Historical Data'!BA15="","",'Historical Data'!BA15)</f>
        <v/>
      </c>
    </row>
    <row r="25" spans="2:32">
      <c r="B25" s="458" t="str">
        <f>IF(OR('Historical Data'!B16="",'Historical Data'!B16=45616),"",'Historical Data'!B16)</f>
        <v/>
      </c>
      <c r="C25" s="459" t="str">
        <f>IF('Historical Data'!AB16="","",'Historical Data'!AB16)</f>
        <v/>
      </c>
      <c r="D25" s="469" t="str">
        <f>IF('Historical Data'!AC16="","",'Historical Data'!AC16)</f>
        <v/>
      </c>
      <c r="E25" s="460" t="str">
        <f>IF('Historical Data'!AE16="","",'Historical Data'!AE16)</f>
        <v/>
      </c>
      <c r="F25" s="460" t="str">
        <f>IF('Historical Data'!AF16="","",'Historical Data'!AF16)</f>
        <v/>
      </c>
      <c r="G25" s="467" t="str">
        <f>IF('Historical Data'!AG16="","",'Historical Data'!AG16)</f>
        <v/>
      </c>
      <c r="H25" s="466" t="str">
        <f>IF('Historical Data'!AH16="","",'Historical Data'!AH16)</f>
        <v/>
      </c>
      <c r="I25" s="466" t="str">
        <f>IF('Historical Data'!AI16="","",'Historical Data'!AI16)</f>
        <v/>
      </c>
      <c r="J25" s="466" t="str">
        <f>IF('Historical Data'!AJ16="","",'Historical Data'!AJ16)</f>
        <v/>
      </c>
      <c r="K25" s="469" t="str">
        <f>IF('Historical Data'!AK16="","",'Historical Data'!AK16)</f>
        <v/>
      </c>
      <c r="L25" s="469"/>
      <c r="N25" s="464" t="str">
        <f>IF('Historical Data'!AL16="","",'Historical Data'!AL16)</f>
        <v/>
      </c>
      <c r="O25" s="463" t="str">
        <f>IF('Historical Data'!AN16="","",'Historical Data'!AN16)</f>
        <v/>
      </c>
      <c r="P25" s="468" t="str">
        <f>IF('Historical Data'!AO16="","",'Historical Data'!AO16)</f>
        <v/>
      </c>
      <c r="Q25" s="463" t="str">
        <f>IF('Historical Data'!AP16="","",'Historical Data'!AP16)</f>
        <v/>
      </c>
      <c r="R25" s="463"/>
      <c r="T25" s="464"/>
      <c r="U25" s="463"/>
      <c r="V25" s="468"/>
      <c r="W25" s="463"/>
      <c r="X25" s="463"/>
      <c r="AA25" s="464" t="str">
        <f>IF('Historical Data'!AV16="","",'Historical Data'!AV16)</f>
        <v/>
      </c>
      <c r="AB25" s="464" t="str">
        <f>IF('Historical Data'!AW16="","",'Historical Data'!AW16)</f>
        <v/>
      </c>
      <c r="AC25" s="464" t="str">
        <f>IF('Historical Data'!AX16="","",'Historical Data'!AX16)</f>
        <v/>
      </c>
      <c r="AD25" s="468" t="str">
        <f>IF('Historical Data'!AY16="","",'Historical Data'!AY16)</f>
        <v/>
      </c>
      <c r="AE25" s="463" t="str">
        <f>IF('Historical Data'!AZ16="","",'Historical Data'!AZ16)</f>
        <v/>
      </c>
      <c r="AF25" s="463" t="str">
        <f>IF('Historical Data'!BA16="","",'Historical Data'!BA16)</f>
        <v/>
      </c>
    </row>
    <row r="26" spans="2:32">
      <c r="B26" s="458" t="str">
        <f>IF(OR('Historical Data'!B17="",'Historical Data'!B17=45616),"",'Historical Data'!B17)</f>
        <v/>
      </c>
      <c r="C26" s="459" t="str">
        <f>IF('Historical Data'!AB17="","",'Historical Data'!AB17)</f>
        <v/>
      </c>
      <c r="D26" s="469" t="str">
        <f>IF('Historical Data'!AC17="","",'Historical Data'!AC17)</f>
        <v/>
      </c>
      <c r="E26" s="460" t="str">
        <f>IF('Historical Data'!AE17="","",'Historical Data'!AE17)</f>
        <v/>
      </c>
      <c r="F26" s="460" t="str">
        <f>IF('Historical Data'!AF17="","",'Historical Data'!AF17)</f>
        <v/>
      </c>
      <c r="G26" s="467" t="str">
        <f>IF('Historical Data'!AG17="","",'Historical Data'!AG17)</f>
        <v/>
      </c>
      <c r="H26" s="466" t="str">
        <f>IF('Historical Data'!AH17="","",'Historical Data'!AH17)</f>
        <v/>
      </c>
      <c r="I26" s="466" t="str">
        <f>IF('Historical Data'!AI17="","",'Historical Data'!AI17)</f>
        <v/>
      </c>
      <c r="J26" s="466" t="str">
        <f>IF('Historical Data'!AJ17="","",'Historical Data'!AJ17)</f>
        <v/>
      </c>
      <c r="K26" s="469" t="str">
        <f>IF('Historical Data'!AK17="","",'Historical Data'!AK17)</f>
        <v/>
      </c>
      <c r="L26" s="469"/>
      <c r="N26" s="464" t="str">
        <f>IF('Historical Data'!AL17="","",'Historical Data'!AL17)</f>
        <v/>
      </c>
      <c r="O26" s="463" t="str">
        <f>IF('Historical Data'!AN17="","",'Historical Data'!AN17)</f>
        <v/>
      </c>
      <c r="P26" s="468" t="str">
        <f>IF('Historical Data'!AO17="","",'Historical Data'!AO17)</f>
        <v/>
      </c>
      <c r="Q26" s="463" t="str">
        <f>IF('Historical Data'!AP17="","",'Historical Data'!AP17)</f>
        <v/>
      </c>
      <c r="R26" s="463"/>
      <c r="T26" s="464"/>
      <c r="U26" s="463"/>
      <c r="V26" s="468"/>
      <c r="W26" s="463"/>
      <c r="X26" s="463"/>
      <c r="AA26" s="464" t="str">
        <f>IF('Historical Data'!AV17="","",'Historical Data'!AV17)</f>
        <v/>
      </c>
      <c r="AB26" s="464" t="str">
        <f>IF('Historical Data'!AW17="","",'Historical Data'!AW17)</f>
        <v/>
      </c>
      <c r="AC26" s="464" t="str">
        <f>IF('Historical Data'!AX17="","",'Historical Data'!AX17)</f>
        <v/>
      </c>
      <c r="AD26" s="468" t="str">
        <f>IF('Historical Data'!AY17="","",'Historical Data'!AY17)</f>
        <v/>
      </c>
      <c r="AE26" s="463" t="str">
        <f>IF('Historical Data'!AZ17="","",'Historical Data'!AZ17)</f>
        <v/>
      </c>
      <c r="AF26" s="463" t="str">
        <f>IF('Historical Data'!BA17="","",'Historical Data'!BA17)</f>
        <v/>
      </c>
    </row>
    <row r="27" spans="2:32">
      <c r="B27" s="458" t="str">
        <f>IF(OR('Historical Data'!B18="",'Historical Data'!B18=45616),"",'Historical Data'!B18)</f>
        <v/>
      </c>
      <c r="C27" s="459" t="str">
        <f>IF('Historical Data'!AB18="","",'Historical Data'!AB18)</f>
        <v/>
      </c>
      <c r="D27" s="469" t="str">
        <f>IF('Historical Data'!AC18="","",'Historical Data'!AC18)</f>
        <v/>
      </c>
      <c r="E27" s="460" t="str">
        <f>IF('Historical Data'!AE18="","",'Historical Data'!AE18)</f>
        <v/>
      </c>
      <c r="F27" s="460" t="str">
        <f>IF('Historical Data'!AF18="","",'Historical Data'!AF18)</f>
        <v/>
      </c>
      <c r="G27" s="467" t="str">
        <f>IF('Historical Data'!AG18="","",'Historical Data'!AG18)</f>
        <v/>
      </c>
      <c r="H27" s="466" t="str">
        <f>IF('Historical Data'!AH18="","",'Historical Data'!AH18)</f>
        <v/>
      </c>
      <c r="I27" s="466" t="str">
        <f>IF('Historical Data'!AI18="","",'Historical Data'!AI18)</f>
        <v/>
      </c>
      <c r="J27" s="466" t="str">
        <f>IF('Historical Data'!AJ18="","",'Historical Data'!AJ18)</f>
        <v/>
      </c>
      <c r="K27" s="469" t="str">
        <f>IF('Historical Data'!AK18="","",'Historical Data'!AK18)</f>
        <v/>
      </c>
      <c r="L27" s="469"/>
      <c r="N27" s="464" t="str">
        <f>IF('Historical Data'!AL18="","",'Historical Data'!AL18)</f>
        <v/>
      </c>
      <c r="O27" s="463" t="str">
        <f>IF('Historical Data'!AN18="","",'Historical Data'!AN18)</f>
        <v/>
      </c>
      <c r="P27" s="468" t="str">
        <f>IF('Historical Data'!AO18="","",'Historical Data'!AO18)</f>
        <v/>
      </c>
      <c r="Q27" s="463" t="str">
        <f>IF('Historical Data'!AP18="","",'Historical Data'!AP18)</f>
        <v/>
      </c>
      <c r="R27" s="463"/>
      <c r="T27" s="464"/>
      <c r="U27" s="463"/>
      <c r="V27" s="468"/>
      <c r="W27" s="463"/>
      <c r="X27" s="463"/>
      <c r="AA27" s="464" t="str">
        <f>IF('Historical Data'!AV18="","",'Historical Data'!AV18)</f>
        <v/>
      </c>
      <c r="AB27" s="464" t="str">
        <f>IF('Historical Data'!AW18="","",'Historical Data'!AW18)</f>
        <v/>
      </c>
      <c r="AC27" s="464" t="str">
        <f>IF('Historical Data'!AX18="","",'Historical Data'!AX18)</f>
        <v/>
      </c>
      <c r="AD27" s="468" t="str">
        <f>IF('Historical Data'!AY18="","",'Historical Data'!AY18)</f>
        <v/>
      </c>
      <c r="AE27" s="463" t="str">
        <f>IF('Historical Data'!AZ18="","",'Historical Data'!AZ18)</f>
        <v/>
      </c>
      <c r="AF27" s="463" t="str">
        <f>IF('Historical Data'!BA18="","",'Historical Data'!BA18)</f>
        <v/>
      </c>
    </row>
    <row r="28" spans="2:32">
      <c r="B28" s="458" t="str">
        <f>IF(OR('Historical Data'!B19="",'Historical Data'!B19=45616),"",'Historical Data'!B19)</f>
        <v/>
      </c>
      <c r="C28" s="459" t="str">
        <f>IF('Historical Data'!AB19="","",'Historical Data'!AB19)</f>
        <v/>
      </c>
      <c r="D28" s="469" t="str">
        <f>IF('Historical Data'!AC19="","",'Historical Data'!AC19)</f>
        <v/>
      </c>
      <c r="E28" s="460" t="str">
        <f>IF('Historical Data'!AE19="","",'Historical Data'!AE19)</f>
        <v/>
      </c>
      <c r="F28" s="460" t="str">
        <f>IF('Historical Data'!AF19="","",'Historical Data'!AF19)</f>
        <v/>
      </c>
      <c r="G28" s="467" t="str">
        <f>IF('Historical Data'!AG19="","",'Historical Data'!AG19)</f>
        <v/>
      </c>
      <c r="H28" s="466" t="str">
        <f>IF('Historical Data'!AH19="","",'Historical Data'!AH19)</f>
        <v/>
      </c>
      <c r="I28" s="466" t="str">
        <f>IF('Historical Data'!AI19="","",'Historical Data'!AI19)</f>
        <v/>
      </c>
      <c r="J28" s="466" t="str">
        <f>IF('Historical Data'!AJ19="","",'Historical Data'!AJ19)</f>
        <v/>
      </c>
      <c r="K28" s="469" t="str">
        <f>IF('Historical Data'!AK19="","",'Historical Data'!AK19)</f>
        <v/>
      </c>
      <c r="L28" s="469"/>
      <c r="N28" s="464" t="str">
        <f>IF('Historical Data'!AL19="","",'Historical Data'!AL19)</f>
        <v/>
      </c>
      <c r="O28" s="463" t="str">
        <f>IF('Historical Data'!AN19="","",'Historical Data'!AN19)</f>
        <v/>
      </c>
      <c r="P28" s="468" t="str">
        <f>IF('Historical Data'!AO19="","",'Historical Data'!AO19)</f>
        <v/>
      </c>
      <c r="Q28" s="463" t="str">
        <f>IF('Historical Data'!AP19="","",'Historical Data'!AP19)</f>
        <v/>
      </c>
      <c r="R28" s="463"/>
      <c r="T28" s="464"/>
      <c r="U28" s="463"/>
      <c r="V28" s="468"/>
      <c r="W28" s="463"/>
      <c r="X28" s="463"/>
      <c r="AA28" s="464" t="str">
        <f>IF('Historical Data'!AV19="","",'Historical Data'!AV19)</f>
        <v/>
      </c>
      <c r="AB28" s="464" t="str">
        <f>IF('Historical Data'!AW19="","",'Historical Data'!AW19)</f>
        <v/>
      </c>
      <c r="AC28" s="464" t="str">
        <f>IF('Historical Data'!AX19="","",'Historical Data'!AX19)</f>
        <v/>
      </c>
      <c r="AD28" s="468" t="str">
        <f>IF('Historical Data'!AY19="","",'Historical Data'!AY19)</f>
        <v/>
      </c>
      <c r="AE28" s="463" t="str">
        <f>IF('Historical Data'!AZ19="","",'Historical Data'!AZ19)</f>
        <v/>
      </c>
      <c r="AF28" s="463" t="str">
        <f>IF('Historical Data'!BA19="","",'Historical Data'!BA19)</f>
        <v/>
      </c>
    </row>
    <row r="29" spans="2:32">
      <c r="B29" s="458" t="str">
        <f>IF(OR('Historical Data'!B20="",'Historical Data'!B20=45616),"",'Historical Data'!B20)</f>
        <v/>
      </c>
      <c r="C29" s="459" t="str">
        <f>IF('Historical Data'!AB20="","",'Historical Data'!AB20)</f>
        <v/>
      </c>
      <c r="D29" s="469" t="str">
        <f>IF('Historical Data'!AC20="","",'Historical Data'!AC20)</f>
        <v/>
      </c>
      <c r="E29" s="460" t="str">
        <f>IF('Historical Data'!AE20="","",'Historical Data'!AE20)</f>
        <v/>
      </c>
      <c r="F29" s="460" t="str">
        <f>IF('Historical Data'!AF20="","",'Historical Data'!AF20)</f>
        <v/>
      </c>
      <c r="G29" s="467" t="str">
        <f>IF('Historical Data'!AG20="","",'Historical Data'!AG20)</f>
        <v/>
      </c>
      <c r="H29" s="466" t="str">
        <f>IF('Historical Data'!AH20="","",'Historical Data'!AH20)</f>
        <v/>
      </c>
      <c r="I29" s="466" t="str">
        <f>IF('Historical Data'!AI20="","",'Historical Data'!AI20)</f>
        <v/>
      </c>
      <c r="J29" s="466" t="str">
        <f>IF('Historical Data'!AJ20="","",'Historical Data'!AJ20)</f>
        <v/>
      </c>
      <c r="K29" s="469" t="str">
        <f>IF('Historical Data'!AK20="","",'Historical Data'!AK20)</f>
        <v/>
      </c>
      <c r="L29" s="469"/>
      <c r="N29" s="464" t="str">
        <f>IF('Historical Data'!AL20="","",'Historical Data'!AL20)</f>
        <v/>
      </c>
      <c r="O29" s="463" t="str">
        <f>IF('Historical Data'!AN20="","",'Historical Data'!AN20)</f>
        <v/>
      </c>
      <c r="P29" s="468" t="str">
        <f>IF('Historical Data'!AO20="","",'Historical Data'!AO20)</f>
        <v/>
      </c>
      <c r="Q29" s="463" t="str">
        <f>IF('Historical Data'!AP20="","",'Historical Data'!AP20)</f>
        <v/>
      </c>
      <c r="R29" s="463"/>
      <c r="T29" s="464"/>
      <c r="U29" s="463"/>
      <c r="V29" s="468"/>
      <c r="W29" s="463"/>
      <c r="X29" s="463"/>
      <c r="AA29" s="464" t="str">
        <f>IF('Historical Data'!AV20="","",'Historical Data'!AV20)</f>
        <v/>
      </c>
      <c r="AB29" s="464" t="str">
        <f>IF('Historical Data'!AW20="","",'Historical Data'!AW20)</f>
        <v/>
      </c>
      <c r="AC29" s="464" t="str">
        <f>IF('Historical Data'!AX20="","",'Historical Data'!AX20)</f>
        <v/>
      </c>
      <c r="AD29" s="468" t="str">
        <f>IF('Historical Data'!AY20="","",'Historical Data'!AY20)</f>
        <v/>
      </c>
      <c r="AE29" s="463" t="str">
        <f>IF('Historical Data'!AZ20="","",'Historical Data'!AZ20)</f>
        <v/>
      </c>
      <c r="AF29" s="463" t="str">
        <f>IF('Historical Data'!BA20="","",'Historical Data'!BA20)</f>
        <v/>
      </c>
    </row>
    <row r="30" spans="2:32">
      <c r="B30" s="458" t="str">
        <f>IF(OR('Historical Data'!B21="",'Historical Data'!B21=45616),"",'Historical Data'!B21)</f>
        <v/>
      </c>
      <c r="C30" s="459" t="str">
        <f>IF('Historical Data'!AB21="","",'Historical Data'!AB21)</f>
        <v/>
      </c>
      <c r="D30" s="469" t="str">
        <f>IF('Historical Data'!AC21="","",'Historical Data'!AC21)</f>
        <v/>
      </c>
      <c r="E30" s="460" t="str">
        <f>IF('Historical Data'!AE21="","",'Historical Data'!AE21)</f>
        <v/>
      </c>
      <c r="F30" s="460" t="str">
        <f>IF('Historical Data'!AF21="","",'Historical Data'!AF21)</f>
        <v/>
      </c>
      <c r="G30" s="467" t="str">
        <f>IF('Historical Data'!AG21="","",'Historical Data'!AG21)</f>
        <v/>
      </c>
      <c r="H30" s="466" t="str">
        <f>IF('Historical Data'!AH21="","",'Historical Data'!AH21)</f>
        <v/>
      </c>
      <c r="I30" s="466" t="str">
        <f>IF('Historical Data'!AI21="","",'Historical Data'!AI21)</f>
        <v/>
      </c>
      <c r="J30" s="466" t="str">
        <f>IF('Historical Data'!AJ21="","",'Historical Data'!AJ21)</f>
        <v/>
      </c>
      <c r="K30" s="469" t="str">
        <f>IF('Historical Data'!AK21="","",'Historical Data'!AK21)</f>
        <v/>
      </c>
      <c r="L30" s="469"/>
      <c r="N30" s="464" t="str">
        <f>IF('Historical Data'!AL21="","",'Historical Data'!AL21)</f>
        <v/>
      </c>
      <c r="O30" s="463" t="str">
        <f>IF('Historical Data'!AN21="","",'Historical Data'!AN21)</f>
        <v/>
      </c>
      <c r="P30" s="468" t="str">
        <f>IF('Historical Data'!AO21="","",'Historical Data'!AO21)</f>
        <v/>
      </c>
      <c r="Q30" s="463" t="str">
        <f>IF('Historical Data'!AP21="","",'Historical Data'!AP21)</f>
        <v/>
      </c>
      <c r="R30" s="463"/>
      <c r="T30" s="464"/>
      <c r="U30" s="463"/>
      <c r="V30" s="468"/>
      <c r="W30" s="463"/>
      <c r="X30" s="463"/>
      <c r="AA30" s="464" t="str">
        <f>IF('Historical Data'!AV21="","",'Historical Data'!AV21)</f>
        <v/>
      </c>
      <c r="AB30" s="464" t="str">
        <f>IF('Historical Data'!AW21="","",'Historical Data'!AW21)</f>
        <v/>
      </c>
      <c r="AC30" s="464" t="str">
        <f>IF('Historical Data'!AX21="","",'Historical Data'!AX21)</f>
        <v/>
      </c>
      <c r="AD30" s="468" t="str">
        <f>IF('Historical Data'!AY21="","",'Historical Data'!AY21)</f>
        <v/>
      </c>
      <c r="AE30" s="463" t="str">
        <f>IF('Historical Data'!AZ21="","",'Historical Data'!AZ21)</f>
        <v/>
      </c>
      <c r="AF30" s="463" t="str">
        <f>IF('Historical Data'!BA21="","",'Historical Data'!BA21)</f>
        <v/>
      </c>
    </row>
    <row r="31" spans="2:32">
      <c r="B31" s="458" t="str">
        <f>IF(OR('Historical Data'!B22="",'Historical Data'!B22=45616),"",'Historical Data'!B22)</f>
        <v/>
      </c>
      <c r="C31" s="459" t="str">
        <f>IF('Historical Data'!AB22="","",'Historical Data'!AB22)</f>
        <v/>
      </c>
      <c r="D31" s="469" t="str">
        <f>IF('Historical Data'!AC22="","",'Historical Data'!AC22)</f>
        <v/>
      </c>
      <c r="E31" s="460" t="str">
        <f>IF('Historical Data'!AE22="","",'Historical Data'!AE22)</f>
        <v/>
      </c>
      <c r="F31" s="460" t="str">
        <f>IF('Historical Data'!AF22="","",'Historical Data'!AF22)</f>
        <v/>
      </c>
      <c r="G31" s="467" t="str">
        <f>IF('Historical Data'!AG22="","",'Historical Data'!AG22)</f>
        <v/>
      </c>
      <c r="H31" s="466" t="str">
        <f>IF('Historical Data'!AH22="","",'Historical Data'!AH22)</f>
        <v/>
      </c>
      <c r="I31" s="466" t="str">
        <f>IF('Historical Data'!AI22="","",'Historical Data'!AI22)</f>
        <v/>
      </c>
      <c r="J31" s="466" t="str">
        <f>IF('Historical Data'!AJ22="","",'Historical Data'!AJ22)</f>
        <v/>
      </c>
      <c r="K31" s="469" t="str">
        <f>IF('Historical Data'!AK22="","",'Historical Data'!AK22)</f>
        <v/>
      </c>
      <c r="L31" s="469"/>
      <c r="N31" s="464" t="str">
        <f>IF('Historical Data'!AL22="","",'Historical Data'!AL22)</f>
        <v/>
      </c>
      <c r="O31" s="463" t="str">
        <f>IF('Historical Data'!AN22="","",'Historical Data'!AN22)</f>
        <v/>
      </c>
      <c r="P31" s="468" t="str">
        <f>IF('Historical Data'!AO22="","",'Historical Data'!AO22)</f>
        <v/>
      </c>
      <c r="Q31" s="463" t="str">
        <f>IF('Historical Data'!AP22="","",'Historical Data'!AP22)</f>
        <v/>
      </c>
      <c r="R31" s="463"/>
      <c r="T31" s="464"/>
      <c r="U31" s="463"/>
      <c r="V31" s="468"/>
      <c r="W31" s="463"/>
      <c r="X31" s="463"/>
      <c r="AA31" s="464" t="str">
        <f>IF('Historical Data'!AV22="","",'Historical Data'!AV22)</f>
        <v/>
      </c>
      <c r="AB31" s="464" t="str">
        <f>IF('Historical Data'!AW22="","",'Historical Data'!AW22)</f>
        <v/>
      </c>
      <c r="AC31" s="464" t="str">
        <f>IF('Historical Data'!AX22="","",'Historical Data'!AX22)</f>
        <v/>
      </c>
      <c r="AD31" s="468" t="str">
        <f>IF('Historical Data'!AY22="","",'Historical Data'!AY22)</f>
        <v/>
      </c>
      <c r="AE31" s="463" t="str">
        <f>IF('Historical Data'!AZ22="","",'Historical Data'!AZ22)</f>
        <v/>
      </c>
      <c r="AF31" s="463" t="str">
        <f>IF('Historical Data'!BA22="","",'Historical Data'!BA22)</f>
        <v/>
      </c>
    </row>
    <row r="32" spans="2:32">
      <c r="B32" s="458" t="str">
        <f>IF(OR('Historical Data'!B23="",'Historical Data'!B23=45616),"",'Historical Data'!B23)</f>
        <v/>
      </c>
      <c r="C32" s="459" t="str">
        <f>IF('Historical Data'!AB23="","",'Historical Data'!AB23)</f>
        <v/>
      </c>
      <c r="D32" s="469" t="str">
        <f>IF('Historical Data'!AC23="","",'Historical Data'!AC23)</f>
        <v/>
      </c>
      <c r="E32" s="460" t="str">
        <f>IF('Historical Data'!AE23="","",'Historical Data'!AE23)</f>
        <v/>
      </c>
      <c r="F32" s="460" t="str">
        <f>IF('Historical Data'!AF23="","",'Historical Data'!AF23)</f>
        <v/>
      </c>
      <c r="G32" s="467" t="str">
        <f>IF('Historical Data'!AG23="","",'Historical Data'!AG23)</f>
        <v/>
      </c>
      <c r="H32" s="466" t="str">
        <f>IF('Historical Data'!AH23="","",'Historical Data'!AH23)</f>
        <v/>
      </c>
      <c r="I32" s="466" t="str">
        <f>IF('Historical Data'!AI23="","",'Historical Data'!AI23)</f>
        <v/>
      </c>
      <c r="J32" s="466" t="str">
        <f>IF('Historical Data'!AJ23="","",'Historical Data'!AJ23)</f>
        <v/>
      </c>
      <c r="K32" s="469" t="str">
        <f>IF('Historical Data'!AK23="","",'Historical Data'!AK23)</f>
        <v/>
      </c>
      <c r="L32" s="469"/>
      <c r="N32" s="464" t="str">
        <f>IF('Historical Data'!AL23="","",'Historical Data'!AL23)</f>
        <v/>
      </c>
      <c r="O32" s="463" t="str">
        <f>IF('Historical Data'!AN23="","",'Historical Data'!AN23)</f>
        <v/>
      </c>
      <c r="P32" s="468" t="str">
        <f>IF('Historical Data'!AO23="","",'Historical Data'!AO23)</f>
        <v/>
      </c>
      <c r="Q32" s="463" t="str">
        <f>IF('Historical Data'!AP23="","",'Historical Data'!AP23)</f>
        <v/>
      </c>
      <c r="R32" s="463"/>
      <c r="T32" s="464"/>
      <c r="U32" s="463"/>
      <c r="V32" s="468"/>
      <c r="W32" s="463"/>
      <c r="X32" s="463"/>
      <c r="AA32" s="464" t="str">
        <f>IF('Historical Data'!AV23="","",'Historical Data'!AV23)</f>
        <v/>
      </c>
      <c r="AB32" s="464" t="str">
        <f>IF('Historical Data'!AW23="","",'Historical Data'!AW23)</f>
        <v/>
      </c>
      <c r="AC32" s="464" t="str">
        <f>IF('Historical Data'!AX23="","",'Historical Data'!AX23)</f>
        <v/>
      </c>
      <c r="AD32" s="468" t="str">
        <f>IF('Historical Data'!AY23="","",'Historical Data'!AY23)</f>
        <v/>
      </c>
      <c r="AE32" s="463" t="str">
        <f>IF('Historical Data'!AZ23="","",'Historical Data'!AZ23)</f>
        <v/>
      </c>
      <c r="AF32" s="463" t="str">
        <f>IF('Historical Data'!BA23="","",'Historical Data'!BA23)</f>
        <v/>
      </c>
    </row>
    <row r="33" spans="2:32">
      <c r="B33" s="458" t="str">
        <f>IF(OR('Historical Data'!B24="",'Historical Data'!B24=45616),"",'Historical Data'!B24)</f>
        <v/>
      </c>
      <c r="C33" s="459" t="str">
        <f>IF('Historical Data'!AB24="","",'Historical Data'!AB24)</f>
        <v/>
      </c>
      <c r="D33" s="469" t="str">
        <f>IF('Historical Data'!AC24="","",'Historical Data'!AC24)</f>
        <v/>
      </c>
      <c r="E33" s="460" t="str">
        <f>IF('Historical Data'!AE24="","",'Historical Data'!AE24)</f>
        <v/>
      </c>
      <c r="F33" s="460" t="str">
        <f>IF('Historical Data'!AF24="","",'Historical Data'!AF24)</f>
        <v/>
      </c>
      <c r="G33" s="467" t="str">
        <f>IF('Historical Data'!AG24="","",'Historical Data'!AG24)</f>
        <v/>
      </c>
      <c r="H33" s="466" t="str">
        <f>IF('Historical Data'!AH24="","",'Historical Data'!AH24)</f>
        <v/>
      </c>
      <c r="I33" s="466" t="str">
        <f>IF('Historical Data'!AI24="","",'Historical Data'!AI24)</f>
        <v/>
      </c>
      <c r="J33" s="466" t="str">
        <f>IF('Historical Data'!AJ24="","",'Historical Data'!AJ24)</f>
        <v/>
      </c>
      <c r="K33" s="469" t="str">
        <f>IF('Historical Data'!AK24="","",'Historical Data'!AK24)</f>
        <v/>
      </c>
      <c r="L33" s="469"/>
      <c r="N33" s="464" t="str">
        <f>IF('Historical Data'!AL24="","",'Historical Data'!AL24)</f>
        <v/>
      </c>
      <c r="O33" s="463" t="str">
        <f>IF('Historical Data'!AN24="","",'Historical Data'!AN24)</f>
        <v/>
      </c>
      <c r="P33" s="468" t="str">
        <f>IF('Historical Data'!AO24="","",'Historical Data'!AO24)</f>
        <v/>
      </c>
      <c r="Q33" s="463" t="str">
        <f>IF('Historical Data'!AP24="","",'Historical Data'!AP24)</f>
        <v/>
      </c>
      <c r="R33" s="463"/>
      <c r="T33" s="464"/>
      <c r="U33" s="463"/>
      <c r="V33" s="468"/>
      <c r="W33" s="463"/>
      <c r="X33" s="463"/>
      <c r="AA33" s="464" t="str">
        <f>IF('Historical Data'!AV24="","",'Historical Data'!AV24)</f>
        <v/>
      </c>
      <c r="AB33" s="464" t="str">
        <f>IF('Historical Data'!AW24="","",'Historical Data'!AW24)</f>
        <v/>
      </c>
      <c r="AC33" s="464" t="str">
        <f>IF('Historical Data'!AX24="","",'Historical Data'!AX24)</f>
        <v/>
      </c>
      <c r="AD33" s="468" t="str">
        <f>IF('Historical Data'!AY24="","",'Historical Data'!AY24)</f>
        <v/>
      </c>
      <c r="AE33" s="463" t="str">
        <f>IF('Historical Data'!AZ24="","",'Historical Data'!AZ24)</f>
        <v/>
      </c>
      <c r="AF33" s="463" t="str">
        <f>IF('Historical Data'!BA24="","",'Historical Data'!BA24)</f>
        <v/>
      </c>
    </row>
    <row r="34" spans="2:32">
      <c r="B34" s="458" t="str">
        <f>IF(OR('Historical Data'!B25="",'Historical Data'!B25=45616),"",'Historical Data'!B25)</f>
        <v/>
      </c>
      <c r="C34" s="459" t="str">
        <f>IF('Historical Data'!AB25="","",'Historical Data'!AB25)</f>
        <v/>
      </c>
      <c r="D34" s="469" t="str">
        <f>IF('Historical Data'!AC25="","",'Historical Data'!AC25)</f>
        <v/>
      </c>
      <c r="E34" s="460" t="str">
        <f>IF('Historical Data'!AE25="","",'Historical Data'!AE25)</f>
        <v/>
      </c>
      <c r="F34" s="460" t="str">
        <f>IF('Historical Data'!AF25="","",'Historical Data'!AF25)</f>
        <v/>
      </c>
      <c r="G34" s="467" t="str">
        <f>IF('Historical Data'!AG25="","",'Historical Data'!AG25)</f>
        <v/>
      </c>
      <c r="H34" s="466" t="str">
        <f>IF('Historical Data'!AH25="","",'Historical Data'!AH25)</f>
        <v/>
      </c>
      <c r="I34" s="466" t="str">
        <f>IF('Historical Data'!AI25="","",'Historical Data'!AI25)</f>
        <v/>
      </c>
      <c r="J34" s="466" t="str">
        <f>IF('Historical Data'!AJ25="","",'Historical Data'!AJ25)</f>
        <v/>
      </c>
      <c r="K34" s="469" t="str">
        <f>IF('Historical Data'!AK25="","",'Historical Data'!AK25)</f>
        <v/>
      </c>
      <c r="L34" s="469"/>
      <c r="N34" s="464" t="str">
        <f>IF('Historical Data'!AL25="","",'Historical Data'!AL25)</f>
        <v/>
      </c>
      <c r="O34" s="463" t="str">
        <f>IF('Historical Data'!AN25="","",'Historical Data'!AN25)</f>
        <v/>
      </c>
      <c r="P34" s="468" t="str">
        <f>IF('Historical Data'!AO25="","",'Historical Data'!AO25)</f>
        <v/>
      </c>
      <c r="Q34" s="463" t="str">
        <f>IF('Historical Data'!AP25="","",'Historical Data'!AP25)</f>
        <v/>
      </c>
      <c r="R34" s="463"/>
      <c r="T34" s="464"/>
      <c r="U34" s="463"/>
      <c r="V34" s="468"/>
      <c r="W34" s="463"/>
      <c r="X34" s="463"/>
      <c r="AA34" s="464" t="str">
        <f>IF('Historical Data'!AV25="","",'Historical Data'!AV25)</f>
        <v/>
      </c>
      <c r="AB34" s="464" t="str">
        <f>IF('Historical Data'!AW25="","",'Historical Data'!AW25)</f>
        <v/>
      </c>
      <c r="AC34" s="464" t="str">
        <f>IF('Historical Data'!AX25="","",'Historical Data'!AX25)</f>
        <v/>
      </c>
      <c r="AD34" s="468" t="str">
        <f>IF('Historical Data'!AY25="","",'Historical Data'!AY25)</f>
        <v/>
      </c>
      <c r="AE34" s="463" t="str">
        <f>IF('Historical Data'!AZ25="","",'Historical Data'!AZ25)</f>
        <v/>
      </c>
      <c r="AF34" s="463" t="str">
        <f>IF('Historical Data'!BA25="","",'Historical Data'!BA25)</f>
        <v/>
      </c>
    </row>
    <row r="35" spans="2:32">
      <c r="B35" s="458" t="str">
        <f>IF(OR('Historical Data'!B26="",'Historical Data'!B26=45616),"",'Historical Data'!B26)</f>
        <v/>
      </c>
      <c r="C35" s="459" t="str">
        <f>IF('Historical Data'!AB26="","",'Historical Data'!AB26)</f>
        <v/>
      </c>
      <c r="D35" s="469" t="str">
        <f>IF('Historical Data'!AC26="","",'Historical Data'!AC26)</f>
        <v/>
      </c>
      <c r="E35" s="460" t="str">
        <f>IF('Historical Data'!AE26="","",'Historical Data'!AE26)</f>
        <v/>
      </c>
      <c r="F35" s="460" t="str">
        <f>IF('Historical Data'!AF26="","",'Historical Data'!AF26)</f>
        <v/>
      </c>
      <c r="G35" s="467" t="str">
        <f>IF('Historical Data'!AG26="","",'Historical Data'!AG26)</f>
        <v/>
      </c>
      <c r="H35" s="466" t="str">
        <f>IF('Historical Data'!AH26="","",'Historical Data'!AH26)</f>
        <v/>
      </c>
      <c r="I35" s="466" t="str">
        <f>IF('Historical Data'!AI26="","",'Historical Data'!AI26)</f>
        <v/>
      </c>
      <c r="J35" s="466" t="str">
        <f>IF('Historical Data'!AJ26="","",'Historical Data'!AJ26)</f>
        <v/>
      </c>
      <c r="K35" s="469" t="str">
        <f>IF('Historical Data'!AK26="","",'Historical Data'!AK26)</f>
        <v/>
      </c>
      <c r="L35" s="469"/>
      <c r="N35" s="464" t="str">
        <f>IF('Historical Data'!AL26="","",'Historical Data'!AL26)</f>
        <v/>
      </c>
      <c r="O35" s="463" t="str">
        <f>IF('Historical Data'!AN26="","",'Historical Data'!AN26)</f>
        <v/>
      </c>
      <c r="P35" s="468" t="str">
        <f>IF('Historical Data'!AO26="","",'Historical Data'!AO26)</f>
        <v/>
      </c>
      <c r="Q35" s="463" t="str">
        <f>IF('Historical Data'!AP26="","",'Historical Data'!AP26)</f>
        <v/>
      </c>
      <c r="R35" s="463"/>
      <c r="T35" s="464"/>
      <c r="U35" s="463"/>
      <c r="V35" s="468"/>
      <c r="W35" s="463"/>
      <c r="X35" s="463"/>
      <c r="AA35" s="464" t="str">
        <f>IF('Historical Data'!AV26="","",'Historical Data'!AV26)</f>
        <v/>
      </c>
      <c r="AB35" s="464" t="str">
        <f>IF('Historical Data'!AW26="","",'Historical Data'!AW26)</f>
        <v/>
      </c>
      <c r="AC35" s="464" t="str">
        <f>IF('Historical Data'!AX26="","",'Historical Data'!AX26)</f>
        <v/>
      </c>
      <c r="AD35" s="468" t="str">
        <f>IF('Historical Data'!AY26="","",'Historical Data'!AY26)</f>
        <v/>
      </c>
      <c r="AE35" s="463" t="str">
        <f>IF('Historical Data'!AZ26="","",'Historical Data'!AZ26)</f>
        <v/>
      </c>
      <c r="AF35" s="463" t="str">
        <f>IF('Historical Data'!BA26="","",'Historical Data'!BA26)</f>
        <v/>
      </c>
    </row>
    <row r="36" spans="2:32">
      <c r="B36" s="458" t="str">
        <f>IF(OR('Historical Data'!B27="",'Historical Data'!B27=45616),"",'Historical Data'!B27)</f>
        <v/>
      </c>
      <c r="C36" s="459" t="str">
        <f>IF('Historical Data'!AB27="","",'Historical Data'!AB27)</f>
        <v/>
      </c>
      <c r="D36" s="469" t="str">
        <f>IF('Historical Data'!AC27="","",'Historical Data'!AC27)</f>
        <v/>
      </c>
      <c r="E36" s="460" t="str">
        <f>IF('Historical Data'!AE27="","",'Historical Data'!AE27)</f>
        <v/>
      </c>
      <c r="F36" s="460" t="str">
        <f>IF('Historical Data'!AF27="","",'Historical Data'!AF27)</f>
        <v/>
      </c>
      <c r="G36" s="467" t="str">
        <f>IF('Historical Data'!AG27="","",'Historical Data'!AG27)</f>
        <v/>
      </c>
      <c r="H36" s="466" t="str">
        <f>IF('Historical Data'!AH27="","",'Historical Data'!AH27)</f>
        <v/>
      </c>
      <c r="I36" s="466" t="str">
        <f>IF('Historical Data'!AI27="","",'Historical Data'!AI27)</f>
        <v/>
      </c>
      <c r="J36" s="466" t="str">
        <f>IF('Historical Data'!AJ27="","",'Historical Data'!AJ27)</f>
        <v/>
      </c>
      <c r="K36" s="469" t="str">
        <f>IF('Historical Data'!AK27="","",'Historical Data'!AK27)</f>
        <v/>
      </c>
      <c r="L36" s="469"/>
      <c r="N36" s="464" t="str">
        <f>IF('Historical Data'!AL27="","",'Historical Data'!AL27)</f>
        <v/>
      </c>
      <c r="O36" s="463" t="str">
        <f>IF('Historical Data'!AN27="","",'Historical Data'!AN27)</f>
        <v/>
      </c>
      <c r="P36" s="468" t="str">
        <f>IF('Historical Data'!AO27="","",'Historical Data'!AO27)</f>
        <v/>
      </c>
      <c r="Q36" s="463" t="str">
        <f>IF('Historical Data'!AP27="","",'Historical Data'!AP27)</f>
        <v/>
      </c>
      <c r="R36" s="463"/>
      <c r="T36" s="464"/>
      <c r="U36" s="463"/>
      <c r="V36" s="468"/>
      <c r="W36" s="463"/>
      <c r="X36" s="463"/>
      <c r="AA36" s="464" t="str">
        <f>IF('Historical Data'!AV27="","",'Historical Data'!AV27)</f>
        <v/>
      </c>
      <c r="AB36" s="464" t="str">
        <f>IF('Historical Data'!AW27="","",'Historical Data'!AW27)</f>
        <v/>
      </c>
      <c r="AC36" s="464" t="str">
        <f>IF('Historical Data'!AX27="","",'Historical Data'!AX27)</f>
        <v/>
      </c>
      <c r="AD36" s="468" t="str">
        <f>IF('Historical Data'!AY27="","",'Historical Data'!AY27)</f>
        <v/>
      </c>
      <c r="AE36" s="463" t="str">
        <f>IF('Historical Data'!AZ27="","",'Historical Data'!AZ27)</f>
        <v/>
      </c>
      <c r="AF36" s="463" t="str">
        <f>IF('Historical Data'!BA27="","",'Historical Data'!BA27)</f>
        <v/>
      </c>
    </row>
    <row r="37" spans="2:32">
      <c r="B37" s="458" t="str">
        <f>IF(OR('Historical Data'!B28="",'Historical Data'!B28=45616),"",'Historical Data'!B28)</f>
        <v/>
      </c>
      <c r="C37" s="459" t="str">
        <f>IF('Historical Data'!AB28="","",'Historical Data'!AB28)</f>
        <v/>
      </c>
      <c r="D37" s="469" t="str">
        <f>IF('Historical Data'!AC28="","",'Historical Data'!AC28)</f>
        <v/>
      </c>
      <c r="E37" s="460" t="str">
        <f>IF('Historical Data'!AE28="","",'Historical Data'!AE28)</f>
        <v/>
      </c>
      <c r="F37" s="460" t="str">
        <f>IF('Historical Data'!AF28="","",'Historical Data'!AF28)</f>
        <v/>
      </c>
      <c r="G37" s="467" t="str">
        <f>IF('Historical Data'!AG28="","",'Historical Data'!AG28)</f>
        <v/>
      </c>
      <c r="H37" s="466" t="str">
        <f>IF('Historical Data'!AH28="","",'Historical Data'!AH28)</f>
        <v/>
      </c>
      <c r="I37" s="466" t="str">
        <f>IF('Historical Data'!AI28="","",'Historical Data'!AI28)</f>
        <v/>
      </c>
      <c r="J37" s="466" t="str">
        <f>IF('Historical Data'!AJ28="","",'Historical Data'!AJ28)</f>
        <v/>
      </c>
      <c r="K37" s="469" t="str">
        <f>IF('Historical Data'!AK28="","",'Historical Data'!AK28)</f>
        <v/>
      </c>
      <c r="L37" s="469"/>
      <c r="N37" s="464" t="str">
        <f>IF('Historical Data'!AL28="","",'Historical Data'!AL28)</f>
        <v/>
      </c>
      <c r="O37" s="463" t="str">
        <f>IF('Historical Data'!AN28="","",'Historical Data'!AN28)</f>
        <v/>
      </c>
      <c r="P37" s="468" t="str">
        <f>IF('Historical Data'!AO28="","",'Historical Data'!AO28)</f>
        <v/>
      </c>
      <c r="Q37" s="463" t="str">
        <f>IF('Historical Data'!AP28="","",'Historical Data'!AP28)</f>
        <v/>
      </c>
      <c r="R37" s="463"/>
      <c r="T37" s="464"/>
      <c r="U37" s="463"/>
      <c r="V37" s="468"/>
      <c r="W37" s="463"/>
      <c r="X37" s="463"/>
      <c r="AA37" s="464" t="str">
        <f>IF('Historical Data'!AV28="","",'Historical Data'!AV28)</f>
        <v/>
      </c>
      <c r="AB37" s="464" t="str">
        <f>IF('Historical Data'!AW28="","",'Historical Data'!AW28)</f>
        <v/>
      </c>
      <c r="AC37" s="464" t="str">
        <f>IF('Historical Data'!AX28="","",'Historical Data'!AX28)</f>
        <v/>
      </c>
      <c r="AD37" s="468" t="str">
        <f>IF('Historical Data'!AY28="","",'Historical Data'!AY28)</f>
        <v/>
      </c>
      <c r="AE37" s="463" t="str">
        <f>IF('Historical Data'!AZ28="","",'Historical Data'!AZ28)</f>
        <v/>
      </c>
      <c r="AF37" s="463" t="str">
        <f>IF('Historical Data'!BA28="","",'Historical Data'!BA28)</f>
        <v/>
      </c>
    </row>
    <row r="38" spans="2:32">
      <c r="B38" s="458" t="str">
        <f>IF(OR('Historical Data'!B29="",'Historical Data'!B29=45616),"",'Historical Data'!B29)</f>
        <v/>
      </c>
      <c r="C38" s="459" t="str">
        <f>IF('Historical Data'!AB29="","",'Historical Data'!AB29)</f>
        <v/>
      </c>
      <c r="D38" s="469" t="str">
        <f>IF('Historical Data'!AC29="","",'Historical Data'!AC29)</f>
        <v/>
      </c>
      <c r="E38" s="460" t="str">
        <f>IF('Historical Data'!AE29="","",'Historical Data'!AE29)</f>
        <v/>
      </c>
      <c r="F38" s="460" t="str">
        <f>IF('Historical Data'!AF29="","",'Historical Data'!AF29)</f>
        <v/>
      </c>
      <c r="G38" s="467" t="str">
        <f>IF('Historical Data'!AG29="","",'Historical Data'!AG29)</f>
        <v/>
      </c>
      <c r="H38" s="466" t="str">
        <f>IF('Historical Data'!AH29="","",'Historical Data'!AH29)</f>
        <v/>
      </c>
      <c r="I38" s="466" t="str">
        <f>IF('Historical Data'!AI29="","",'Historical Data'!AI29)</f>
        <v/>
      </c>
      <c r="J38" s="466" t="str">
        <f>IF('Historical Data'!AJ29="","",'Historical Data'!AJ29)</f>
        <v/>
      </c>
      <c r="K38" s="469" t="str">
        <f>IF('Historical Data'!AK29="","",'Historical Data'!AK29)</f>
        <v/>
      </c>
      <c r="L38" s="469"/>
      <c r="N38" s="464" t="str">
        <f>IF('Historical Data'!AL29="","",'Historical Data'!AL29)</f>
        <v/>
      </c>
      <c r="O38" s="463" t="str">
        <f>IF('Historical Data'!AN29="","",'Historical Data'!AN29)</f>
        <v/>
      </c>
      <c r="P38" s="468" t="str">
        <f>IF('Historical Data'!AO29="","",'Historical Data'!AO29)</f>
        <v/>
      </c>
      <c r="Q38" s="463" t="str">
        <f>IF('Historical Data'!AP29="","",'Historical Data'!AP29)</f>
        <v/>
      </c>
      <c r="R38" s="463"/>
      <c r="T38" s="464"/>
      <c r="U38" s="463"/>
      <c r="V38" s="468"/>
      <c r="W38" s="463"/>
      <c r="X38" s="463"/>
      <c r="AA38" s="464" t="str">
        <f>IF('Historical Data'!AV29="","",'Historical Data'!AV29)</f>
        <v/>
      </c>
      <c r="AB38" s="464" t="str">
        <f>IF('Historical Data'!AW29="","",'Historical Data'!AW29)</f>
        <v/>
      </c>
      <c r="AC38" s="464" t="str">
        <f>IF('Historical Data'!AX29="","",'Historical Data'!AX29)</f>
        <v/>
      </c>
      <c r="AD38" s="468" t="str">
        <f>IF('Historical Data'!AY29="","",'Historical Data'!AY29)</f>
        <v/>
      </c>
      <c r="AE38" s="463" t="str">
        <f>IF('Historical Data'!AZ29="","",'Historical Data'!AZ29)</f>
        <v/>
      </c>
      <c r="AF38" s="463" t="str">
        <f>IF('Historical Data'!BA29="","",'Historical Data'!BA29)</f>
        <v/>
      </c>
    </row>
    <row r="39" spans="2:32">
      <c r="B39" s="458" t="str">
        <f>IF(OR('Historical Data'!B30="",'Historical Data'!B30=45616),"",'Historical Data'!B30)</f>
        <v/>
      </c>
      <c r="C39" s="459" t="str">
        <f>IF('Historical Data'!AB30="","",'Historical Data'!AB30)</f>
        <v/>
      </c>
      <c r="D39" s="469" t="str">
        <f>IF('Historical Data'!AC30="","",'Historical Data'!AC30)</f>
        <v/>
      </c>
      <c r="E39" s="460" t="str">
        <f>IF('Historical Data'!AE30="","",'Historical Data'!AE30)</f>
        <v/>
      </c>
      <c r="F39" s="460" t="str">
        <f>IF('Historical Data'!AF30="","",'Historical Data'!AF30)</f>
        <v/>
      </c>
      <c r="G39" s="467" t="str">
        <f>IF('Historical Data'!AG30="","",'Historical Data'!AG30)</f>
        <v/>
      </c>
      <c r="H39" s="466" t="str">
        <f>IF('Historical Data'!AH30="","",'Historical Data'!AH30)</f>
        <v/>
      </c>
      <c r="I39" s="466" t="str">
        <f>IF('Historical Data'!AI30="","",'Historical Data'!AI30)</f>
        <v/>
      </c>
      <c r="J39" s="466" t="str">
        <f>IF('Historical Data'!AJ30="","",'Historical Data'!AJ30)</f>
        <v/>
      </c>
      <c r="K39" s="469" t="str">
        <f>IF('Historical Data'!AK30="","",'Historical Data'!AK30)</f>
        <v/>
      </c>
      <c r="L39" s="469"/>
      <c r="N39" s="464" t="str">
        <f>IF('Historical Data'!AL30="","",'Historical Data'!AL30)</f>
        <v/>
      </c>
      <c r="O39" s="463" t="str">
        <f>IF('Historical Data'!AN30="","",'Historical Data'!AN30)</f>
        <v/>
      </c>
      <c r="P39" s="468" t="str">
        <f>IF('Historical Data'!AO30="","",'Historical Data'!AO30)</f>
        <v/>
      </c>
      <c r="Q39" s="463" t="str">
        <f>IF('Historical Data'!AP30="","",'Historical Data'!AP30)</f>
        <v/>
      </c>
      <c r="R39" s="463"/>
      <c r="T39" s="464"/>
      <c r="U39" s="463"/>
      <c r="V39" s="468"/>
      <c r="W39" s="463"/>
      <c r="X39" s="463"/>
      <c r="AA39" s="464" t="str">
        <f>IF('Historical Data'!AV30="","",'Historical Data'!AV30)</f>
        <v/>
      </c>
      <c r="AB39" s="464" t="str">
        <f>IF('Historical Data'!AW30="","",'Historical Data'!AW30)</f>
        <v/>
      </c>
      <c r="AC39" s="464" t="str">
        <f>IF('Historical Data'!AX30="","",'Historical Data'!AX30)</f>
        <v/>
      </c>
      <c r="AD39" s="468" t="str">
        <f>IF('Historical Data'!AY30="","",'Historical Data'!AY30)</f>
        <v/>
      </c>
      <c r="AE39" s="463" t="str">
        <f>IF('Historical Data'!AZ30="","",'Historical Data'!AZ30)</f>
        <v/>
      </c>
      <c r="AF39" s="463" t="str">
        <f>IF('Historical Data'!BA30="","",'Historical Data'!BA30)</f>
        <v/>
      </c>
    </row>
    <row r="40" spans="2:32">
      <c r="B40" s="458" t="str">
        <f>IF(OR('Historical Data'!B31="",'Historical Data'!B31=45616),"",'Historical Data'!B31)</f>
        <v/>
      </c>
      <c r="C40" s="459" t="str">
        <f>IF('Historical Data'!AB31="","",'Historical Data'!AB31)</f>
        <v/>
      </c>
      <c r="D40" s="469" t="str">
        <f>IF('Historical Data'!AC31="","",'Historical Data'!AC31)</f>
        <v/>
      </c>
      <c r="E40" s="460" t="str">
        <f>IF('Historical Data'!AE31="","",'Historical Data'!AE31)</f>
        <v/>
      </c>
      <c r="F40" s="460" t="str">
        <f>IF('Historical Data'!AF31="","",'Historical Data'!AF31)</f>
        <v/>
      </c>
      <c r="G40" s="467" t="str">
        <f>IF('Historical Data'!AG31="","",'Historical Data'!AG31)</f>
        <v/>
      </c>
      <c r="H40" s="466" t="str">
        <f>IF('Historical Data'!AH31="","",'Historical Data'!AH31)</f>
        <v/>
      </c>
      <c r="I40" s="466" t="str">
        <f>IF('Historical Data'!AI31="","",'Historical Data'!AI31)</f>
        <v/>
      </c>
      <c r="J40" s="466" t="str">
        <f>IF('Historical Data'!AJ31="","",'Historical Data'!AJ31)</f>
        <v/>
      </c>
      <c r="K40" s="469" t="str">
        <f>IF('Historical Data'!AK31="","",'Historical Data'!AK31)</f>
        <v/>
      </c>
      <c r="L40" s="469"/>
      <c r="N40" s="464" t="str">
        <f>IF('Historical Data'!AL31="","",'Historical Data'!AL31)</f>
        <v/>
      </c>
      <c r="O40" s="463" t="str">
        <f>IF('Historical Data'!AN31="","",'Historical Data'!AN31)</f>
        <v/>
      </c>
      <c r="P40" s="468" t="str">
        <f>IF('Historical Data'!AO31="","",'Historical Data'!AO31)</f>
        <v/>
      </c>
      <c r="Q40" s="463" t="str">
        <f>IF('Historical Data'!AP31="","",'Historical Data'!AP31)</f>
        <v/>
      </c>
      <c r="R40" s="463"/>
      <c r="T40" s="464"/>
      <c r="U40" s="463"/>
      <c r="V40" s="468"/>
      <c r="W40" s="463"/>
      <c r="X40" s="463"/>
      <c r="AA40" s="464" t="str">
        <f>IF('Historical Data'!AV31="","",'Historical Data'!AV31)</f>
        <v/>
      </c>
      <c r="AB40" s="464" t="str">
        <f>IF('Historical Data'!AW31="","",'Historical Data'!AW31)</f>
        <v/>
      </c>
      <c r="AC40" s="464" t="str">
        <f>IF('Historical Data'!AX31="","",'Historical Data'!AX31)</f>
        <v/>
      </c>
      <c r="AD40" s="468" t="str">
        <f>IF('Historical Data'!AY31="","",'Historical Data'!AY31)</f>
        <v/>
      </c>
      <c r="AE40" s="463" t="str">
        <f>IF('Historical Data'!AZ31="","",'Historical Data'!AZ31)</f>
        <v/>
      </c>
      <c r="AF40" s="463" t="str">
        <f>IF('Historical Data'!BA31="","",'Historical Data'!BA31)</f>
        <v/>
      </c>
    </row>
    <row r="41" spans="2:32">
      <c r="B41" s="458" t="str">
        <f>IF(OR('Historical Data'!B32="",'Historical Data'!B32=45616),"",'Historical Data'!B32)</f>
        <v/>
      </c>
      <c r="C41" s="459" t="str">
        <f>IF('Historical Data'!AB32="","",'Historical Data'!AB32)</f>
        <v/>
      </c>
      <c r="D41" s="469" t="str">
        <f>IF('Historical Data'!AC32="","",'Historical Data'!AC32)</f>
        <v/>
      </c>
      <c r="E41" s="460" t="str">
        <f>IF('Historical Data'!AE32="","",'Historical Data'!AE32)</f>
        <v/>
      </c>
      <c r="F41" s="460" t="str">
        <f>IF('Historical Data'!AF32="","",'Historical Data'!AF32)</f>
        <v/>
      </c>
      <c r="G41" s="467" t="str">
        <f>IF('Historical Data'!AG32="","",'Historical Data'!AG32)</f>
        <v/>
      </c>
      <c r="H41" s="466" t="str">
        <f>IF('Historical Data'!AH32="","",'Historical Data'!AH32)</f>
        <v/>
      </c>
      <c r="I41" s="466" t="str">
        <f>IF('Historical Data'!AI32="","",'Historical Data'!AI32)</f>
        <v/>
      </c>
      <c r="J41" s="466" t="str">
        <f>IF('Historical Data'!AJ32="","",'Historical Data'!AJ32)</f>
        <v/>
      </c>
      <c r="K41" s="469" t="str">
        <f>IF('Historical Data'!AK32="","",'Historical Data'!AK32)</f>
        <v/>
      </c>
      <c r="L41" s="469"/>
      <c r="N41" s="464" t="str">
        <f>IF('Historical Data'!AL32="","",'Historical Data'!AL32)</f>
        <v/>
      </c>
      <c r="O41" s="463" t="str">
        <f>IF('Historical Data'!AN32="","",'Historical Data'!AN32)</f>
        <v/>
      </c>
      <c r="P41" s="468" t="str">
        <f>IF('Historical Data'!AO32="","",'Historical Data'!AO32)</f>
        <v/>
      </c>
      <c r="Q41" s="463" t="str">
        <f>IF('Historical Data'!AP32="","",'Historical Data'!AP32)</f>
        <v/>
      </c>
      <c r="R41" s="463"/>
      <c r="T41" s="464"/>
      <c r="U41" s="463"/>
      <c r="V41" s="468"/>
      <c r="W41" s="463"/>
      <c r="X41" s="463"/>
      <c r="AA41" s="464" t="str">
        <f>IF('Historical Data'!AV32="","",'Historical Data'!AV32)</f>
        <v/>
      </c>
      <c r="AB41" s="464" t="str">
        <f>IF('Historical Data'!AW32="","",'Historical Data'!AW32)</f>
        <v/>
      </c>
      <c r="AC41" s="464" t="str">
        <f>IF('Historical Data'!AX32="","",'Historical Data'!AX32)</f>
        <v/>
      </c>
      <c r="AD41" s="468" t="str">
        <f>IF('Historical Data'!AY32="","",'Historical Data'!AY32)</f>
        <v/>
      </c>
      <c r="AE41" s="463" t="str">
        <f>IF('Historical Data'!AZ32="","",'Historical Data'!AZ32)</f>
        <v/>
      </c>
      <c r="AF41" s="463" t="str">
        <f>IF('Historical Data'!BA32="","",'Historical Data'!BA32)</f>
        <v/>
      </c>
    </row>
    <row r="42" spans="2:32">
      <c r="B42" s="458" t="str">
        <f>IF(OR('Historical Data'!B33="",'Historical Data'!B33=45616),"",'Historical Data'!B33)</f>
        <v/>
      </c>
      <c r="C42" s="459" t="str">
        <f>IF('Historical Data'!AB33="","",'Historical Data'!AB33)</f>
        <v/>
      </c>
      <c r="D42" s="469" t="str">
        <f>IF('Historical Data'!AC33="","",'Historical Data'!AC33)</f>
        <v/>
      </c>
      <c r="E42" s="460" t="str">
        <f>IF('Historical Data'!AE33="","",'Historical Data'!AE33)</f>
        <v/>
      </c>
      <c r="F42" s="460" t="str">
        <f>IF('Historical Data'!AF33="","",'Historical Data'!AF33)</f>
        <v/>
      </c>
      <c r="G42" s="467" t="str">
        <f>IF('Historical Data'!AG33="","",'Historical Data'!AG33)</f>
        <v/>
      </c>
      <c r="H42" s="466" t="str">
        <f>IF('Historical Data'!AH33="","",'Historical Data'!AH33)</f>
        <v/>
      </c>
      <c r="I42" s="466" t="str">
        <f>IF('Historical Data'!AI33="","",'Historical Data'!AI33)</f>
        <v/>
      </c>
      <c r="J42" s="466" t="str">
        <f>IF('Historical Data'!AJ33="","",'Historical Data'!AJ33)</f>
        <v/>
      </c>
      <c r="K42" s="469" t="str">
        <f>IF('Historical Data'!AK33="","",'Historical Data'!AK33)</f>
        <v/>
      </c>
      <c r="L42" s="469"/>
      <c r="N42" s="464" t="str">
        <f>IF('Historical Data'!AL33="","",'Historical Data'!AL33)</f>
        <v/>
      </c>
      <c r="O42" s="463" t="str">
        <f>IF('Historical Data'!AN33="","",'Historical Data'!AN33)</f>
        <v/>
      </c>
      <c r="P42" s="468" t="str">
        <f>IF('Historical Data'!AO33="","",'Historical Data'!AO33)</f>
        <v/>
      </c>
      <c r="Q42" s="463" t="str">
        <f>IF('Historical Data'!AP33="","",'Historical Data'!AP33)</f>
        <v/>
      </c>
      <c r="R42" s="463"/>
      <c r="T42" s="464"/>
      <c r="U42" s="463"/>
      <c r="V42" s="468"/>
      <c r="W42" s="463"/>
      <c r="X42" s="463"/>
      <c r="AA42" s="464" t="str">
        <f>IF('Historical Data'!AV33="","",'Historical Data'!AV33)</f>
        <v/>
      </c>
      <c r="AB42" s="464" t="str">
        <f>IF('Historical Data'!AW33="","",'Historical Data'!AW33)</f>
        <v/>
      </c>
      <c r="AC42" s="464" t="str">
        <f>IF('Historical Data'!AX33="","",'Historical Data'!AX33)</f>
        <v/>
      </c>
      <c r="AD42" s="468" t="str">
        <f>IF('Historical Data'!AY33="","",'Historical Data'!AY33)</f>
        <v/>
      </c>
      <c r="AE42" s="463" t="str">
        <f>IF('Historical Data'!AZ33="","",'Historical Data'!AZ33)</f>
        <v/>
      </c>
      <c r="AF42" s="463" t="str">
        <f>IF('Historical Data'!BA33="","",'Historical Data'!BA33)</f>
        <v/>
      </c>
    </row>
    <row r="43" spans="2:32">
      <c r="B43" s="458" t="str">
        <f>IF(OR('Historical Data'!B34="",'Historical Data'!B34=45616),"",'Historical Data'!B34)</f>
        <v/>
      </c>
      <c r="C43" s="459" t="str">
        <f>IF('Historical Data'!AB34="","",'Historical Data'!AB34)</f>
        <v/>
      </c>
      <c r="D43" s="469" t="str">
        <f>IF('Historical Data'!AC34="","",'Historical Data'!AC34)</f>
        <v/>
      </c>
      <c r="E43" s="460" t="str">
        <f>IF('Historical Data'!AE34="","",'Historical Data'!AE34)</f>
        <v/>
      </c>
      <c r="F43" s="460" t="str">
        <f>IF('Historical Data'!AF34="","",'Historical Data'!AF34)</f>
        <v/>
      </c>
      <c r="G43" s="467" t="str">
        <f>IF('Historical Data'!AG34="","",'Historical Data'!AG34)</f>
        <v/>
      </c>
      <c r="H43" s="466" t="str">
        <f>IF('Historical Data'!AH34="","",'Historical Data'!AH34)</f>
        <v/>
      </c>
      <c r="I43" s="466" t="str">
        <f>IF('Historical Data'!AI34="","",'Historical Data'!AI34)</f>
        <v/>
      </c>
      <c r="J43" s="466" t="str">
        <f>IF('Historical Data'!AJ34="","",'Historical Data'!AJ34)</f>
        <v/>
      </c>
      <c r="K43" s="469" t="str">
        <f>IF('Historical Data'!AK34="","",'Historical Data'!AK34)</f>
        <v/>
      </c>
      <c r="L43" s="469"/>
      <c r="N43" s="464" t="str">
        <f>IF('Historical Data'!AL34="","",'Historical Data'!AL34)</f>
        <v/>
      </c>
      <c r="O43" s="463" t="str">
        <f>IF('Historical Data'!AN34="","",'Historical Data'!AN34)</f>
        <v/>
      </c>
      <c r="P43" s="468" t="str">
        <f>IF('Historical Data'!AO34="","",'Historical Data'!AO34)</f>
        <v/>
      </c>
      <c r="Q43" s="463" t="str">
        <f>IF('Historical Data'!AP34="","",'Historical Data'!AP34)</f>
        <v/>
      </c>
      <c r="R43" s="463"/>
      <c r="T43" s="464"/>
      <c r="U43" s="463"/>
      <c r="V43" s="468"/>
      <c r="W43" s="463"/>
      <c r="X43" s="463"/>
      <c r="AA43" s="464" t="str">
        <f>IF('Historical Data'!AV34="","",'Historical Data'!AV34)</f>
        <v/>
      </c>
      <c r="AB43" s="464" t="str">
        <f>IF('Historical Data'!AW34="","",'Historical Data'!AW34)</f>
        <v/>
      </c>
      <c r="AC43" s="464" t="str">
        <f>IF('Historical Data'!AX34="","",'Historical Data'!AX34)</f>
        <v/>
      </c>
      <c r="AD43" s="468" t="str">
        <f>IF('Historical Data'!AY34="","",'Historical Data'!AY34)</f>
        <v/>
      </c>
      <c r="AE43" s="463" t="str">
        <f>IF('Historical Data'!AZ34="","",'Historical Data'!AZ34)</f>
        <v/>
      </c>
      <c r="AF43" s="463" t="str">
        <f>IF('Historical Data'!BA34="","",'Historical Data'!BA34)</f>
        <v/>
      </c>
    </row>
    <row r="44" spans="2:32">
      <c r="B44" s="458" t="str">
        <f>IF(OR('Historical Data'!B35="",'Historical Data'!B35=45616),"",'Historical Data'!B35)</f>
        <v/>
      </c>
      <c r="C44" s="459" t="str">
        <f>IF('Historical Data'!AB35="","",'Historical Data'!AB35)</f>
        <v/>
      </c>
      <c r="D44" s="469" t="str">
        <f>IF('Historical Data'!AC35="","",'Historical Data'!AC35)</f>
        <v/>
      </c>
      <c r="E44" s="460" t="str">
        <f>IF('Historical Data'!AE35="","",'Historical Data'!AE35)</f>
        <v/>
      </c>
      <c r="F44" s="460" t="str">
        <f>IF('Historical Data'!AF35="","",'Historical Data'!AF35)</f>
        <v/>
      </c>
      <c r="G44" s="467" t="str">
        <f>IF('Historical Data'!AG35="","",'Historical Data'!AG35)</f>
        <v/>
      </c>
      <c r="H44" s="466" t="str">
        <f>IF('Historical Data'!AH35="","",'Historical Data'!AH35)</f>
        <v/>
      </c>
      <c r="I44" s="466" t="str">
        <f>IF('Historical Data'!AI35="","",'Historical Data'!AI35)</f>
        <v/>
      </c>
      <c r="J44" s="466" t="str">
        <f>IF('Historical Data'!AJ35="","",'Historical Data'!AJ35)</f>
        <v/>
      </c>
      <c r="K44" s="469" t="str">
        <f>IF('Historical Data'!AK35="","",'Historical Data'!AK35)</f>
        <v/>
      </c>
      <c r="L44" s="469"/>
      <c r="N44" s="464" t="str">
        <f>IF('Historical Data'!AL35="","",'Historical Data'!AL35)</f>
        <v/>
      </c>
      <c r="O44" s="463" t="str">
        <f>IF('Historical Data'!AN35="","",'Historical Data'!AN35)</f>
        <v/>
      </c>
      <c r="P44" s="468" t="str">
        <f>IF('Historical Data'!AO35="","",'Historical Data'!AO35)</f>
        <v/>
      </c>
      <c r="Q44" s="463" t="str">
        <f>IF('Historical Data'!AP35="","",'Historical Data'!AP35)</f>
        <v/>
      </c>
      <c r="R44" s="463"/>
      <c r="T44" s="464"/>
      <c r="U44" s="463"/>
      <c r="V44" s="468"/>
      <c r="W44" s="463"/>
      <c r="X44" s="463"/>
      <c r="AA44" s="464" t="str">
        <f>IF('Historical Data'!AV35="","",'Historical Data'!AV35)</f>
        <v/>
      </c>
      <c r="AB44" s="464" t="str">
        <f>IF('Historical Data'!AW35="","",'Historical Data'!AW35)</f>
        <v/>
      </c>
      <c r="AC44" s="464" t="str">
        <f>IF('Historical Data'!AX35="","",'Historical Data'!AX35)</f>
        <v/>
      </c>
      <c r="AD44" s="468" t="str">
        <f>IF('Historical Data'!AY35="","",'Historical Data'!AY35)</f>
        <v/>
      </c>
      <c r="AE44" s="463" t="str">
        <f>IF('Historical Data'!AZ35="","",'Historical Data'!AZ35)</f>
        <v/>
      </c>
      <c r="AF44" s="463" t="str">
        <f>IF('Historical Data'!BA35="","",'Historical Data'!BA35)</f>
        <v/>
      </c>
    </row>
    <row r="45" spans="2:32">
      <c r="B45" s="458" t="str">
        <f>IF(OR('Historical Data'!B36="",'Historical Data'!B36=45616),"",'Historical Data'!B36)</f>
        <v/>
      </c>
      <c r="C45" s="459" t="str">
        <f>IF('Historical Data'!AB36="","",'Historical Data'!AB36)</f>
        <v/>
      </c>
      <c r="D45" s="469" t="str">
        <f>IF('Historical Data'!AC36="","",'Historical Data'!AC36)</f>
        <v/>
      </c>
      <c r="E45" s="460" t="str">
        <f>IF('Historical Data'!AE36="","",'Historical Data'!AE36)</f>
        <v/>
      </c>
      <c r="F45" s="460" t="str">
        <f>IF('Historical Data'!AF36="","",'Historical Data'!AF36)</f>
        <v/>
      </c>
      <c r="G45" s="467" t="str">
        <f>IF('Historical Data'!AG36="","",'Historical Data'!AG36)</f>
        <v/>
      </c>
      <c r="H45" s="466" t="str">
        <f>IF('Historical Data'!AH36="","",'Historical Data'!AH36)</f>
        <v/>
      </c>
      <c r="I45" s="466" t="str">
        <f>IF('Historical Data'!AI36="","",'Historical Data'!AI36)</f>
        <v/>
      </c>
      <c r="J45" s="466" t="str">
        <f>IF('Historical Data'!AJ36="","",'Historical Data'!AJ36)</f>
        <v/>
      </c>
      <c r="K45" s="469" t="str">
        <f>IF('Historical Data'!AK36="","",'Historical Data'!AK36)</f>
        <v/>
      </c>
      <c r="L45" s="469"/>
      <c r="N45" s="464" t="str">
        <f>IF('Historical Data'!AL36="","",'Historical Data'!AL36)</f>
        <v/>
      </c>
      <c r="O45" s="463" t="str">
        <f>IF('Historical Data'!AN36="","",'Historical Data'!AN36)</f>
        <v/>
      </c>
      <c r="P45" s="468" t="str">
        <f>IF('Historical Data'!AO36="","",'Historical Data'!AO36)</f>
        <v/>
      </c>
      <c r="Q45" s="463" t="str">
        <f>IF('Historical Data'!AP36="","",'Historical Data'!AP36)</f>
        <v/>
      </c>
      <c r="R45" s="463"/>
      <c r="T45" s="464"/>
      <c r="U45" s="463"/>
      <c r="V45" s="468"/>
      <c r="W45" s="463"/>
      <c r="X45" s="463"/>
      <c r="AA45" s="464" t="str">
        <f>IF('Historical Data'!AV36="","",'Historical Data'!AV36)</f>
        <v/>
      </c>
      <c r="AB45" s="464" t="str">
        <f>IF('Historical Data'!AW36="","",'Historical Data'!AW36)</f>
        <v/>
      </c>
      <c r="AC45" s="464" t="str">
        <f>IF('Historical Data'!AX36="","",'Historical Data'!AX36)</f>
        <v/>
      </c>
      <c r="AD45" s="468" t="str">
        <f>IF('Historical Data'!AY36="","",'Historical Data'!AY36)</f>
        <v/>
      </c>
      <c r="AE45" s="463" t="str">
        <f>IF('Historical Data'!AZ36="","",'Historical Data'!AZ36)</f>
        <v/>
      </c>
      <c r="AF45" s="463" t="str">
        <f>IF('Historical Data'!BA36="","",'Historical Data'!BA36)</f>
        <v/>
      </c>
    </row>
    <row r="46" spans="2:32">
      <c r="B46" s="458" t="str">
        <f>IF(OR('Historical Data'!B37="",'Historical Data'!B37=45616),"",'Historical Data'!B37)</f>
        <v/>
      </c>
      <c r="C46" s="459" t="str">
        <f>IF('Historical Data'!AB37="","",'Historical Data'!AB37)</f>
        <v/>
      </c>
      <c r="D46" s="469" t="str">
        <f>IF('Historical Data'!AC37="","",'Historical Data'!AC37)</f>
        <v/>
      </c>
      <c r="E46" s="460" t="str">
        <f>IF('Historical Data'!AE37="","",'Historical Data'!AE37)</f>
        <v/>
      </c>
      <c r="F46" s="460" t="str">
        <f>IF('Historical Data'!AF37="","",'Historical Data'!AF37)</f>
        <v/>
      </c>
      <c r="G46" s="467" t="str">
        <f>IF('Historical Data'!AG37="","",'Historical Data'!AG37)</f>
        <v/>
      </c>
      <c r="H46" s="466" t="str">
        <f>IF('Historical Data'!AH37="","",'Historical Data'!AH37)</f>
        <v/>
      </c>
      <c r="I46" s="466" t="str">
        <f>IF('Historical Data'!AI37="","",'Historical Data'!AI37)</f>
        <v/>
      </c>
      <c r="J46" s="466" t="str">
        <f>IF('Historical Data'!AJ37="","",'Historical Data'!AJ37)</f>
        <v/>
      </c>
      <c r="K46" s="469" t="str">
        <f>IF('Historical Data'!AK37="","",'Historical Data'!AK37)</f>
        <v/>
      </c>
      <c r="L46" s="469"/>
      <c r="N46" s="464" t="str">
        <f>IF('Historical Data'!AL37="","",'Historical Data'!AL37)</f>
        <v/>
      </c>
      <c r="O46" s="463" t="str">
        <f>IF('Historical Data'!AN37="","",'Historical Data'!AN37)</f>
        <v/>
      </c>
      <c r="P46" s="468" t="str">
        <f>IF('Historical Data'!AO37="","",'Historical Data'!AO37)</f>
        <v/>
      </c>
      <c r="Q46" s="463" t="str">
        <f>IF('Historical Data'!AP37="","",'Historical Data'!AP37)</f>
        <v/>
      </c>
      <c r="R46" s="463"/>
      <c r="T46" s="464"/>
      <c r="U46" s="463"/>
      <c r="V46" s="468"/>
      <c r="W46" s="463"/>
      <c r="X46" s="463"/>
      <c r="AA46" s="464" t="str">
        <f>IF('Historical Data'!AV37="","",'Historical Data'!AV37)</f>
        <v/>
      </c>
      <c r="AB46" s="464" t="str">
        <f>IF('Historical Data'!AW37="","",'Historical Data'!AW37)</f>
        <v/>
      </c>
      <c r="AC46" s="464" t="str">
        <f>IF('Historical Data'!AX37="","",'Historical Data'!AX37)</f>
        <v/>
      </c>
      <c r="AD46" s="468" t="str">
        <f>IF('Historical Data'!AY37="","",'Historical Data'!AY37)</f>
        <v/>
      </c>
      <c r="AE46" s="463" t="str">
        <f>IF('Historical Data'!AZ37="","",'Historical Data'!AZ37)</f>
        <v/>
      </c>
      <c r="AF46" s="463" t="str">
        <f>IF('Historical Data'!BA37="","",'Historical Data'!BA37)</f>
        <v/>
      </c>
    </row>
    <row r="47" spans="2:32">
      <c r="B47" s="458" t="str">
        <f>IF(OR('Historical Data'!B38="",'Historical Data'!B38=45616),"",'Historical Data'!B38)</f>
        <v/>
      </c>
      <c r="C47" s="459" t="str">
        <f>IF('Historical Data'!AB38="","",'Historical Data'!AB38)</f>
        <v/>
      </c>
      <c r="D47" s="469" t="str">
        <f>IF('Historical Data'!AC38="","",'Historical Data'!AC38)</f>
        <v/>
      </c>
      <c r="E47" s="460" t="str">
        <f>IF('Historical Data'!AE38="","",'Historical Data'!AE38)</f>
        <v/>
      </c>
      <c r="F47" s="460" t="str">
        <f>IF('Historical Data'!AF38="","",'Historical Data'!AF38)</f>
        <v/>
      </c>
      <c r="G47" s="467" t="str">
        <f>IF('Historical Data'!AG38="","",'Historical Data'!AG38)</f>
        <v/>
      </c>
      <c r="H47" s="466" t="str">
        <f>IF('Historical Data'!AH38="","",'Historical Data'!AH38)</f>
        <v/>
      </c>
      <c r="I47" s="466" t="str">
        <f>IF('Historical Data'!AI38="","",'Historical Data'!AI38)</f>
        <v/>
      </c>
      <c r="J47" s="466" t="str">
        <f>IF('Historical Data'!AJ38="","",'Historical Data'!AJ38)</f>
        <v/>
      </c>
      <c r="K47" s="469" t="str">
        <f>IF('Historical Data'!AK38="","",'Historical Data'!AK38)</f>
        <v/>
      </c>
      <c r="L47" s="469"/>
      <c r="N47" s="464" t="str">
        <f>IF('Historical Data'!AL38="","",'Historical Data'!AL38)</f>
        <v/>
      </c>
      <c r="O47" s="463" t="str">
        <f>IF('Historical Data'!AN38="","",'Historical Data'!AN38)</f>
        <v/>
      </c>
      <c r="P47" s="468" t="str">
        <f>IF('Historical Data'!AO38="","",'Historical Data'!AO38)</f>
        <v/>
      </c>
      <c r="Q47" s="463" t="str">
        <f>IF('Historical Data'!AP38="","",'Historical Data'!AP38)</f>
        <v/>
      </c>
      <c r="R47" s="463"/>
      <c r="T47" s="464"/>
      <c r="U47" s="463"/>
      <c r="V47" s="468"/>
      <c r="W47" s="463"/>
      <c r="X47" s="463"/>
      <c r="AA47" s="464" t="str">
        <f>IF('Historical Data'!AV38="","",'Historical Data'!AV38)</f>
        <v/>
      </c>
      <c r="AB47" s="464" t="str">
        <f>IF('Historical Data'!AW38="","",'Historical Data'!AW38)</f>
        <v/>
      </c>
      <c r="AC47" s="464" t="str">
        <f>IF('Historical Data'!AX38="","",'Historical Data'!AX38)</f>
        <v/>
      </c>
      <c r="AD47" s="468" t="str">
        <f>IF('Historical Data'!AY38="","",'Historical Data'!AY38)</f>
        <v/>
      </c>
      <c r="AE47" s="463" t="str">
        <f>IF('Historical Data'!AZ38="","",'Historical Data'!AZ38)</f>
        <v/>
      </c>
      <c r="AF47" s="463" t="str">
        <f>IF('Historical Data'!BA38="","",'Historical Data'!BA38)</f>
        <v/>
      </c>
    </row>
    <row r="48" spans="2:32">
      <c r="B48" s="458" t="str">
        <f>IF(OR('Historical Data'!B39="",'Historical Data'!B39=45616),"",'Historical Data'!B39)</f>
        <v/>
      </c>
      <c r="C48" s="459" t="str">
        <f>IF('Historical Data'!AB39="","",'Historical Data'!AB39)</f>
        <v/>
      </c>
      <c r="D48" s="469" t="str">
        <f>IF('Historical Data'!AC39="","",'Historical Data'!AC39)</f>
        <v/>
      </c>
      <c r="E48" s="460" t="str">
        <f>IF('Historical Data'!AE39="","",'Historical Data'!AE39)</f>
        <v/>
      </c>
      <c r="F48" s="460" t="str">
        <f>IF('Historical Data'!AF39="","",'Historical Data'!AF39)</f>
        <v/>
      </c>
      <c r="G48" s="467" t="str">
        <f>IF('Historical Data'!AG39="","",'Historical Data'!AG39)</f>
        <v/>
      </c>
      <c r="H48" s="466" t="str">
        <f>IF('Historical Data'!AH39="","",'Historical Data'!AH39)</f>
        <v/>
      </c>
      <c r="I48" s="466" t="str">
        <f>IF('Historical Data'!AI39="","",'Historical Data'!AI39)</f>
        <v/>
      </c>
      <c r="J48" s="466" t="str">
        <f>IF('Historical Data'!AJ39="","",'Historical Data'!AJ39)</f>
        <v/>
      </c>
      <c r="K48" s="469" t="str">
        <f>IF('Historical Data'!AK39="","",'Historical Data'!AK39)</f>
        <v/>
      </c>
      <c r="L48" s="469"/>
      <c r="N48" s="464" t="str">
        <f>IF('Historical Data'!AL39="","",'Historical Data'!AL39)</f>
        <v/>
      </c>
      <c r="O48" s="463" t="str">
        <f>IF('Historical Data'!AN39="","",'Historical Data'!AN39)</f>
        <v/>
      </c>
      <c r="P48" s="468" t="str">
        <f>IF('Historical Data'!AO39="","",'Historical Data'!AO39)</f>
        <v/>
      </c>
      <c r="Q48" s="463" t="str">
        <f>IF('Historical Data'!AP39="","",'Historical Data'!AP39)</f>
        <v/>
      </c>
      <c r="R48" s="463"/>
      <c r="T48" s="464"/>
      <c r="U48" s="463"/>
      <c r="V48" s="468"/>
      <c r="W48" s="463"/>
      <c r="X48" s="463"/>
      <c r="AA48" s="464" t="str">
        <f>IF('Historical Data'!AV39="","",'Historical Data'!AV39)</f>
        <v/>
      </c>
      <c r="AB48" s="464" t="str">
        <f>IF('Historical Data'!AW39="","",'Historical Data'!AW39)</f>
        <v/>
      </c>
      <c r="AC48" s="464" t="str">
        <f>IF('Historical Data'!AX39="","",'Historical Data'!AX39)</f>
        <v/>
      </c>
      <c r="AD48" s="468" t="str">
        <f>IF('Historical Data'!AY39="","",'Historical Data'!AY39)</f>
        <v/>
      </c>
      <c r="AE48" s="463" t="str">
        <f>IF('Historical Data'!AZ39="","",'Historical Data'!AZ39)</f>
        <v/>
      </c>
      <c r="AF48" s="463" t="str">
        <f>IF('Historical Data'!BA39="","",'Historical Data'!BA39)</f>
        <v/>
      </c>
    </row>
    <row r="49" spans="2:32">
      <c r="B49" s="458" t="str">
        <f>IF(OR('Historical Data'!B40="",'Historical Data'!B40=45616),"",'Historical Data'!B40)</f>
        <v/>
      </c>
      <c r="C49" s="459" t="str">
        <f>IF('Historical Data'!AB40="","",'Historical Data'!AB40)</f>
        <v/>
      </c>
      <c r="D49" s="469" t="str">
        <f>IF('Historical Data'!AC40="","",'Historical Data'!AC40)</f>
        <v/>
      </c>
      <c r="E49" s="460" t="str">
        <f>IF('Historical Data'!AE40="","",'Historical Data'!AE40)</f>
        <v/>
      </c>
      <c r="F49" s="460" t="str">
        <f>IF('Historical Data'!AF40="","",'Historical Data'!AF40)</f>
        <v/>
      </c>
      <c r="G49" s="467" t="str">
        <f>IF('Historical Data'!AG40="","",'Historical Data'!AG40)</f>
        <v/>
      </c>
      <c r="H49" s="466" t="str">
        <f>IF('Historical Data'!AH40="","",'Historical Data'!AH40)</f>
        <v/>
      </c>
      <c r="I49" s="466" t="str">
        <f>IF('Historical Data'!AI40="","",'Historical Data'!AI40)</f>
        <v/>
      </c>
      <c r="J49" s="466" t="str">
        <f>IF('Historical Data'!AJ40="","",'Historical Data'!AJ40)</f>
        <v/>
      </c>
      <c r="K49" s="469" t="str">
        <f>IF('Historical Data'!AK40="","",'Historical Data'!AK40)</f>
        <v/>
      </c>
      <c r="L49" s="469"/>
      <c r="N49" s="464" t="str">
        <f>IF('Historical Data'!AL40="","",'Historical Data'!AL40)</f>
        <v/>
      </c>
      <c r="O49" s="463" t="str">
        <f>IF('Historical Data'!AN40="","",'Historical Data'!AN40)</f>
        <v/>
      </c>
      <c r="P49" s="468" t="str">
        <f>IF('Historical Data'!AO40="","",'Historical Data'!AO40)</f>
        <v/>
      </c>
      <c r="Q49" s="463" t="str">
        <f>IF('Historical Data'!AP40="","",'Historical Data'!AP40)</f>
        <v/>
      </c>
      <c r="R49" s="463"/>
      <c r="T49" s="464"/>
      <c r="U49" s="463"/>
      <c r="V49" s="468"/>
      <c r="W49" s="463"/>
      <c r="X49" s="463"/>
      <c r="AA49" s="464" t="str">
        <f>IF('Historical Data'!AV40="","",'Historical Data'!AV40)</f>
        <v/>
      </c>
      <c r="AB49" s="464" t="str">
        <f>IF('Historical Data'!AW40="","",'Historical Data'!AW40)</f>
        <v/>
      </c>
      <c r="AC49" s="464" t="str">
        <f>IF('Historical Data'!AX40="","",'Historical Data'!AX40)</f>
        <v/>
      </c>
      <c r="AD49" s="468" t="str">
        <f>IF('Historical Data'!AY40="","",'Historical Data'!AY40)</f>
        <v/>
      </c>
      <c r="AE49" s="463" t="str">
        <f>IF('Historical Data'!AZ40="","",'Historical Data'!AZ40)</f>
        <v/>
      </c>
      <c r="AF49" s="463" t="str">
        <f>IF('Historical Data'!BA40="","",'Historical Data'!BA40)</f>
        <v/>
      </c>
    </row>
    <row r="50" spans="2:32">
      <c r="B50" s="458" t="str">
        <f>IF(OR('Historical Data'!B41="",'Historical Data'!B41=45616),"",'Historical Data'!B41)</f>
        <v/>
      </c>
      <c r="C50" s="459" t="str">
        <f>IF('Historical Data'!AB41="","",'Historical Data'!AB41)</f>
        <v/>
      </c>
      <c r="D50" s="469" t="str">
        <f>IF('Historical Data'!AC41="","",'Historical Data'!AC41)</f>
        <v/>
      </c>
      <c r="E50" s="460" t="str">
        <f>IF('Historical Data'!AE41="","",'Historical Data'!AE41)</f>
        <v/>
      </c>
      <c r="F50" s="460" t="str">
        <f>IF('Historical Data'!AF41="","",'Historical Data'!AF41)</f>
        <v/>
      </c>
      <c r="G50" s="467" t="str">
        <f>IF('Historical Data'!AG41="","",'Historical Data'!AG41)</f>
        <v/>
      </c>
      <c r="H50" s="466" t="str">
        <f>IF('Historical Data'!AH41="","",'Historical Data'!AH41)</f>
        <v/>
      </c>
      <c r="I50" s="466" t="str">
        <f>IF('Historical Data'!AI41="","",'Historical Data'!AI41)</f>
        <v/>
      </c>
      <c r="J50" s="466" t="str">
        <f>IF('Historical Data'!AJ41="","",'Historical Data'!AJ41)</f>
        <v/>
      </c>
      <c r="K50" s="469" t="str">
        <f>IF('Historical Data'!AK41="","",'Historical Data'!AK41)</f>
        <v/>
      </c>
      <c r="L50" s="469"/>
      <c r="N50" s="464" t="str">
        <f>IF('Historical Data'!AL41="","",'Historical Data'!AL41)</f>
        <v/>
      </c>
      <c r="O50" s="463" t="str">
        <f>IF('Historical Data'!AN41="","",'Historical Data'!AN41)</f>
        <v/>
      </c>
      <c r="P50" s="468" t="str">
        <f>IF('Historical Data'!AO41="","",'Historical Data'!AO41)</f>
        <v/>
      </c>
      <c r="Q50" s="463" t="str">
        <f>IF('Historical Data'!AP41="","",'Historical Data'!AP41)</f>
        <v/>
      </c>
      <c r="R50" s="463"/>
      <c r="T50" s="464"/>
      <c r="U50" s="463"/>
      <c r="V50" s="468"/>
      <c r="W50" s="463"/>
      <c r="X50" s="463"/>
      <c r="AA50" s="464" t="str">
        <f>IF('Historical Data'!AV41="","",'Historical Data'!AV41)</f>
        <v/>
      </c>
      <c r="AB50" s="464" t="str">
        <f>IF('Historical Data'!AW41="","",'Historical Data'!AW41)</f>
        <v/>
      </c>
      <c r="AC50" s="464" t="str">
        <f>IF('Historical Data'!AX41="","",'Historical Data'!AX41)</f>
        <v/>
      </c>
      <c r="AD50" s="468" t="str">
        <f>IF('Historical Data'!AY41="","",'Historical Data'!AY41)</f>
        <v/>
      </c>
      <c r="AE50" s="463" t="str">
        <f>IF('Historical Data'!AZ41="","",'Historical Data'!AZ41)</f>
        <v/>
      </c>
      <c r="AF50" s="463" t="str">
        <f>IF('Historical Data'!BA41="","",'Historical Data'!BA41)</f>
        <v/>
      </c>
    </row>
    <row r="51" spans="2:32">
      <c r="B51" s="458" t="str">
        <f>IF(OR('Historical Data'!B42="",'Historical Data'!B42=45616),"",'Historical Data'!B42)</f>
        <v/>
      </c>
      <c r="C51" s="459" t="str">
        <f>IF('Historical Data'!AB42="","",'Historical Data'!AB42)</f>
        <v/>
      </c>
      <c r="D51" s="469" t="str">
        <f>IF('Historical Data'!AC42="","",'Historical Data'!AC42)</f>
        <v/>
      </c>
      <c r="E51" s="460" t="str">
        <f>IF('Historical Data'!AE42="","",'Historical Data'!AE42)</f>
        <v/>
      </c>
      <c r="F51" s="460" t="str">
        <f>IF('Historical Data'!AF42="","",'Historical Data'!AF42)</f>
        <v/>
      </c>
      <c r="G51" s="467" t="str">
        <f>IF('Historical Data'!AG42="","",'Historical Data'!AG42)</f>
        <v/>
      </c>
      <c r="H51" s="466" t="str">
        <f>IF('Historical Data'!AH42="","",'Historical Data'!AH42)</f>
        <v/>
      </c>
      <c r="I51" s="466" t="str">
        <f>IF('Historical Data'!AI42="","",'Historical Data'!AI42)</f>
        <v/>
      </c>
      <c r="J51" s="466" t="str">
        <f>IF('Historical Data'!AJ42="","",'Historical Data'!AJ42)</f>
        <v/>
      </c>
      <c r="K51" s="469" t="str">
        <f>IF('Historical Data'!AK42="","",'Historical Data'!AK42)</f>
        <v/>
      </c>
      <c r="L51" s="469"/>
      <c r="N51" s="464" t="str">
        <f>IF('Historical Data'!AL42="","",'Historical Data'!AL42)</f>
        <v/>
      </c>
      <c r="O51" s="463" t="str">
        <f>IF('Historical Data'!AN42="","",'Historical Data'!AN42)</f>
        <v/>
      </c>
      <c r="P51" s="468" t="str">
        <f>IF('Historical Data'!AO42="","",'Historical Data'!AO42)</f>
        <v/>
      </c>
      <c r="Q51" s="463" t="str">
        <f>IF('Historical Data'!AP42="","",'Historical Data'!AP42)</f>
        <v/>
      </c>
      <c r="R51" s="463"/>
      <c r="T51" s="464"/>
      <c r="U51" s="463"/>
      <c r="V51" s="468"/>
      <c r="W51" s="463"/>
      <c r="X51" s="463"/>
      <c r="AA51" s="464" t="str">
        <f>IF('Historical Data'!AV42="","",'Historical Data'!AV42)</f>
        <v/>
      </c>
      <c r="AB51" s="464" t="str">
        <f>IF('Historical Data'!AW42="","",'Historical Data'!AW42)</f>
        <v/>
      </c>
      <c r="AC51" s="464" t="str">
        <f>IF('Historical Data'!AX42="","",'Historical Data'!AX42)</f>
        <v/>
      </c>
      <c r="AD51" s="468" t="str">
        <f>IF('Historical Data'!AY42="","",'Historical Data'!AY42)</f>
        <v/>
      </c>
      <c r="AE51" s="463" t="str">
        <f>IF('Historical Data'!AZ42="","",'Historical Data'!AZ42)</f>
        <v/>
      </c>
      <c r="AF51" s="463" t="str">
        <f>IF('Historical Data'!BA42="","",'Historical Data'!BA42)</f>
        <v/>
      </c>
    </row>
    <row r="52" spans="2:32">
      <c r="B52" s="458" t="str">
        <f>IF(OR('Historical Data'!B43="",'Historical Data'!B43=45616),"",'Historical Data'!B43)</f>
        <v/>
      </c>
      <c r="C52" s="459" t="str">
        <f>IF('Historical Data'!AB43="","",'Historical Data'!AB43)</f>
        <v/>
      </c>
      <c r="D52" s="469" t="str">
        <f>IF('Historical Data'!AC43="","",'Historical Data'!AC43)</f>
        <v/>
      </c>
      <c r="E52" s="460" t="str">
        <f>IF('Historical Data'!AE43="","",'Historical Data'!AE43)</f>
        <v/>
      </c>
      <c r="F52" s="460" t="str">
        <f>IF('Historical Data'!AF43="","",'Historical Data'!AF43)</f>
        <v/>
      </c>
      <c r="G52" s="467" t="str">
        <f>IF('Historical Data'!AG43="","",'Historical Data'!AG43)</f>
        <v/>
      </c>
      <c r="H52" s="466" t="str">
        <f>IF('Historical Data'!AH43="","",'Historical Data'!AH43)</f>
        <v/>
      </c>
      <c r="I52" s="466" t="str">
        <f>IF('Historical Data'!AI43="","",'Historical Data'!AI43)</f>
        <v/>
      </c>
      <c r="J52" s="466" t="str">
        <f>IF('Historical Data'!AJ43="","",'Historical Data'!AJ43)</f>
        <v/>
      </c>
      <c r="K52" s="469" t="str">
        <f>IF('Historical Data'!AK43="","",'Historical Data'!AK43)</f>
        <v/>
      </c>
      <c r="L52" s="469"/>
      <c r="N52" s="464" t="str">
        <f>IF('Historical Data'!AL43="","",'Historical Data'!AL43)</f>
        <v/>
      </c>
      <c r="O52" s="463" t="str">
        <f>IF('Historical Data'!AN43="","",'Historical Data'!AN43)</f>
        <v/>
      </c>
      <c r="P52" s="468" t="str">
        <f>IF('Historical Data'!AO43="","",'Historical Data'!AO43)</f>
        <v/>
      </c>
      <c r="Q52" s="463" t="str">
        <f>IF('Historical Data'!AP43="","",'Historical Data'!AP43)</f>
        <v/>
      </c>
      <c r="R52" s="463"/>
      <c r="T52" s="464"/>
      <c r="U52" s="463"/>
      <c r="V52" s="468"/>
      <c r="W52" s="463"/>
      <c r="X52" s="463"/>
      <c r="AA52" s="464" t="str">
        <f>IF('Historical Data'!AV43="","",'Historical Data'!AV43)</f>
        <v/>
      </c>
      <c r="AB52" s="464" t="str">
        <f>IF('Historical Data'!AW43="","",'Historical Data'!AW43)</f>
        <v/>
      </c>
      <c r="AC52" s="464" t="str">
        <f>IF('Historical Data'!AX43="","",'Historical Data'!AX43)</f>
        <v/>
      </c>
      <c r="AD52" s="468" t="str">
        <f>IF('Historical Data'!AY43="","",'Historical Data'!AY43)</f>
        <v/>
      </c>
      <c r="AE52" s="463" t="str">
        <f>IF('Historical Data'!AZ43="","",'Historical Data'!AZ43)</f>
        <v/>
      </c>
      <c r="AF52" s="463" t="str">
        <f>IF('Historical Data'!BA43="","",'Historical Data'!BA43)</f>
        <v/>
      </c>
    </row>
    <row r="53" spans="2:32">
      <c r="B53" s="458" t="str">
        <f>IF(OR('Historical Data'!B44="",'Historical Data'!B44=45616),"",'Historical Data'!B44)</f>
        <v/>
      </c>
      <c r="C53" s="459" t="str">
        <f>IF('Historical Data'!AB44="","",'Historical Data'!AB44)</f>
        <v/>
      </c>
      <c r="D53" s="469" t="str">
        <f>IF('Historical Data'!AC44="","",'Historical Data'!AC44)</f>
        <v/>
      </c>
      <c r="E53" s="460" t="str">
        <f>IF('Historical Data'!AE44="","",'Historical Data'!AE44)</f>
        <v/>
      </c>
      <c r="F53" s="460" t="str">
        <f>IF('Historical Data'!AF44="","",'Historical Data'!AF44)</f>
        <v/>
      </c>
      <c r="G53" s="467" t="str">
        <f>IF('Historical Data'!AG44="","",'Historical Data'!AG44)</f>
        <v/>
      </c>
      <c r="H53" s="466" t="str">
        <f>IF('Historical Data'!AH44="","",'Historical Data'!AH44)</f>
        <v/>
      </c>
      <c r="I53" s="466" t="str">
        <f>IF('Historical Data'!AI44="","",'Historical Data'!AI44)</f>
        <v/>
      </c>
      <c r="J53" s="466" t="str">
        <f>IF('Historical Data'!AJ44="","",'Historical Data'!AJ44)</f>
        <v/>
      </c>
      <c r="K53" s="469" t="str">
        <f>IF('Historical Data'!AK44="","",'Historical Data'!AK44)</f>
        <v/>
      </c>
      <c r="L53" s="469"/>
      <c r="N53" s="464" t="str">
        <f>IF('Historical Data'!AL44="","",'Historical Data'!AL44)</f>
        <v/>
      </c>
      <c r="O53" s="463" t="str">
        <f>IF('Historical Data'!AN44="","",'Historical Data'!AN44)</f>
        <v/>
      </c>
      <c r="P53" s="468" t="str">
        <f>IF('Historical Data'!AO44="","",'Historical Data'!AO44)</f>
        <v/>
      </c>
      <c r="Q53" s="463" t="str">
        <f>IF('Historical Data'!AP44="","",'Historical Data'!AP44)</f>
        <v/>
      </c>
      <c r="R53" s="463"/>
      <c r="T53" s="464"/>
      <c r="U53" s="463"/>
      <c r="V53" s="468"/>
      <c r="W53" s="463"/>
      <c r="X53" s="463"/>
      <c r="AA53" s="464" t="str">
        <f>IF('Historical Data'!AV44="","",'Historical Data'!AV44)</f>
        <v/>
      </c>
      <c r="AB53" s="464" t="str">
        <f>IF('Historical Data'!AW44="","",'Historical Data'!AW44)</f>
        <v/>
      </c>
      <c r="AC53" s="464" t="str">
        <f>IF('Historical Data'!AX44="","",'Historical Data'!AX44)</f>
        <v/>
      </c>
      <c r="AD53" s="468" t="str">
        <f>IF('Historical Data'!AY44="","",'Historical Data'!AY44)</f>
        <v/>
      </c>
      <c r="AE53" s="463" t="str">
        <f>IF('Historical Data'!AZ44="","",'Historical Data'!AZ44)</f>
        <v/>
      </c>
      <c r="AF53" s="463" t="str">
        <f>IF('Historical Data'!BA44="","",'Historical Data'!BA44)</f>
        <v/>
      </c>
    </row>
    <row r="54" spans="2:32">
      <c r="B54" s="458" t="str">
        <f>IF(OR('Historical Data'!B45="",'Historical Data'!B45=45616),"",'Historical Data'!B45)</f>
        <v/>
      </c>
      <c r="C54" s="459" t="str">
        <f>IF('Historical Data'!AB45="","",'Historical Data'!AB45)</f>
        <v/>
      </c>
      <c r="D54" s="469" t="str">
        <f>IF('Historical Data'!AC45="","",'Historical Data'!AC45)</f>
        <v/>
      </c>
      <c r="E54" s="460" t="str">
        <f>IF('Historical Data'!AE45="","",'Historical Data'!AE45)</f>
        <v/>
      </c>
      <c r="F54" s="460" t="str">
        <f>IF('Historical Data'!AF45="","",'Historical Data'!AF45)</f>
        <v/>
      </c>
      <c r="G54" s="467" t="str">
        <f>IF('Historical Data'!AG45="","",'Historical Data'!AG45)</f>
        <v/>
      </c>
      <c r="H54" s="466" t="str">
        <f>IF('Historical Data'!AH45="","",'Historical Data'!AH45)</f>
        <v/>
      </c>
      <c r="I54" s="466" t="str">
        <f>IF('Historical Data'!AI45="","",'Historical Data'!AI45)</f>
        <v/>
      </c>
      <c r="J54" s="466" t="str">
        <f>IF('Historical Data'!AJ45="","",'Historical Data'!AJ45)</f>
        <v/>
      </c>
      <c r="K54" s="469" t="str">
        <f>IF('Historical Data'!AK45="","",'Historical Data'!AK45)</f>
        <v/>
      </c>
      <c r="L54" s="469"/>
      <c r="N54" s="464" t="str">
        <f>IF('Historical Data'!AL45="","",'Historical Data'!AL45)</f>
        <v/>
      </c>
      <c r="O54" s="463" t="str">
        <f>IF('Historical Data'!AN45="","",'Historical Data'!AN45)</f>
        <v/>
      </c>
      <c r="P54" s="468" t="str">
        <f>IF('Historical Data'!AO45="","",'Historical Data'!AO45)</f>
        <v/>
      </c>
      <c r="Q54" s="463" t="str">
        <f>IF('Historical Data'!AP45="","",'Historical Data'!AP45)</f>
        <v/>
      </c>
      <c r="R54" s="463"/>
      <c r="T54" s="464"/>
      <c r="U54" s="463"/>
      <c r="V54" s="468"/>
      <c r="W54" s="463"/>
      <c r="X54" s="463"/>
      <c r="AA54" s="464" t="str">
        <f>IF('Historical Data'!AV45="","",'Historical Data'!AV45)</f>
        <v/>
      </c>
      <c r="AB54" s="464" t="str">
        <f>IF('Historical Data'!AW45="","",'Historical Data'!AW45)</f>
        <v/>
      </c>
      <c r="AC54" s="464" t="str">
        <f>IF('Historical Data'!AX45="","",'Historical Data'!AX45)</f>
        <v/>
      </c>
      <c r="AD54" s="468" t="str">
        <f>IF('Historical Data'!AY45="","",'Historical Data'!AY45)</f>
        <v/>
      </c>
      <c r="AE54" s="463" t="str">
        <f>IF('Historical Data'!AZ45="","",'Historical Data'!AZ45)</f>
        <v/>
      </c>
      <c r="AF54" s="463" t="str">
        <f>IF('Historical Data'!BA45="","",'Historical Data'!BA45)</f>
        <v/>
      </c>
    </row>
    <row r="55" spans="2:32">
      <c r="B55" s="458" t="str">
        <f>IF(OR('Historical Data'!B46="",'Historical Data'!B46=45616),"",'Historical Data'!B46)</f>
        <v/>
      </c>
      <c r="C55" s="459" t="str">
        <f>IF('Historical Data'!AB46="","",'Historical Data'!AB46)</f>
        <v/>
      </c>
      <c r="D55" s="469" t="str">
        <f>IF('Historical Data'!AC46="","",'Historical Data'!AC46)</f>
        <v/>
      </c>
      <c r="E55" s="460" t="str">
        <f>IF('Historical Data'!AE46="","",'Historical Data'!AE46)</f>
        <v/>
      </c>
      <c r="F55" s="460" t="str">
        <f>IF('Historical Data'!AF46="","",'Historical Data'!AF46)</f>
        <v/>
      </c>
      <c r="G55" s="467" t="str">
        <f>IF('Historical Data'!AG46="","",'Historical Data'!AG46)</f>
        <v/>
      </c>
      <c r="H55" s="466" t="str">
        <f>IF('Historical Data'!AH46="","",'Historical Data'!AH46)</f>
        <v/>
      </c>
      <c r="I55" s="466" t="str">
        <f>IF('Historical Data'!AI46="","",'Historical Data'!AI46)</f>
        <v/>
      </c>
      <c r="J55" s="466" t="str">
        <f>IF('Historical Data'!AJ46="","",'Historical Data'!AJ46)</f>
        <v/>
      </c>
      <c r="K55" s="469" t="str">
        <f>IF('Historical Data'!AK46="","",'Historical Data'!AK46)</f>
        <v/>
      </c>
      <c r="L55" s="469"/>
      <c r="N55" s="464" t="str">
        <f>IF('Historical Data'!AL46="","",'Historical Data'!AL46)</f>
        <v/>
      </c>
      <c r="O55" s="463" t="str">
        <f>IF('Historical Data'!AN46="","",'Historical Data'!AN46)</f>
        <v/>
      </c>
      <c r="P55" s="468" t="str">
        <f>IF('Historical Data'!AO46="","",'Historical Data'!AO46)</f>
        <v/>
      </c>
      <c r="Q55" s="463" t="str">
        <f>IF('Historical Data'!AP46="","",'Historical Data'!AP46)</f>
        <v/>
      </c>
      <c r="R55" s="463"/>
      <c r="T55" s="464"/>
      <c r="U55" s="463"/>
      <c r="V55" s="468"/>
      <c r="W55" s="463"/>
      <c r="X55" s="463"/>
      <c r="AA55" s="464" t="str">
        <f>IF('Historical Data'!AV46="","",'Historical Data'!AV46)</f>
        <v/>
      </c>
      <c r="AB55" s="464" t="str">
        <f>IF('Historical Data'!AW46="","",'Historical Data'!AW46)</f>
        <v/>
      </c>
      <c r="AC55" s="464" t="str">
        <f>IF('Historical Data'!AX46="","",'Historical Data'!AX46)</f>
        <v/>
      </c>
      <c r="AD55" s="468" t="str">
        <f>IF('Historical Data'!AY46="","",'Historical Data'!AY46)</f>
        <v/>
      </c>
      <c r="AE55" s="463" t="str">
        <f>IF('Historical Data'!AZ46="","",'Historical Data'!AZ46)</f>
        <v/>
      </c>
      <c r="AF55" s="463" t="str">
        <f>IF('Historical Data'!BA46="","",'Historical Data'!BA46)</f>
        <v/>
      </c>
    </row>
    <row r="56" spans="2:32">
      <c r="B56" s="458" t="str">
        <f>IF(OR('Historical Data'!B47="",'Historical Data'!B47=45616),"",'Historical Data'!B47)</f>
        <v/>
      </c>
      <c r="C56" s="459" t="str">
        <f>IF('Historical Data'!AB47="","",'Historical Data'!AB47)</f>
        <v/>
      </c>
      <c r="D56" s="469" t="str">
        <f>IF('Historical Data'!AC47="","",'Historical Data'!AC47)</f>
        <v/>
      </c>
      <c r="E56" s="460" t="str">
        <f>IF('Historical Data'!AE47="","",'Historical Data'!AE47)</f>
        <v/>
      </c>
      <c r="F56" s="460" t="str">
        <f>IF('Historical Data'!AF47="","",'Historical Data'!AF47)</f>
        <v/>
      </c>
      <c r="G56" s="467" t="str">
        <f>IF('Historical Data'!AG47="","",'Historical Data'!AG47)</f>
        <v/>
      </c>
      <c r="H56" s="466" t="str">
        <f>IF('Historical Data'!AH47="","",'Historical Data'!AH47)</f>
        <v/>
      </c>
      <c r="I56" s="466" t="str">
        <f>IF('Historical Data'!AI47="","",'Historical Data'!AI47)</f>
        <v/>
      </c>
      <c r="J56" s="466" t="str">
        <f>IF('Historical Data'!AJ47="","",'Historical Data'!AJ47)</f>
        <v/>
      </c>
      <c r="K56" s="469" t="str">
        <f>IF('Historical Data'!AK47="","",'Historical Data'!AK47)</f>
        <v/>
      </c>
      <c r="L56" s="469"/>
      <c r="N56" s="464" t="str">
        <f>IF('Historical Data'!AL47="","",'Historical Data'!AL47)</f>
        <v/>
      </c>
      <c r="O56" s="463" t="str">
        <f>IF('Historical Data'!AN47="","",'Historical Data'!AN47)</f>
        <v/>
      </c>
      <c r="P56" s="468" t="str">
        <f>IF('Historical Data'!AO47="","",'Historical Data'!AO47)</f>
        <v/>
      </c>
      <c r="Q56" s="463" t="str">
        <f>IF('Historical Data'!AP47="","",'Historical Data'!AP47)</f>
        <v/>
      </c>
      <c r="R56" s="463"/>
      <c r="T56" s="464"/>
      <c r="U56" s="463"/>
      <c r="V56" s="468"/>
      <c r="W56" s="463"/>
      <c r="X56" s="463"/>
      <c r="AA56" s="464" t="str">
        <f>IF('Historical Data'!AV47="","",'Historical Data'!AV47)</f>
        <v/>
      </c>
      <c r="AB56" s="464" t="str">
        <f>IF('Historical Data'!AW47="","",'Historical Data'!AW47)</f>
        <v/>
      </c>
      <c r="AC56" s="464" t="str">
        <f>IF('Historical Data'!AX47="","",'Historical Data'!AX47)</f>
        <v/>
      </c>
      <c r="AD56" s="468" t="str">
        <f>IF('Historical Data'!AY47="","",'Historical Data'!AY47)</f>
        <v/>
      </c>
      <c r="AE56" s="463" t="str">
        <f>IF('Historical Data'!AZ47="","",'Historical Data'!AZ47)</f>
        <v/>
      </c>
      <c r="AF56" s="463" t="str">
        <f>IF('Historical Data'!BA47="","",'Historical Data'!BA47)</f>
        <v/>
      </c>
    </row>
    <row r="57" spans="2:32">
      <c r="B57" s="458" t="str">
        <f>IF(OR('Historical Data'!B48="",'Historical Data'!B48=45616),"",'Historical Data'!B48)</f>
        <v/>
      </c>
      <c r="C57" s="459" t="str">
        <f>IF('Historical Data'!AB48="","",'Historical Data'!AB48)</f>
        <v/>
      </c>
      <c r="D57" s="469" t="str">
        <f>IF('Historical Data'!AC48="","",'Historical Data'!AC48)</f>
        <v/>
      </c>
      <c r="E57" s="460" t="str">
        <f>IF('Historical Data'!AE48="","",'Historical Data'!AE48)</f>
        <v/>
      </c>
      <c r="F57" s="460" t="str">
        <f>IF('Historical Data'!AF48="","",'Historical Data'!AF48)</f>
        <v/>
      </c>
      <c r="G57" s="467" t="str">
        <f>IF('Historical Data'!AG48="","",'Historical Data'!AG48)</f>
        <v/>
      </c>
      <c r="H57" s="466" t="str">
        <f>IF('Historical Data'!AH48="","",'Historical Data'!AH48)</f>
        <v/>
      </c>
      <c r="I57" s="466" t="str">
        <f>IF('Historical Data'!AI48="","",'Historical Data'!AI48)</f>
        <v/>
      </c>
      <c r="J57" s="466" t="str">
        <f>IF('Historical Data'!AJ48="","",'Historical Data'!AJ48)</f>
        <v/>
      </c>
      <c r="K57" s="469" t="str">
        <f>IF('Historical Data'!AK48="","",'Historical Data'!AK48)</f>
        <v/>
      </c>
      <c r="L57" s="469"/>
      <c r="N57" s="464" t="str">
        <f>IF('Historical Data'!AL48="","",'Historical Data'!AL48)</f>
        <v/>
      </c>
      <c r="O57" s="463" t="str">
        <f>IF('Historical Data'!AN48="","",'Historical Data'!AN48)</f>
        <v/>
      </c>
      <c r="P57" s="468" t="str">
        <f>IF('Historical Data'!AO48="","",'Historical Data'!AO48)</f>
        <v/>
      </c>
      <c r="Q57" s="463" t="str">
        <f>IF('Historical Data'!AP48="","",'Historical Data'!AP48)</f>
        <v/>
      </c>
      <c r="R57" s="463"/>
      <c r="T57" s="464"/>
      <c r="U57" s="463"/>
      <c r="V57" s="468"/>
      <c r="W57" s="463"/>
      <c r="X57" s="463"/>
      <c r="AA57" s="464" t="str">
        <f>IF('Historical Data'!AV48="","",'Historical Data'!AV48)</f>
        <v/>
      </c>
      <c r="AB57" s="464" t="str">
        <f>IF('Historical Data'!AW48="","",'Historical Data'!AW48)</f>
        <v/>
      </c>
      <c r="AC57" s="464" t="str">
        <f>IF('Historical Data'!AX48="","",'Historical Data'!AX48)</f>
        <v/>
      </c>
      <c r="AD57" s="468" t="str">
        <f>IF('Historical Data'!AY48="","",'Historical Data'!AY48)</f>
        <v/>
      </c>
      <c r="AE57" s="463" t="str">
        <f>IF('Historical Data'!AZ48="","",'Historical Data'!AZ48)</f>
        <v/>
      </c>
      <c r="AF57" s="463" t="str">
        <f>IF('Historical Data'!BA48="","",'Historical Data'!BA48)</f>
        <v/>
      </c>
    </row>
    <row r="58" spans="2:32">
      <c r="B58" s="458" t="str">
        <f>IF(OR('Historical Data'!B49="",'Historical Data'!B49=45616),"",'Historical Data'!B49)</f>
        <v/>
      </c>
      <c r="C58" s="459" t="str">
        <f>IF('Historical Data'!AB49="","",'Historical Data'!AB49)</f>
        <v/>
      </c>
      <c r="D58" s="469" t="str">
        <f>IF('Historical Data'!AC49="","",'Historical Data'!AC49)</f>
        <v/>
      </c>
      <c r="E58" s="460" t="str">
        <f>IF('Historical Data'!AE49="","",'Historical Data'!AE49)</f>
        <v/>
      </c>
      <c r="F58" s="460" t="str">
        <f>IF('Historical Data'!AF49="","",'Historical Data'!AF49)</f>
        <v/>
      </c>
      <c r="G58" s="467" t="str">
        <f>IF('Historical Data'!AG49="","",'Historical Data'!AG49)</f>
        <v/>
      </c>
      <c r="H58" s="466" t="str">
        <f>IF('Historical Data'!AH49="","",'Historical Data'!AH49)</f>
        <v/>
      </c>
      <c r="I58" s="466" t="str">
        <f>IF('Historical Data'!AI49="","",'Historical Data'!AI49)</f>
        <v/>
      </c>
      <c r="J58" s="466" t="str">
        <f>IF('Historical Data'!AJ49="","",'Historical Data'!AJ49)</f>
        <v/>
      </c>
      <c r="K58" s="469" t="str">
        <f>IF('Historical Data'!AK49="","",'Historical Data'!AK49)</f>
        <v/>
      </c>
      <c r="L58" s="469"/>
      <c r="N58" s="464" t="str">
        <f>IF('Historical Data'!AL49="","",'Historical Data'!AL49)</f>
        <v/>
      </c>
      <c r="O58" s="463" t="str">
        <f>IF('Historical Data'!AN49="","",'Historical Data'!AN49)</f>
        <v/>
      </c>
      <c r="P58" s="468" t="str">
        <f>IF('Historical Data'!AO49="","",'Historical Data'!AO49)</f>
        <v/>
      </c>
      <c r="Q58" s="463" t="str">
        <f>IF('Historical Data'!AP49="","",'Historical Data'!AP49)</f>
        <v/>
      </c>
      <c r="R58" s="463"/>
      <c r="T58" s="464"/>
      <c r="U58" s="463"/>
      <c r="V58" s="468"/>
      <c r="W58" s="463"/>
      <c r="X58" s="463"/>
      <c r="AA58" s="464" t="str">
        <f>IF('Historical Data'!AV49="","",'Historical Data'!AV49)</f>
        <v/>
      </c>
      <c r="AB58" s="464" t="str">
        <f>IF('Historical Data'!AW49="","",'Historical Data'!AW49)</f>
        <v/>
      </c>
      <c r="AC58" s="464" t="str">
        <f>IF('Historical Data'!AX49="","",'Historical Data'!AX49)</f>
        <v/>
      </c>
      <c r="AD58" s="468" t="str">
        <f>IF('Historical Data'!AY49="","",'Historical Data'!AY49)</f>
        <v/>
      </c>
      <c r="AE58" s="463" t="str">
        <f>IF('Historical Data'!AZ49="","",'Historical Data'!AZ49)</f>
        <v/>
      </c>
      <c r="AF58" s="463" t="str">
        <f>IF('Historical Data'!BA49="","",'Historical Data'!BA49)</f>
        <v/>
      </c>
    </row>
    <row r="59" spans="2:32">
      <c r="B59" s="458" t="str">
        <f>IF(OR('Historical Data'!B50="",'Historical Data'!B50=45616),"",'Historical Data'!B50)</f>
        <v/>
      </c>
      <c r="C59" s="459" t="str">
        <f>IF('Historical Data'!AB50="","",'Historical Data'!AB50)</f>
        <v/>
      </c>
      <c r="D59" s="469" t="str">
        <f>IF('Historical Data'!AC50="","",'Historical Data'!AC50)</f>
        <v/>
      </c>
      <c r="E59" s="460" t="str">
        <f>IF('Historical Data'!AE50="","",'Historical Data'!AE50)</f>
        <v/>
      </c>
      <c r="F59" s="460" t="str">
        <f>IF('Historical Data'!AF50="","",'Historical Data'!AF50)</f>
        <v/>
      </c>
      <c r="G59" s="467" t="str">
        <f>IF('Historical Data'!AG50="","",'Historical Data'!AG50)</f>
        <v/>
      </c>
      <c r="H59" s="466" t="str">
        <f>IF('Historical Data'!AH50="","",'Historical Data'!AH50)</f>
        <v/>
      </c>
      <c r="I59" s="466" t="str">
        <f>IF('Historical Data'!AI50="","",'Historical Data'!AI50)</f>
        <v/>
      </c>
      <c r="J59" s="466" t="str">
        <f>IF('Historical Data'!AJ50="","",'Historical Data'!AJ50)</f>
        <v/>
      </c>
      <c r="K59" s="469" t="str">
        <f>IF('Historical Data'!AK50="","",'Historical Data'!AK50)</f>
        <v/>
      </c>
      <c r="L59" s="469"/>
      <c r="N59" s="464" t="str">
        <f>IF('Historical Data'!AL50="","",'Historical Data'!AL50)</f>
        <v/>
      </c>
      <c r="O59" s="463" t="str">
        <f>IF('Historical Data'!AN50="","",'Historical Data'!AN50)</f>
        <v/>
      </c>
      <c r="P59" s="468" t="str">
        <f>IF('Historical Data'!AO50="","",'Historical Data'!AO50)</f>
        <v/>
      </c>
      <c r="Q59" s="463" t="str">
        <f>IF('Historical Data'!AP50="","",'Historical Data'!AP50)</f>
        <v/>
      </c>
      <c r="R59" s="463"/>
      <c r="T59" s="464"/>
      <c r="U59" s="463"/>
      <c r="V59" s="468"/>
      <c r="W59" s="463"/>
      <c r="X59" s="463"/>
      <c r="AA59" s="464" t="str">
        <f>IF('Historical Data'!AV50="","",'Historical Data'!AV50)</f>
        <v/>
      </c>
      <c r="AB59" s="464" t="str">
        <f>IF('Historical Data'!AW50="","",'Historical Data'!AW50)</f>
        <v/>
      </c>
      <c r="AC59" s="464" t="str">
        <f>IF('Historical Data'!AX50="","",'Historical Data'!AX50)</f>
        <v/>
      </c>
      <c r="AD59" s="468" t="str">
        <f>IF('Historical Data'!AY50="","",'Historical Data'!AY50)</f>
        <v/>
      </c>
      <c r="AE59" s="463" t="str">
        <f>IF('Historical Data'!AZ50="","",'Historical Data'!AZ50)</f>
        <v/>
      </c>
      <c r="AF59" s="463" t="str">
        <f>IF('Historical Data'!BA50="","",'Historical Data'!BA50)</f>
        <v/>
      </c>
    </row>
    <row r="60" spans="2:32">
      <c r="B60" s="458" t="str">
        <f>IF(OR('Historical Data'!B51="",'Historical Data'!B51=45616),"",'Historical Data'!B51)</f>
        <v/>
      </c>
      <c r="C60" s="459" t="str">
        <f>IF('Historical Data'!AB51="","",'Historical Data'!AB51)</f>
        <v/>
      </c>
      <c r="D60" s="469" t="str">
        <f>IF('Historical Data'!AC51="","",'Historical Data'!AC51)</f>
        <v/>
      </c>
      <c r="E60" s="460" t="str">
        <f>IF('Historical Data'!AE51="","",'Historical Data'!AE51)</f>
        <v/>
      </c>
      <c r="F60" s="460" t="str">
        <f>IF('Historical Data'!AF51="","",'Historical Data'!AF51)</f>
        <v/>
      </c>
      <c r="G60" s="467" t="str">
        <f>IF('Historical Data'!AG51="","",'Historical Data'!AG51)</f>
        <v/>
      </c>
      <c r="H60" s="466" t="str">
        <f>IF('Historical Data'!AH51="","",'Historical Data'!AH51)</f>
        <v/>
      </c>
      <c r="I60" s="466" t="str">
        <f>IF('Historical Data'!AI51="","",'Historical Data'!AI51)</f>
        <v/>
      </c>
      <c r="J60" s="466" t="str">
        <f>IF('Historical Data'!AJ51="","",'Historical Data'!AJ51)</f>
        <v/>
      </c>
      <c r="K60" s="469" t="str">
        <f>IF('Historical Data'!AK51="","",'Historical Data'!AK51)</f>
        <v/>
      </c>
      <c r="L60" s="469"/>
      <c r="N60" s="464" t="str">
        <f>IF('Historical Data'!AL51="","",'Historical Data'!AL51)</f>
        <v/>
      </c>
      <c r="O60" s="463" t="str">
        <f>IF('Historical Data'!AN51="","",'Historical Data'!AN51)</f>
        <v/>
      </c>
      <c r="P60" s="468" t="str">
        <f>IF('Historical Data'!AO51="","",'Historical Data'!AO51)</f>
        <v/>
      </c>
      <c r="Q60" s="463" t="str">
        <f>IF('Historical Data'!AP51="","",'Historical Data'!AP51)</f>
        <v/>
      </c>
      <c r="R60" s="463"/>
      <c r="T60" s="464"/>
      <c r="U60" s="463"/>
      <c r="V60" s="468"/>
      <c r="W60" s="463"/>
      <c r="X60" s="463"/>
      <c r="AA60" s="464" t="str">
        <f>IF('Historical Data'!AV51="","",'Historical Data'!AV51)</f>
        <v/>
      </c>
      <c r="AB60" s="464" t="str">
        <f>IF('Historical Data'!AW51="","",'Historical Data'!AW51)</f>
        <v/>
      </c>
      <c r="AC60" s="464" t="str">
        <f>IF('Historical Data'!AX51="","",'Historical Data'!AX51)</f>
        <v/>
      </c>
      <c r="AD60" s="468" t="str">
        <f>IF('Historical Data'!AY51="","",'Historical Data'!AY51)</f>
        <v/>
      </c>
      <c r="AE60" s="463" t="str">
        <f>IF('Historical Data'!AZ51="","",'Historical Data'!AZ51)</f>
        <v/>
      </c>
      <c r="AF60" s="463" t="str">
        <f>IF('Historical Data'!BA51="","",'Historical Data'!BA51)</f>
        <v/>
      </c>
    </row>
    <row r="61" spans="2:32">
      <c r="B61" s="458" t="str">
        <f>IF(OR('Historical Data'!B52="",'Historical Data'!B52=45616),"",'Historical Data'!B52)</f>
        <v/>
      </c>
      <c r="C61" s="459" t="str">
        <f>IF('Historical Data'!AB52="","",'Historical Data'!AB52)</f>
        <v/>
      </c>
      <c r="D61" s="469" t="str">
        <f>IF('Historical Data'!AC52="","",'Historical Data'!AC52)</f>
        <v/>
      </c>
      <c r="E61" s="460" t="str">
        <f>IF('Historical Data'!AE52="","",'Historical Data'!AE52)</f>
        <v/>
      </c>
      <c r="F61" s="460" t="str">
        <f>IF('Historical Data'!AF52="","",'Historical Data'!AF52)</f>
        <v/>
      </c>
      <c r="G61" s="467" t="str">
        <f>IF('Historical Data'!AG52="","",'Historical Data'!AG52)</f>
        <v/>
      </c>
      <c r="H61" s="466" t="str">
        <f>IF('Historical Data'!AH52="","",'Historical Data'!AH52)</f>
        <v/>
      </c>
      <c r="I61" s="466" t="str">
        <f>IF('Historical Data'!AI52="","",'Historical Data'!AI52)</f>
        <v/>
      </c>
      <c r="J61" s="466" t="str">
        <f>IF('Historical Data'!AJ52="","",'Historical Data'!AJ52)</f>
        <v/>
      </c>
      <c r="K61" s="469" t="str">
        <f>IF('Historical Data'!AK52="","",'Historical Data'!AK52)</f>
        <v/>
      </c>
      <c r="L61" s="469"/>
      <c r="N61" s="464" t="str">
        <f>IF('Historical Data'!AL52="","",'Historical Data'!AL52)</f>
        <v/>
      </c>
      <c r="O61" s="463" t="str">
        <f>IF('Historical Data'!AN52="","",'Historical Data'!AN52)</f>
        <v/>
      </c>
      <c r="P61" s="468" t="str">
        <f>IF('Historical Data'!AO52="","",'Historical Data'!AO52)</f>
        <v/>
      </c>
      <c r="Q61" s="463" t="str">
        <f>IF('Historical Data'!AP52="","",'Historical Data'!AP52)</f>
        <v/>
      </c>
      <c r="R61" s="463"/>
      <c r="T61" s="464"/>
      <c r="U61" s="463"/>
      <c r="V61" s="468"/>
      <c r="W61" s="463"/>
      <c r="X61" s="463"/>
      <c r="AA61" s="464" t="str">
        <f>IF('Historical Data'!AV52="","",'Historical Data'!AV52)</f>
        <v/>
      </c>
      <c r="AB61" s="464" t="str">
        <f>IF('Historical Data'!AW52="","",'Historical Data'!AW52)</f>
        <v/>
      </c>
      <c r="AC61" s="464" t="str">
        <f>IF('Historical Data'!AX52="","",'Historical Data'!AX52)</f>
        <v/>
      </c>
      <c r="AD61" s="468" t="str">
        <f>IF('Historical Data'!AY52="","",'Historical Data'!AY52)</f>
        <v/>
      </c>
      <c r="AE61" s="463" t="str">
        <f>IF('Historical Data'!AZ52="","",'Historical Data'!AZ52)</f>
        <v/>
      </c>
      <c r="AF61" s="463" t="str">
        <f>IF('Historical Data'!BA52="","",'Historical Data'!BA52)</f>
        <v/>
      </c>
    </row>
    <row r="62" spans="2:32">
      <c r="B62" s="458" t="str">
        <f>IF(OR('Historical Data'!B53="",'Historical Data'!B53=45616),"",'Historical Data'!B53)</f>
        <v/>
      </c>
      <c r="C62" s="459" t="str">
        <f>IF('Historical Data'!AB53="","",'Historical Data'!AB53)</f>
        <v/>
      </c>
      <c r="D62" s="469" t="str">
        <f>IF('Historical Data'!AC53="","",'Historical Data'!AC53)</f>
        <v/>
      </c>
      <c r="E62" s="460" t="str">
        <f>IF('Historical Data'!AE53="","",'Historical Data'!AE53)</f>
        <v/>
      </c>
      <c r="F62" s="460" t="str">
        <f>IF('Historical Data'!AF53="","",'Historical Data'!AF53)</f>
        <v/>
      </c>
      <c r="G62" s="467" t="str">
        <f>IF('Historical Data'!AG53="","",'Historical Data'!AG53)</f>
        <v/>
      </c>
      <c r="H62" s="466" t="str">
        <f>IF('Historical Data'!AH53="","",'Historical Data'!AH53)</f>
        <v/>
      </c>
      <c r="I62" s="466" t="str">
        <f>IF('Historical Data'!AI53="","",'Historical Data'!AI53)</f>
        <v/>
      </c>
      <c r="J62" s="466" t="str">
        <f>IF('Historical Data'!AJ53="","",'Historical Data'!AJ53)</f>
        <v/>
      </c>
      <c r="K62" s="469" t="str">
        <f>IF('Historical Data'!AK53="","",'Historical Data'!AK53)</f>
        <v/>
      </c>
      <c r="L62" s="469"/>
      <c r="N62" s="464" t="str">
        <f>IF('Historical Data'!AL53="","",'Historical Data'!AL53)</f>
        <v/>
      </c>
      <c r="O62" s="463" t="str">
        <f>IF('Historical Data'!AN53="","",'Historical Data'!AN53)</f>
        <v/>
      </c>
      <c r="P62" s="468" t="str">
        <f>IF('Historical Data'!AO53="","",'Historical Data'!AO53)</f>
        <v/>
      </c>
      <c r="Q62" s="463" t="str">
        <f>IF('Historical Data'!AP53="","",'Historical Data'!AP53)</f>
        <v/>
      </c>
      <c r="R62" s="463"/>
      <c r="T62" s="464"/>
      <c r="U62" s="463"/>
      <c r="V62" s="468"/>
      <c r="W62" s="463"/>
      <c r="X62" s="463"/>
      <c r="AA62" s="464" t="str">
        <f>IF('Historical Data'!AV53="","",'Historical Data'!AV53)</f>
        <v/>
      </c>
      <c r="AB62" s="464" t="str">
        <f>IF('Historical Data'!AW53="","",'Historical Data'!AW53)</f>
        <v/>
      </c>
      <c r="AC62" s="464" t="str">
        <f>IF('Historical Data'!AX53="","",'Historical Data'!AX53)</f>
        <v/>
      </c>
      <c r="AD62" s="468" t="str">
        <f>IF('Historical Data'!AY53="","",'Historical Data'!AY53)</f>
        <v/>
      </c>
      <c r="AE62" s="463" t="str">
        <f>IF('Historical Data'!AZ53="","",'Historical Data'!AZ53)</f>
        <v/>
      </c>
      <c r="AF62" s="463" t="str">
        <f>IF('Historical Data'!BA53="","",'Historical Data'!BA53)</f>
        <v/>
      </c>
    </row>
    <row r="63" spans="2:32">
      <c r="B63" s="458" t="str">
        <f>IF(OR('Historical Data'!B54="",'Historical Data'!B54=45616),"",'Historical Data'!B54)</f>
        <v/>
      </c>
      <c r="C63" s="459" t="str">
        <f>IF('Historical Data'!AB54="","",'Historical Data'!AB54)</f>
        <v/>
      </c>
      <c r="D63" s="469" t="str">
        <f>IF('Historical Data'!AC54="","",'Historical Data'!AC54)</f>
        <v/>
      </c>
      <c r="E63" s="460" t="str">
        <f>IF('Historical Data'!AE54="","",'Historical Data'!AE54)</f>
        <v/>
      </c>
      <c r="F63" s="460" t="str">
        <f>IF('Historical Data'!AF54="","",'Historical Data'!AF54)</f>
        <v/>
      </c>
      <c r="G63" s="467" t="str">
        <f>IF('Historical Data'!AG54="","",'Historical Data'!AG54)</f>
        <v/>
      </c>
      <c r="H63" s="466" t="str">
        <f>IF('Historical Data'!AH54="","",'Historical Data'!AH54)</f>
        <v/>
      </c>
      <c r="I63" s="466" t="str">
        <f>IF('Historical Data'!AI54="","",'Historical Data'!AI54)</f>
        <v/>
      </c>
      <c r="J63" s="466" t="str">
        <f>IF('Historical Data'!AJ54="","",'Historical Data'!AJ54)</f>
        <v/>
      </c>
      <c r="K63" s="469" t="str">
        <f>IF('Historical Data'!AK54="","",'Historical Data'!AK54)</f>
        <v/>
      </c>
      <c r="L63" s="469"/>
      <c r="N63" s="464" t="str">
        <f>IF('Historical Data'!AL54="","",'Historical Data'!AL54)</f>
        <v/>
      </c>
      <c r="O63" s="463" t="str">
        <f>IF('Historical Data'!AN54="","",'Historical Data'!AN54)</f>
        <v/>
      </c>
      <c r="P63" s="468" t="str">
        <f>IF('Historical Data'!AO54="","",'Historical Data'!AO54)</f>
        <v/>
      </c>
      <c r="Q63" s="463" t="str">
        <f>IF('Historical Data'!AP54="","",'Historical Data'!AP54)</f>
        <v/>
      </c>
      <c r="R63" s="463"/>
      <c r="T63" s="464"/>
      <c r="U63" s="463"/>
      <c r="V63" s="468"/>
      <c r="W63" s="463"/>
      <c r="X63" s="463"/>
      <c r="AA63" s="464" t="str">
        <f>IF('Historical Data'!AV54="","",'Historical Data'!AV54)</f>
        <v/>
      </c>
      <c r="AB63" s="464" t="str">
        <f>IF('Historical Data'!AW54="","",'Historical Data'!AW54)</f>
        <v/>
      </c>
      <c r="AC63" s="464" t="str">
        <f>IF('Historical Data'!AX54="","",'Historical Data'!AX54)</f>
        <v/>
      </c>
      <c r="AD63" s="468" t="str">
        <f>IF('Historical Data'!AY54="","",'Historical Data'!AY54)</f>
        <v/>
      </c>
      <c r="AE63" s="463" t="str">
        <f>IF('Historical Data'!AZ54="","",'Historical Data'!AZ54)</f>
        <v/>
      </c>
      <c r="AF63" s="463" t="str">
        <f>IF('Historical Data'!BA54="","",'Historical Data'!BA54)</f>
        <v/>
      </c>
    </row>
    <row r="64" spans="2:32">
      <c r="B64" s="458" t="str">
        <f>IF(OR('Historical Data'!B55="",'Historical Data'!B55=45616),"",'Historical Data'!B55)</f>
        <v/>
      </c>
      <c r="C64" s="459" t="str">
        <f>IF('Historical Data'!AB55="","",'Historical Data'!AB55)</f>
        <v/>
      </c>
      <c r="D64" s="469" t="str">
        <f>IF('Historical Data'!AC55="","",'Historical Data'!AC55)</f>
        <v/>
      </c>
      <c r="E64" s="460" t="str">
        <f>IF('Historical Data'!AE55="","",'Historical Data'!AE55)</f>
        <v/>
      </c>
      <c r="F64" s="460" t="str">
        <f>IF('Historical Data'!AF55="","",'Historical Data'!AF55)</f>
        <v/>
      </c>
      <c r="G64" s="467" t="str">
        <f>IF('Historical Data'!AG55="","",'Historical Data'!AG55)</f>
        <v/>
      </c>
      <c r="H64" s="466" t="str">
        <f>IF('Historical Data'!AH55="","",'Historical Data'!AH55)</f>
        <v/>
      </c>
      <c r="I64" s="466" t="str">
        <f>IF('Historical Data'!AI55="","",'Historical Data'!AI55)</f>
        <v/>
      </c>
      <c r="J64" s="466" t="str">
        <f>IF('Historical Data'!AJ55="","",'Historical Data'!AJ55)</f>
        <v/>
      </c>
      <c r="K64" s="469" t="str">
        <f>IF('Historical Data'!AK55="","",'Historical Data'!AK55)</f>
        <v/>
      </c>
      <c r="L64" s="469"/>
      <c r="N64" s="464" t="str">
        <f>IF('Historical Data'!AL55="","",'Historical Data'!AL55)</f>
        <v/>
      </c>
      <c r="O64" s="463" t="str">
        <f>IF('Historical Data'!AN55="","",'Historical Data'!AN55)</f>
        <v/>
      </c>
      <c r="P64" s="468" t="str">
        <f>IF('Historical Data'!AO55="","",'Historical Data'!AO55)</f>
        <v/>
      </c>
      <c r="Q64" s="463" t="str">
        <f>IF('Historical Data'!AP55="","",'Historical Data'!AP55)</f>
        <v/>
      </c>
      <c r="R64" s="463"/>
      <c r="T64" s="464"/>
      <c r="U64" s="463"/>
      <c r="V64" s="468"/>
      <c r="W64" s="463"/>
      <c r="X64" s="463"/>
      <c r="AA64" s="464" t="str">
        <f>IF('Historical Data'!AV55="","",'Historical Data'!AV55)</f>
        <v/>
      </c>
      <c r="AB64" s="464" t="str">
        <f>IF('Historical Data'!AW55="","",'Historical Data'!AW55)</f>
        <v/>
      </c>
      <c r="AC64" s="464" t="str">
        <f>IF('Historical Data'!AX55="","",'Historical Data'!AX55)</f>
        <v/>
      </c>
      <c r="AD64" s="468" t="str">
        <f>IF('Historical Data'!AY55="","",'Historical Data'!AY55)</f>
        <v/>
      </c>
      <c r="AE64" s="463" t="str">
        <f>IF('Historical Data'!AZ55="","",'Historical Data'!AZ55)</f>
        <v/>
      </c>
      <c r="AF64" s="463" t="str">
        <f>IF('Historical Data'!BA55="","",'Historical Data'!BA55)</f>
        <v/>
      </c>
    </row>
    <row r="65" spans="2:32">
      <c r="B65" s="458" t="str">
        <f>IF(OR('Historical Data'!B56="",'Historical Data'!B56=45616),"",'Historical Data'!B56)</f>
        <v/>
      </c>
      <c r="C65" s="459" t="str">
        <f>IF('Historical Data'!AB56="","",'Historical Data'!AB56)</f>
        <v/>
      </c>
      <c r="D65" s="469" t="str">
        <f>IF('Historical Data'!AC56="","",'Historical Data'!AC56)</f>
        <v/>
      </c>
      <c r="E65" s="460" t="str">
        <f>IF('Historical Data'!AE56="","",'Historical Data'!AE56)</f>
        <v/>
      </c>
      <c r="F65" s="460" t="str">
        <f>IF('Historical Data'!AF56="","",'Historical Data'!AF56)</f>
        <v/>
      </c>
      <c r="G65" s="467" t="str">
        <f>IF('Historical Data'!AG56="","",'Historical Data'!AG56)</f>
        <v/>
      </c>
      <c r="H65" s="466" t="str">
        <f>IF('Historical Data'!AH56="","",'Historical Data'!AH56)</f>
        <v/>
      </c>
      <c r="I65" s="466" t="str">
        <f>IF('Historical Data'!AI56="","",'Historical Data'!AI56)</f>
        <v/>
      </c>
      <c r="J65" s="466" t="str">
        <f>IF('Historical Data'!AJ56="","",'Historical Data'!AJ56)</f>
        <v/>
      </c>
      <c r="K65" s="469" t="str">
        <f>IF('Historical Data'!AK56="","",'Historical Data'!AK56)</f>
        <v/>
      </c>
      <c r="L65" s="469"/>
      <c r="N65" s="464" t="str">
        <f>IF('Historical Data'!AL56="","",'Historical Data'!AL56)</f>
        <v/>
      </c>
      <c r="O65" s="463" t="str">
        <f>IF('Historical Data'!AN56="","",'Historical Data'!AN56)</f>
        <v/>
      </c>
      <c r="P65" s="468" t="str">
        <f>IF('Historical Data'!AO56="","",'Historical Data'!AO56)</f>
        <v/>
      </c>
      <c r="Q65" s="463" t="str">
        <f>IF('Historical Data'!AP56="","",'Historical Data'!AP56)</f>
        <v/>
      </c>
      <c r="R65" s="463"/>
      <c r="T65" s="464"/>
      <c r="U65" s="463"/>
      <c r="V65" s="468"/>
      <c r="W65" s="463"/>
      <c r="X65" s="463"/>
      <c r="AA65" s="464" t="str">
        <f>IF('Historical Data'!AV56="","",'Historical Data'!AV56)</f>
        <v/>
      </c>
      <c r="AB65" s="464" t="str">
        <f>IF('Historical Data'!AW56="","",'Historical Data'!AW56)</f>
        <v/>
      </c>
      <c r="AC65" s="464" t="str">
        <f>IF('Historical Data'!AX56="","",'Historical Data'!AX56)</f>
        <v/>
      </c>
      <c r="AD65" s="468" t="str">
        <f>IF('Historical Data'!AY56="","",'Historical Data'!AY56)</f>
        <v/>
      </c>
      <c r="AE65" s="463" t="str">
        <f>IF('Historical Data'!AZ56="","",'Historical Data'!AZ56)</f>
        <v/>
      </c>
      <c r="AF65" s="463" t="str">
        <f>IF('Historical Data'!BA56="","",'Historical Data'!BA56)</f>
        <v/>
      </c>
    </row>
    <row r="66" spans="2:32">
      <c r="B66" s="458" t="str">
        <f>IF(OR('Historical Data'!B57="",'Historical Data'!B57=45616),"",'Historical Data'!B57)</f>
        <v/>
      </c>
      <c r="C66" s="459" t="str">
        <f>IF('Historical Data'!AB57="","",'Historical Data'!AB57)</f>
        <v/>
      </c>
      <c r="D66" s="469" t="str">
        <f>IF('Historical Data'!AC57="","",'Historical Data'!AC57)</f>
        <v/>
      </c>
      <c r="E66" s="460" t="str">
        <f>IF('Historical Data'!AE57="","",'Historical Data'!AE57)</f>
        <v/>
      </c>
      <c r="F66" s="460" t="str">
        <f>IF('Historical Data'!AF57="","",'Historical Data'!AF57)</f>
        <v/>
      </c>
      <c r="G66" s="467" t="str">
        <f>IF('Historical Data'!AG57="","",'Historical Data'!AG57)</f>
        <v/>
      </c>
      <c r="H66" s="466" t="str">
        <f>IF('Historical Data'!AH57="","",'Historical Data'!AH57)</f>
        <v/>
      </c>
      <c r="I66" s="466" t="str">
        <f>IF('Historical Data'!AI57="","",'Historical Data'!AI57)</f>
        <v/>
      </c>
      <c r="J66" s="466" t="str">
        <f>IF('Historical Data'!AJ57="","",'Historical Data'!AJ57)</f>
        <v/>
      </c>
      <c r="K66" s="469" t="str">
        <f>IF('Historical Data'!AK57="","",'Historical Data'!AK57)</f>
        <v/>
      </c>
      <c r="L66" s="469"/>
      <c r="N66" s="464" t="str">
        <f>IF('Historical Data'!AL57="","",'Historical Data'!AL57)</f>
        <v/>
      </c>
      <c r="O66" s="463" t="str">
        <f>IF('Historical Data'!AN57="","",'Historical Data'!AN57)</f>
        <v/>
      </c>
      <c r="P66" s="468" t="str">
        <f>IF('Historical Data'!AO57="","",'Historical Data'!AO57)</f>
        <v/>
      </c>
      <c r="Q66" s="463" t="str">
        <f>IF('Historical Data'!AP57="","",'Historical Data'!AP57)</f>
        <v/>
      </c>
      <c r="R66" s="463"/>
      <c r="T66" s="464"/>
      <c r="U66" s="463"/>
      <c r="V66" s="468"/>
      <c r="W66" s="463"/>
      <c r="X66" s="463"/>
      <c r="AA66" s="464" t="str">
        <f>IF('Historical Data'!AV57="","",'Historical Data'!AV57)</f>
        <v/>
      </c>
      <c r="AB66" s="464" t="str">
        <f>IF('Historical Data'!AW57="","",'Historical Data'!AW57)</f>
        <v/>
      </c>
      <c r="AC66" s="464" t="str">
        <f>IF('Historical Data'!AX57="","",'Historical Data'!AX57)</f>
        <v/>
      </c>
      <c r="AD66" s="468" t="str">
        <f>IF('Historical Data'!AY57="","",'Historical Data'!AY57)</f>
        <v/>
      </c>
      <c r="AE66" s="463" t="str">
        <f>IF('Historical Data'!AZ57="","",'Historical Data'!AZ57)</f>
        <v/>
      </c>
      <c r="AF66" s="463" t="str">
        <f>IF('Historical Data'!BA57="","",'Historical Data'!BA57)</f>
        <v/>
      </c>
    </row>
    <row r="67" spans="2:32">
      <c r="B67" s="458" t="str">
        <f>IF(OR('Historical Data'!B58="",'Historical Data'!B58=45616),"",'Historical Data'!B58)</f>
        <v/>
      </c>
      <c r="C67" s="459" t="str">
        <f>IF('Historical Data'!AB58="","",'Historical Data'!AB58)</f>
        <v/>
      </c>
      <c r="D67" s="469" t="str">
        <f>IF('Historical Data'!AC58="","",'Historical Data'!AC58)</f>
        <v/>
      </c>
      <c r="E67" s="460" t="str">
        <f>IF('Historical Data'!AE58="","",'Historical Data'!AE58)</f>
        <v/>
      </c>
      <c r="F67" s="460" t="str">
        <f>IF('Historical Data'!AF58="","",'Historical Data'!AF58)</f>
        <v/>
      </c>
      <c r="G67" s="467" t="str">
        <f>IF('Historical Data'!AG58="","",'Historical Data'!AG58)</f>
        <v/>
      </c>
      <c r="H67" s="466" t="str">
        <f>IF('Historical Data'!AH58="","",'Historical Data'!AH58)</f>
        <v/>
      </c>
      <c r="I67" s="466" t="str">
        <f>IF('Historical Data'!AI58="","",'Historical Data'!AI58)</f>
        <v/>
      </c>
      <c r="J67" s="466" t="str">
        <f>IF('Historical Data'!AJ58="","",'Historical Data'!AJ58)</f>
        <v/>
      </c>
      <c r="K67" s="469" t="str">
        <f>IF('Historical Data'!AK58="","",'Historical Data'!AK58)</f>
        <v/>
      </c>
      <c r="L67" s="469"/>
      <c r="N67" s="464" t="str">
        <f>IF('Historical Data'!AL58="","",'Historical Data'!AL58)</f>
        <v/>
      </c>
      <c r="O67" s="463" t="str">
        <f>IF('Historical Data'!AN58="","",'Historical Data'!AN58)</f>
        <v/>
      </c>
      <c r="P67" s="468" t="str">
        <f>IF('Historical Data'!AO58="","",'Historical Data'!AO58)</f>
        <v/>
      </c>
      <c r="Q67" s="463" t="str">
        <f>IF('Historical Data'!AP58="","",'Historical Data'!AP58)</f>
        <v/>
      </c>
      <c r="R67" s="463"/>
      <c r="T67" s="464"/>
      <c r="U67" s="463"/>
      <c r="V67" s="468"/>
      <c r="W67" s="463"/>
      <c r="X67" s="463"/>
      <c r="AA67" s="464" t="str">
        <f>IF('Historical Data'!AV58="","",'Historical Data'!AV58)</f>
        <v/>
      </c>
      <c r="AB67" s="464" t="str">
        <f>IF('Historical Data'!AW58="","",'Historical Data'!AW58)</f>
        <v/>
      </c>
      <c r="AC67" s="464" t="str">
        <f>IF('Historical Data'!AX58="","",'Historical Data'!AX58)</f>
        <v/>
      </c>
      <c r="AD67" s="468" t="str">
        <f>IF('Historical Data'!AY58="","",'Historical Data'!AY58)</f>
        <v/>
      </c>
      <c r="AE67" s="463" t="str">
        <f>IF('Historical Data'!AZ58="","",'Historical Data'!AZ58)</f>
        <v/>
      </c>
      <c r="AF67" s="463" t="str">
        <f>IF('Historical Data'!BA58="","",'Historical Data'!BA58)</f>
        <v/>
      </c>
    </row>
    <row r="68" spans="2:32">
      <c r="B68" s="458" t="str">
        <f>IF(OR('Historical Data'!B59="",'Historical Data'!B59=45616),"",'Historical Data'!B59)</f>
        <v/>
      </c>
      <c r="C68" s="459" t="str">
        <f>IF('Historical Data'!AB59="","",'Historical Data'!AB59)</f>
        <v/>
      </c>
      <c r="D68" s="469" t="str">
        <f>IF('Historical Data'!AC59="","",'Historical Data'!AC59)</f>
        <v/>
      </c>
      <c r="E68" s="460" t="str">
        <f>IF('Historical Data'!AE59="","",'Historical Data'!AE59)</f>
        <v/>
      </c>
      <c r="F68" s="460" t="str">
        <f>IF('Historical Data'!AF59="","",'Historical Data'!AF59)</f>
        <v/>
      </c>
      <c r="G68" s="467" t="str">
        <f>IF('Historical Data'!AG59="","",'Historical Data'!AG59)</f>
        <v/>
      </c>
      <c r="H68" s="466" t="str">
        <f>IF('Historical Data'!AH59="","",'Historical Data'!AH59)</f>
        <v/>
      </c>
      <c r="I68" s="466" t="str">
        <f>IF('Historical Data'!AI59="","",'Historical Data'!AI59)</f>
        <v/>
      </c>
      <c r="J68" s="466" t="str">
        <f>IF('Historical Data'!AJ59="","",'Historical Data'!AJ59)</f>
        <v/>
      </c>
      <c r="K68" s="469" t="str">
        <f>IF('Historical Data'!AK59="","",'Historical Data'!AK59)</f>
        <v/>
      </c>
      <c r="L68" s="469"/>
      <c r="N68" s="464" t="str">
        <f>IF('Historical Data'!AL59="","",'Historical Data'!AL59)</f>
        <v/>
      </c>
      <c r="O68" s="463" t="str">
        <f>IF('Historical Data'!AN59="","",'Historical Data'!AN59)</f>
        <v/>
      </c>
      <c r="P68" s="468" t="str">
        <f>IF('Historical Data'!AO59="","",'Historical Data'!AO59)</f>
        <v/>
      </c>
      <c r="Q68" s="463" t="str">
        <f>IF('Historical Data'!AP59="","",'Historical Data'!AP59)</f>
        <v/>
      </c>
      <c r="R68" s="463"/>
      <c r="T68" s="464"/>
      <c r="U68" s="463"/>
      <c r="V68" s="468"/>
      <c r="W68" s="463"/>
      <c r="X68" s="463"/>
      <c r="AA68" s="464" t="str">
        <f>IF('Historical Data'!AV59="","",'Historical Data'!AV59)</f>
        <v/>
      </c>
      <c r="AB68" s="464" t="str">
        <f>IF('Historical Data'!AW59="","",'Historical Data'!AW59)</f>
        <v/>
      </c>
      <c r="AC68" s="464" t="str">
        <f>IF('Historical Data'!AX59="","",'Historical Data'!AX59)</f>
        <v/>
      </c>
      <c r="AD68" s="468" t="str">
        <f>IF('Historical Data'!AY59="","",'Historical Data'!AY59)</f>
        <v/>
      </c>
      <c r="AE68" s="463" t="str">
        <f>IF('Historical Data'!AZ59="","",'Historical Data'!AZ59)</f>
        <v/>
      </c>
      <c r="AF68" s="463" t="str">
        <f>IF('Historical Data'!BA59="","",'Historical Data'!BA59)</f>
        <v/>
      </c>
    </row>
    <row r="69" spans="2:32">
      <c r="B69" s="458" t="str">
        <f>IF(OR('Historical Data'!B60="",'Historical Data'!B60=45616),"",'Historical Data'!B60)</f>
        <v/>
      </c>
      <c r="C69" s="459" t="str">
        <f>IF('Historical Data'!AB60="","",'Historical Data'!AB60)</f>
        <v/>
      </c>
      <c r="D69" s="469" t="str">
        <f>IF('Historical Data'!AC60="","",'Historical Data'!AC60)</f>
        <v/>
      </c>
      <c r="E69" s="460" t="str">
        <f>IF('Historical Data'!AE60="","",'Historical Data'!AE60)</f>
        <v/>
      </c>
      <c r="F69" s="460" t="str">
        <f>IF('Historical Data'!AF60="","",'Historical Data'!AF60)</f>
        <v/>
      </c>
      <c r="G69" s="467" t="str">
        <f>IF('Historical Data'!AG60="","",'Historical Data'!AG60)</f>
        <v/>
      </c>
      <c r="H69" s="466" t="str">
        <f>IF('Historical Data'!AH60="","",'Historical Data'!AH60)</f>
        <v/>
      </c>
      <c r="I69" s="466" t="str">
        <f>IF('Historical Data'!AI60="","",'Historical Data'!AI60)</f>
        <v/>
      </c>
      <c r="J69" s="466" t="str">
        <f>IF('Historical Data'!AJ60="","",'Historical Data'!AJ60)</f>
        <v/>
      </c>
      <c r="K69" s="469" t="str">
        <f>IF('Historical Data'!AK60="","",'Historical Data'!AK60)</f>
        <v/>
      </c>
      <c r="L69" s="469"/>
      <c r="N69" s="464" t="str">
        <f>IF('Historical Data'!AL60="","",'Historical Data'!AL60)</f>
        <v/>
      </c>
      <c r="O69" s="463" t="str">
        <f>IF('Historical Data'!AN60="","",'Historical Data'!AN60)</f>
        <v/>
      </c>
      <c r="P69" s="468" t="str">
        <f>IF('Historical Data'!AO60="","",'Historical Data'!AO60)</f>
        <v/>
      </c>
      <c r="Q69" s="463" t="str">
        <f>IF('Historical Data'!AP60="","",'Historical Data'!AP60)</f>
        <v/>
      </c>
      <c r="R69" s="463"/>
      <c r="T69" s="464"/>
      <c r="U69" s="463"/>
      <c r="V69" s="468"/>
      <c r="W69" s="463"/>
      <c r="X69" s="463"/>
      <c r="AA69" s="464" t="str">
        <f>IF('Historical Data'!AV60="","",'Historical Data'!AV60)</f>
        <v/>
      </c>
      <c r="AB69" s="464" t="str">
        <f>IF('Historical Data'!AW60="","",'Historical Data'!AW60)</f>
        <v/>
      </c>
      <c r="AC69" s="464" t="str">
        <f>IF('Historical Data'!AX60="","",'Historical Data'!AX60)</f>
        <v/>
      </c>
      <c r="AD69" s="468" t="str">
        <f>IF('Historical Data'!AY60="","",'Historical Data'!AY60)</f>
        <v/>
      </c>
      <c r="AE69" s="463" t="str">
        <f>IF('Historical Data'!AZ60="","",'Historical Data'!AZ60)</f>
        <v/>
      </c>
      <c r="AF69" s="463" t="str">
        <f>IF('Historical Data'!BA60="","",'Historical Data'!BA60)</f>
        <v/>
      </c>
    </row>
    <row r="70" spans="2:32">
      <c r="B70" s="458" t="str">
        <f>IF(OR('Historical Data'!B61="",'Historical Data'!B61=45616),"",'Historical Data'!B61)</f>
        <v/>
      </c>
      <c r="C70" s="459" t="str">
        <f>IF('Historical Data'!AB61="","",'Historical Data'!AB61)</f>
        <v/>
      </c>
      <c r="D70" s="469" t="str">
        <f>IF('Historical Data'!AC61="","",'Historical Data'!AC61)</f>
        <v/>
      </c>
      <c r="E70" s="460" t="str">
        <f>IF('Historical Data'!AE61="","",'Historical Data'!AE61)</f>
        <v/>
      </c>
      <c r="F70" s="460" t="str">
        <f>IF('Historical Data'!AF61="","",'Historical Data'!AF61)</f>
        <v/>
      </c>
      <c r="G70" s="467" t="str">
        <f>IF('Historical Data'!AG61="","",'Historical Data'!AG61)</f>
        <v/>
      </c>
      <c r="H70" s="466" t="str">
        <f>IF('Historical Data'!AH61="","",'Historical Data'!AH61)</f>
        <v/>
      </c>
      <c r="I70" s="466" t="str">
        <f>IF('Historical Data'!AI61="","",'Historical Data'!AI61)</f>
        <v/>
      </c>
      <c r="J70" s="466" t="str">
        <f>IF('Historical Data'!AJ61="","",'Historical Data'!AJ61)</f>
        <v/>
      </c>
      <c r="K70" s="469" t="str">
        <f>IF('Historical Data'!AK61="","",'Historical Data'!AK61)</f>
        <v/>
      </c>
      <c r="L70" s="469"/>
      <c r="N70" s="464" t="str">
        <f>IF('Historical Data'!AL61="","",'Historical Data'!AL61)</f>
        <v/>
      </c>
      <c r="O70" s="463" t="str">
        <f>IF('Historical Data'!AN61="","",'Historical Data'!AN61)</f>
        <v/>
      </c>
      <c r="P70" s="468" t="str">
        <f>IF('Historical Data'!AO61="","",'Historical Data'!AO61)</f>
        <v/>
      </c>
      <c r="Q70" s="463" t="str">
        <f>IF('Historical Data'!AP61="","",'Historical Data'!AP61)</f>
        <v/>
      </c>
      <c r="R70" s="463"/>
      <c r="T70" s="464"/>
      <c r="U70" s="463"/>
      <c r="V70" s="468"/>
      <c r="W70" s="463"/>
      <c r="X70" s="463"/>
      <c r="AA70" s="464" t="str">
        <f>IF('Historical Data'!AV61="","",'Historical Data'!AV61)</f>
        <v/>
      </c>
      <c r="AB70" s="464" t="str">
        <f>IF('Historical Data'!AW61="","",'Historical Data'!AW61)</f>
        <v/>
      </c>
      <c r="AC70" s="464" t="str">
        <f>IF('Historical Data'!AX61="","",'Historical Data'!AX61)</f>
        <v/>
      </c>
      <c r="AD70" s="468" t="str">
        <f>IF('Historical Data'!AY61="","",'Historical Data'!AY61)</f>
        <v/>
      </c>
      <c r="AE70" s="463" t="str">
        <f>IF('Historical Data'!AZ61="","",'Historical Data'!AZ61)</f>
        <v/>
      </c>
      <c r="AF70" s="463" t="str">
        <f>IF('Historical Data'!BA61="","",'Historical Data'!BA61)</f>
        <v/>
      </c>
    </row>
    <row r="71" spans="2:32">
      <c r="B71" s="458" t="str">
        <f>IF(OR('Historical Data'!B62="",'Historical Data'!B62=45616),"",'Historical Data'!B62)</f>
        <v/>
      </c>
      <c r="C71" s="459" t="str">
        <f>IF('Historical Data'!AB62="","",'Historical Data'!AB62)</f>
        <v/>
      </c>
      <c r="D71" s="469" t="str">
        <f>IF('Historical Data'!AC62="","",'Historical Data'!AC62)</f>
        <v/>
      </c>
      <c r="E71" s="460" t="str">
        <f>IF('Historical Data'!AE62="","",'Historical Data'!AE62)</f>
        <v/>
      </c>
      <c r="F71" s="460" t="str">
        <f>IF('Historical Data'!AF62="","",'Historical Data'!AF62)</f>
        <v/>
      </c>
      <c r="G71" s="467" t="str">
        <f>IF('Historical Data'!AG62="","",'Historical Data'!AG62)</f>
        <v/>
      </c>
      <c r="H71" s="466" t="str">
        <f>IF('Historical Data'!AH62="","",'Historical Data'!AH62)</f>
        <v/>
      </c>
      <c r="I71" s="466" t="str">
        <f>IF('Historical Data'!AI62="","",'Historical Data'!AI62)</f>
        <v/>
      </c>
      <c r="J71" s="466" t="str">
        <f>IF('Historical Data'!AJ62="","",'Historical Data'!AJ62)</f>
        <v/>
      </c>
      <c r="K71" s="469" t="str">
        <f>IF('Historical Data'!AK62="","",'Historical Data'!AK62)</f>
        <v/>
      </c>
      <c r="L71" s="469"/>
      <c r="N71" s="464" t="str">
        <f>IF('Historical Data'!AL62="","",'Historical Data'!AL62)</f>
        <v/>
      </c>
      <c r="O71" s="463" t="str">
        <f>IF('Historical Data'!AN62="","",'Historical Data'!AN62)</f>
        <v/>
      </c>
      <c r="P71" s="468" t="str">
        <f>IF('Historical Data'!AO62="","",'Historical Data'!AO62)</f>
        <v/>
      </c>
      <c r="Q71" s="463" t="str">
        <f>IF('Historical Data'!AP62="","",'Historical Data'!AP62)</f>
        <v/>
      </c>
      <c r="R71" s="463"/>
      <c r="T71" s="464"/>
      <c r="U71" s="463"/>
      <c r="V71" s="468"/>
      <c r="W71" s="463"/>
      <c r="X71" s="463"/>
      <c r="AA71" s="464" t="str">
        <f>IF('Historical Data'!AV62="","",'Historical Data'!AV62)</f>
        <v/>
      </c>
      <c r="AB71" s="464" t="str">
        <f>IF('Historical Data'!AW62="","",'Historical Data'!AW62)</f>
        <v/>
      </c>
      <c r="AC71" s="464" t="str">
        <f>IF('Historical Data'!AX62="","",'Historical Data'!AX62)</f>
        <v/>
      </c>
      <c r="AD71" s="468" t="str">
        <f>IF('Historical Data'!AY62="","",'Historical Data'!AY62)</f>
        <v/>
      </c>
      <c r="AE71" s="463" t="str">
        <f>IF('Historical Data'!AZ62="","",'Historical Data'!AZ62)</f>
        <v/>
      </c>
      <c r="AF71" s="463" t="str">
        <f>IF('Historical Data'!BA62="","",'Historical Data'!BA62)</f>
        <v/>
      </c>
    </row>
    <row r="72" spans="2:32">
      <c r="B72" s="458" t="str">
        <f>IF(OR('Historical Data'!B63="",'Historical Data'!B63=45616),"",'Historical Data'!B63)</f>
        <v/>
      </c>
      <c r="C72" s="459" t="str">
        <f>IF('Historical Data'!AB63="","",'Historical Data'!AB63)</f>
        <v/>
      </c>
      <c r="D72" s="469" t="str">
        <f>IF('Historical Data'!AC63="","",'Historical Data'!AC63)</f>
        <v/>
      </c>
      <c r="E72" s="460" t="str">
        <f>IF('Historical Data'!AE63="","",'Historical Data'!AE63)</f>
        <v/>
      </c>
      <c r="F72" s="460" t="str">
        <f>IF('Historical Data'!AF63="","",'Historical Data'!AF63)</f>
        <v/>
      </c>
      <c r="G72" s="467" t="str">
        <f>IF('Historical Data'!AG63="","",'Historical Data'!AG63)</f>
        <v/>
      </c>
      <c r="H72" s="466" t="str">
        <f>IF('Historical Data'!AH63="","",'Historical Data'!AH63)</f>
        <v/>
      </c>
      <c r="I72" s="466" t="str">
        <f>IF('Historical Data'!AI63="","",'Historical Data'!AI63)</f>
        <v/>
      </c>
      <c r="J72" s="466" t="str">
        <f>IF('Historical Data'!AJ63="","",'Historical Data'!AJ63)</f>
        <v/>
      </c>
      <c r="K72" s="469" t="str">
        <f>IF('Historical Data'!AK63="","",'Historical Data'!AK63)</f>
        <v/>
      </c>
      <c r="L72" s="469"/>
      <c r="N72" s="464" t="str">
        <f>IF('Historical Data'!AL63="","",'Historical Data'!AL63)</f>
        <v/>
      </c>
      <c r="O72" s="463" t="str">
        <f>IF('Historical Data'!AN63="","",'Historical Data'!AN63)</f>
        <v/>
      </c>
      <c r="P72" s="468" t="str">
        <f>IF('Historical Data'!AO63="","",'Historical Data'!AO63)</f>
        <v/>
      </c>
      <c r="Q72" s="463" t="str">
        <f>IF('Historical Data'!AP63="","",'Historical Data'!AP63)</f>
        <v/>
      </c>
      <c r="R72" s="463"/>
      <c r="T72" s="464"/>
      <c r="U72" s="463"/>
      <c r="V72" s="468"/>
      <c r="W72" s="463"/>
      <c r="X72" s="463"/>
      <c r="AA72" s="464" t="str">
        <f>IF('Historical Data'!AV63="","",'Historical Data'!AV63)</f>
        <v/>
      </c>
      <c r="AB72" s="464" t="str">
        <f>IF('Historical Data'!AW63="","",'Historical Data'!AW63)</f>
        <v/>
      </c>
      <c r="AC72" s="464" t="str">
        <f>IF('Historical Data'!AX63="","",'Historical Data'!AX63)</f>
        <v/>
      </c>
      <c r="AD72" s="468" t="str">
        <f>IF('Historical Data'!AY63="","",'Historical Data'!AY63)</f>
        <v/>
      </c>
      <c r="AE72" s="463" t="str">
        <f>IF('Historical Data'!AZ63="","",'Historical Data'!AZ63)</f>
        <v/>
      </c>
      <c r="AF72" s="463" t="str">
        <f>IF('Historical Data'!BA63="","",'Historical Data'!BA63)</f>
        <v/>
      </c>
    </row>
    <row r="73" spans="2:32">
      <c r="B73" s="458" t="str">
        <f>IF(OR('Historical Data'!B64="",'Historical Data'!B64=45616),"",'Historical Data'!B64)</f>
        <v/>
      </c>
      <c r="C73" s="459" t="str">
        <f>IF('Historical Data'!AB64="","",'Historical Data'!AB64)</f>
        <v/>
      </c>
      <c r="D73" s="469" t="str">
        <f>IF('Historical Data'!AC64="","",'Historical Data'!AC64)</f>
        <v/>
      </c>
      <c r="E73" s="460" t="str">
        <f>IF('Historical Data'!AE64="","",'Historical Data'!AE64)</f>
        <v/>
      </c>
      <c r="F73" s="460" t="str">
        <f>IF('Historical Data'!AF64="","",'Historical Data'!AF64)</f>
        <v/>
      </c>
      <c r="G73" s="467" t="str">
        <f>IF('Historical Data'!AG64="","",'Historical Data'!AG64)</f>
        <v/>
      </c>
      <c r="H73" s="466" t="str">
        <f>IF('Historical Data'!AH64="","",'Historical Data'!AH64)</f>
        <v/>
      </c>
      <c r="I73" s="466" t="str">
        <f>IF('Historical Data'!AI64="","",'Historical Data'!AI64)</f>
        <v/>
      </c>
      <c r="J73" s="466" t="str">
        <f>IF('Historical Data'!AJ64="","",'Historical Data'!AJ64)</f>
        <v/>
      </c>
      <c r="K73" s="469" t="str">
        <f>IF('Historical Data'!AK64="","",'Historical Data'!AK64)</f>
        <v/>
      </c>
      <c r="L73" s="469"/>
      <c r="N73" s="464" t="str">
        <f>IF('Historical Data'!AL64="","",'Historical Data'!AL64)</f>
        <v/>
      </c>
      <c r="O73" s="463" t="str">
        <f>IF('Historical Data'!AN64="","",'Historical Data'!AN64)</f>
        <v/>
      </c>
      <c r="P73" s="468" t="str">
        <f>IF('Historical Data'!AO64="","",'Historical Data'!AO64)</f>
        <v/>
      </c>
      <c r="Q73" s="463" t="str">
        <f>IF('Historical Data'!AP64="","",'Historical Data'!AP64)</f>
        <v/>
      </c>
      <c r="R73" s="463"/>
      <c r="T73" s="464"/>
      <c r="U73" s="463"/>
      <c r="V73" s="468"/>
      <c r="W73" s="463"/>
      <c r="X73" s="463"/>
      <c r="AA73" s="464" t="str">
        <f>IF('Historical Data'!AV64="","",'Historical Data'!AV64)</f>
        <v/>
      </c>
      <c r="AB73" s="464" t="str">
        <f>IF('Historical Data'!AW64="","",'Historical Data'!AW64)</f>
        <v/>
      </c>
      <c r="AC73" s="464" t="str">
        <f>IF('Historical Data'!AX64="","",'Historical Data'!AX64)</f>
        <v/>
      </c>
      <c r="AD73" s="468" t="str">
        <f>IF('Historical Data'!AY64="","",'Historical Data'!AY64)</f>
        <v/>
      </c>
      <c r="AE73" s="463" t="str">
        <f>IF('Historical Data'!AZ64="","",'Historical Data'!AZ64)</f>
        <v/>
      </c>
      <c r="AF73" s="463" t="str">
        <f>IF('Historical Data'!BA64="","",'Historical Data'!BA64)</f>
        <v/>
      </c>
    </row>
    <row r="74" spans="2:32">
      <c r="B74" s="458" t="str">
        <f>IF(OR('Historical Data'!B65="",'Historical Data'!B65=45616),"",'Historical Data'!B65)</f>
        <v/>
      </c>
      <c r="C74" s="459" t="str">
        <f>IF('Historical Data'!AB65="","",'Historical Data'!AB65)</f>
        <v/>
      </c>
      <c r="D74" s="469" t="str">
        <f>IF('Historical Data'!AC65="","",'Historical Data'!AC65)</f>
        <v/>
      </c>
      <c r="E74" s="460" t="str">
        <f>IF('Historical Data'!AE65="","",'Historical Data'!AE65)</f>
        <v/>
      </c>
      <c r="F74" s="460" t="str">
        <f>IF('Historical Data'!AF65="","",'Historical Data'!AF65)</f>
        <v/>
      </c>
      <c r="G74" s="467" t="str">
        <f>IF('Historical Data'!AG65="","",'Historical Data'!AG65)</f>
        <v/>
      </c>
      <c r="H74" s="466" t="str">
        <f>IF('Historical Data'!AH65="","",'Historical Data'!AH65)</f>
        <v/>
      </c>
      <c r="I74" s="466" t="str">
        <f>IF('Historical Data'!AI65="","",'Historical Data'!AI65)</f>
        <v/>
      </c>
      <c r="J74" s="466" t="str">
        <f>IF('Historical Data'!AJ65="","",'Historical Data'!AJ65)</f>
        <v/>
      </c>
      <c r="K74" s="469" t="str">
        <f>IF('Historical Data'!AK65="","",'Historical Data'!AK65)</f>
        <v/>
      </c>
      <c r="L74" s="469"/>
      <c r="N74" s="464" t="str">
        <f>IF('Historical Data'!AL65="","",'Historical Data'!AL65)</f>
        <v/>
      </c>
      <c r="O74" s="463" t="str">
        <f>IF('Historical Data'!AN65="","",'Historical Data'!AN65)</f>
        <v/>
      </c>
      <c r="P74" s="468" t="str">
        <f>IF('Historical Data'!AO65="","",'Historical Data'!AO65)</f>
        <v/>
      </c>
      <c r="Q74" s="463" t="str">
        <f>IF('Historical Data'!AP65="","",'Historical Data'!AP65)</f>
        <v/>
      </c>
      <c r="R74" s="463"/>
      <c r="T74" s="464"/>
      <c r="U74" s="463"/>
      <c r="V74" s="468"/>
      <c r="W74" s="463"/>
      <c r="X74" s="463"/>
      <c r="AA74" s="464" t="str">
        <f>IF('Historical Data'!AV65="","",'Historical Data'!AV65)</f>
        <v/>
      </c>
      <c r="AB74" s="464" t="str">
        <f>IF('Historical Data'!AW65="","",'Historical Data'!AW65)</f>
        <v/>
      </c>
      <c r="AC74" s="464" t="str">
        <f>IF('Historical Data'!AX65="","",'Historical Data'!AX65)</f>
        <v/>
      </c>
      <c r="AD74" s="468" t="str">
        <f>IF('Historical Data'!AY65="","",'Historical Data'!AY65)</f>
        <v/>
      </c>
      <c r="AE74" s="463" t="str">
        <f>IF('Historical Data'!AZ65="","",'Historical Data'!AZ65)</f>
        <v/>
      </c>
      <c r="AF74" s="463" t="str">
        <f>IF('Historical Data'!BA65="","",'Historical Data'!BA65)</f>
        <v/>
      </c>
    </row>
    <row r="75" spans="2:32">
      <c r="B75" s="458" t="str">
        <f>IF(OR('Historical Data'!B66="",'Historical Data'!B66=45616),"",'Historical Data'!B66)</f>
        <v/>
      </c>
      <c r="C75" s="459" t="str">
        <f>IF('Historical Data'!AB66="","",'Historical Data'!AB66)</f>
        <v/>
      </c>
      <c r="D75" s="469" t="str">
        <f>IF('Historical Data'!AC66="","",'Historical Data'!AC66)</f>
        <v/>
      </c>
      <c r="E75" s="460" t="str">
        <f>IF('Historical Data'!AE66="","",'Historical Data'!AE66)</f>
        <v/>
      </c>
      <c r="F75" s="460" t="str">
        <f>IF('Historical Data'!AF66="","",'Historical Data'!AF66)</f>
        <v/>
      </c>
      <c r="G75" s="467" t="str">
        <f>IF('Historical Data'!AG66="","",'Historical Data'!AG66)</f>
        <v/>
      </c>
      <c r="H75" s="466" t="str">
        <f>IF('Historical Data'!AH66="","",'Historical Data'!AH66)</f>
        <v/>
      </c>
      <c r="I75" s="466" t="str">
        <f>IF('Historical Data'!AI66="","",'Historical Data'!AI66)</f>
        <v/>
      </c>
      <c r="J75" s="466" t="str">
        <f>IF('Historical Data'!AJ66="","",'Historical Data'!AJ66)</f>
        <v/>
      </c>
      <c r="K75" s="469" t="str">
        <f>IF('Historical Data'!AK66="","",'Historical Data'!AK66)</f>
        <v/>
      </c>
      <c r="L75" s="469"/>
      <c r="N75" s="464" t="str">
        <f>IF('Historical Data'!AL66="","",'Historical Data'!AL66)</f>
        <v/>
      </c>
      <c r="O75" s="463" t="str">
        <f>IF('Historical Data'!AN66="","",'Historical Data'!AN66)</f>
        <v/>
      </c>
      <c r="P75" s="468" t="str">
        <f>IF('Historical Data'!AO66="","",'Historical Data'!AO66)</f>
        <v/>
      </c>
      <c r="Q75" s="463" t="str">
        <f>IF('Historical Data'!AP66="","",'Historical Data'!AP66)</f>
        <v/>
      </c>
      <c r="R75" s="463"/>
      <c r="T75" s="464"/>
      <c r="U75" s="463"/>
      <c r="V75" s="468"/>
      <c r="W75" s="463"/>
      <c r="X75" s="463"/>
      <c r="AA75" s="464" t="str">
        <f>IF('Historical Data'!AV66="","",'Historical Data'!AV66)</f>
        <v/>
      </c>
      <c r="AB75" s="464" t="str">
        <f>IF('Historical Data'!AW66="","",'Historical Data'!AW66)</f>
        <v/>
      </c>
      <c r="AC75" s="464" t="str">
        <f>IF('Historical Data'!AX66="","",'Historical Data'!AX66)</f>
        <v/>
      </c>
      <c r="AD75" s="468" t="str">
        <f>IF('Historical Data'!AY66="","",'Historical Data'!AY66)</f>
        <v/>
      </c>
      <c r="AE75" s="463" t="str">
        <f>IF('Historical Data'!AZ66="","",'Historical Data'!AZ66)</f>
        <v/>
      </c>
      <c r="AF75" s="463" t="str">
        <f>IF('Historical Data'!BA66="","",'Historical Data'!BA66)</f>
        <v/>
      </c>
    </row>
    <row r="76" spans="2:32">
      <c r="B76" s="458" t="str">
        <f>IF(OR('Historical Data'!B67="",'Historical Data'!B67=45616),"",'Historical Data'!B67)</f>
        <v/>
      </c>
      <c r="C76" s="459" t="str">
        <f>IF('Historical Data'!AB67="","",'Historical Data'!AB67)</f>
        <v/>
      </c>
      <c r="D76" s="469" t="str">
        <f>IF('Historical Data'!AC67="","",'Historical Data'!AC67)</f>
        <v/>
      </c>
      <c r="E76" s="460" t="str">
        <f>IF('Historical Data'!AE67="","",'Historical Data'!AE67)</f>
        <v/>
      </c>
      <c r="F76" s="460" t="str">
        <f>IF('Historical Data'!AF67="","",'Historical Data'!AF67)</f>
        <v/>
      </c>
      <c r="G76" s="467" t="str">
        <f>IF('Historical Data'!AG67="","",'Historical Data'!AG67)</f>
        <v/>
      </c>
      <c r="H76" s="466" t="str">
        <f>IF('Historical Data'!AH67="","",'Historical Data'!AH67)</f>
        <v/>
      </c>
      <c r="I76" s="466" t="str">
        <f>IF('Historical Data'!AI67="","",'Historical Data'!AI67)</f>
        <v/>
      </c>
      <c r="J76" s="466" t="str">
        <f>IF('Historical Data'!AJ67="","",'Historical Data'!AJ67)</f>
        <v/>
      </c>
      <c r="K76" s="469" t="str">
        <f>IF('Historical Data'!AK67="","",'Historical Data'!AK67)</f>
        <v/>
      </c>
      <c r="L76" s="469"/>
      <c r="N76" s="464" t="str">
        <f>IF('Historical Data'!AL67="","",'Historical Data'!AL67)</f>
        <v/>
      </c>
      <c r="O76" s="463" t="str">
        <f>IF('Historical Data'!AN67="","",'Historical Data'!AN67)</f>
        <v/>
      </c>
      <c r="P76" s="468" t="str">
        <f>IF('Historical Data'!AO67="","",'Historical Data'!AO67)</f>
        <v/>
      </c>
      <c r="Q76" s="463" t="str">
        <f>IF('Historical Data'!AP67="","",'Historical Data'!AP67)</f>
        <v/>
      </c>
      <c r="R76" s="463"/>
      <c r="T76" s="464"/>
      <c r="U76" s="463"/>
      <c r="V76" s="468"/>
      <c r="W76" s="463"/>
      <c r="X76" s="463"/>
      <c r="AA76" s="464" t="str">
        <f>IF('Historical Data'!AV67="","",'Historical Data'!AV67)</f>
        <v/>
      </c>
      <c r="AB76" s="464" t="str">
        <f>IF('Historical Data'!AW67="","",'Historical Data'!AW67)</f>
        <v/>
      </c>
      <c r="AC76" s="464" t="str">
        <f>IF('Historical Data'!AX67="","",'Historical Data'!AX67)</f>
        <v/>
      </c>
      <c r="AD76" s="468" t="str">
        <f>IF('Historical Data'!AY67="","",'Historical Data'!AY67)</f>
        <v/>
      </c>
      <c r="AE76" s="463" t="str">
        <f>IF('Historical Data'!AZ67="","",'Historical Data'!AZ67)</f>
        <v/>
      </c>
      <c r="AF76" s="463" t="str">
        <f>IF('Historical Data'!BA67="","",'Historical Data'!BA67)</f>
        <v/>
      </c>
    </row>
    <row r="77" spans="2:32">
      <c r="B77" s="458" t="str">
        <f>IF(OR('Historical Data'!B68="",'Historical Data'!B68=45616),"",'Historical Data'!B68)</f>
        <v/>
      </c>
      <c r="C77" s="459" t="str">
        <f>IF('Historical Data'!AB68="","",'Historical Data'!AB68)</f>
        <v/>
      </c>
      <c r="D77" s="469" t="str">
        <f>IF('Historical Data'!AC68="","",'Historical Data'!AC68)</f>
        <v/>
      </c>
      <c r="E77" s="460" t="str">
        <f>IF('Historical Data'!AE68="","",'Historical Data'!AE68)</f>
        <v/>
      </c>
      <c r="F77" s="460" t="str">
        <f>IF('Historical Data'!AF68="","",'Historical Data'!AF68)</f>
        <v/>
      </c>
      <c r="G77" s="467" t="str">
        <f>IF('Historical Data'!AG68="","",'Historical Data'!AG68)</f>
        <v/>
      </c>
      <c r="H77" s="466" t="str">
        <f>IF('Historical Data'!AH68="","",'Historical Data'!AH68)</f>
        <v/>
      </c>
      <c r="I77" s="466" t="str">
        <f>IF('Historical Data'!AI68="","",'Historical Data'!AI68)</f>
        <v/>
      </c>
      <c r="J77" s="466" t="str">
        <f>IF('Historical Data'!AJ68="","",'Historical Data'!AJ68)</f>
        <v/>
      </c>
      <c r="K77" s="469" t="str">
        <f>IF('Historical Data'!AK68="","",'Historical Data'!AK68)</f>
        <v/>
      </c>
      <c r="L77" s="469"/>
      <c r="N77" s="464" t="str">
        <f>IF('Historical Data'!AL68="","",'Historical Data'!AL68)</f>
        <v/>
      </c>
      <c r="O77" s="463" t="str">
        <f>IF('Historical Data'!AN68="","",'Historical Data'!AN68)</f>
        <v/>
      </c>
      <c r="P77" s="468" t="str">
        <f>IF('Historical Data'!AO68="","",'Historical Data'!AO68)</f>
        <v/>
      </c>
      <c r="Q77" s="463" t="str">
        <f>IF('Historical Data'!AP68="","",'Historical Data'!AP68)</f>
        <v/>
      </c>
      <c r="R77" s="463"/>
      <c r="T77" s="464"/>
      <c r="U77" s="463"/>
      <c r="V77" s="468"/>
      <c r="W77" s="463"/>
      <c r="X77" s="463"/>
      <c r="AA77" s="464" t="str">
        <f>IF('Historical Data'!AV68="","",'Historical Data'!AV68)</f>
        <v/>
      </c>
      <c r="AB77" s="464" t="str">
        <f>IF('Historical Data'!AW68="","",'Historical Data'!AW68)</f>
        <v/>
      </c>
      <c r="AC77" s="464" t="str">
        <f>IF('Historical Data'!AX68="","",'Historical Data'!AX68)</f>
        <v/>
      </c>
      <c r="AD77" s="468" t="str">
        <f>IF('Historical Data'!AY68="","",'Historical Data'!AY68)</f>
        <v/>
      </c>
      <c r="AE77" s="463" t="str">
        <f>IF('Historical Data'!AZ68="","",'Historical Data'!AZ68)</f>
        <v/>
      </c>
      <c r="AF77" s="463" t="str">
        <f>IF('Historical Data'!BA68="","",'Historical Data'!BA68)</f>
        <v/>
      </c>
    </row>
    <row r="78" spans="2:32">
      <c r="B78" s="458" t="str">
        <f>IF(OR('Historical Data'!B69="",'Historical Data'!B69=45616),"",'Historical Data'!B69)</f>
        <v/>
      </c>
      <c r="C78" s="459" t="str">
        <f>IF('Historical Data'!AB69="","",'Historical Data'!AB69)</f>
        <v/>
      </c>
      <c r="D78" s="469" t="str">
        <f>IF('Historical Data'!AC69="","",'Historical Data'!AC69)</f>
        <v/>
      </c>
      <c r="E78" s="460" t="str">
        <f>IF('Historical Data'!AE69="","",'Historical Data'!AE69)</f>
        <v/>
      </c>
      <c r="F78" s="460" t="str">
        <f>IF('Historical Data'!AF69="","",'Historical Data'!AF69)</f>
        <v/>
      </c>
      <c r="G78" s="467" t="str">
        <f>IF('Historical Data'!AG69="","",'Historical Data'!AG69)</f>
        <v/>
      </c>
      <c r="H78" s="466" t="str">
        <f>IF('Historical Data'!AH69="","",'Historical Data'!AH69)</f>
        <v/>
      </c>
      <c r="I78" s="466" t="str">
        <f>IF('Historical Data'!AI69="","",'Historical Data'!AI69)</f>
        <v/>
      </c>
      <c r="J78" s="466" t="str">
        <f>IF('Historical Data'!AJ69="","",'Historical Data'!AJ69)</f>
        <v/>
      </c>
      <c r="K78" s="469" t="str">
        <f>IF('Historical Data'!AK69="","",'Historical Data'!AK69)</f>
        <v/>
      </c>
      <c r="L78" s="469"/>
      <c r="N78" s="464" t="str">
        <f>IF('Historical Data'!AL69="","",'Historical Data'!AL69)</f>
        <v/>
      </c>
      <c r="O78" s="463" t="str">
        <f>IF('Historical Data'!AN69="","",'Historical Data'!AN69)</f>
        <v/>
      </c>
      <c r="P78" s="468" t="str">
        <f>IF('Historical Data'!AO69="","",'Historical Data'!AO69)</f>
        <v/>
      </c>
      <c r="Q78" s="463" t="str">
        <f>IF('Historical Data'!AP69="","",'Historical Data'!AP69)</f>
        <v/>
      </c>
      <c r="R78" s="463"/>
      <c r="T78" s="464"/>
      <c r="U78" s="463"/>
      <c r="V78" s="468"/>
      <c r="W78" s="463"/>
      <c r="X78" s="463"/>
      <c r="AA78" s="464" t="str">
        <f>IF('Historical Data'!AV69="","",'Historical Data'!AV69)</f>
        <v/>
      </c>
      <c r="AB78" s="464" t="str">
        <f>IF('Historical Data'!AW69="","",'Historical Data'!AW69)</f>
        <v/>
      </c>
      <c r="AC78" s="464" t="str">
        <f>IF('Historical Data'!AX69="","",'Historical Data'!AX69)</f>
        <v/>
      </c>
      <c r="AD78" s="468" t="str">
        <f>IF('Historical Data'!AY69="","",'Historical Data'!AY69)</f>
        <v/>
      </c>
      <c r="AE78" s="463" t="str">
        <f>IF('Historical Data'!AZ69="","",'Historical Data'!AZ69)</f>
        <v/>
      </c>
      <c r="AF78" s="463" t="str">
        <f>IF('Historical Data'!BA69="","",'Historical Data'!BA69)</f>
        <v/>
      </c>
    </row>
    <row r="79" spans="2:32">
      <c r="B79" s="458" t="str">
        <f>IF(OR('Historical Data'!B70="",'Historical Data'!B70=45616),"",'Historical Data'!B70)</f>
        <v/>
      </c>
      <c r="C79" s="459" t="str">
        <f>IF('Historical Data'!AB70="","",'Historical Data'!AB70)</f>
        <v/>
      </c>
      <c r="D79" s="469" t="str">
        <f>IF('Historical Data'!AC70="","",'Historical Data'!AC70)</f>
        <v/>
      </c>
      <c r="E79" s="460" t="str">
        <f>IF('Historical Data'!AE70="","",'Historical Data'!AE70)</f>
        <v/>
      </c>
      <c r="F79" s="460" t="str">
        <f>IF('Historical Data'!AF70="","",'Historical Data'!AF70)</f>
        <v/>
      </c>
      <c r="G79" s="467" t="str">
        <f>IF('Historical Data'!AG70="","",'Historical Data'!AG70)</f>
        <v/>
      </c>
      <c r="H79" s="466" t="str">
        <f>IF('Historical Data'!AH70="","",'Historical Data'!AH70)</f>
        <v/>
      </c>
      <c r="I79" s="466" t="str">
        <f>IF('Historical Data'!AI70="","",'Historical Data'!AI70)</f>
        <v/>
      </c>
      <c r="J79" s="466" t="str">
        <f>IF('Historical Data'!AJ70="","",'Historical Data'!AJ70)</f>
        <v/>
      </c>
      <c r="K79" s="469" t="str">
        <f>IF('Historical Data'!AK70="","",'Historical Data'!AK70)</f>
        <v/>
      </c>
      <c r="L79" s="469"/>
      <c r="N79" s="464" t="str">
        <f>IF('Historical Data'!AL70="","",'Historical Data'!AL70)</f>
        <v/>
      </c>
      <c r="O79" s="463" t="str">
        <f>IF('Historical Data'!AN70="","",'Historical Data'!AN70)</f>
        <v/>
      </c>
      <c r="P79" s="468" t="str">
        <f>IF('Historical Data'!AO70="","",'Historical Data'!AO70)</f>
        <v/>
      </c>
      <c r="Q79" s="463" t="str">
        <f>IF('Historical Data'!AP70="","",'Historical Data'!AP70)</f>
        <v/>
      </c>
      <c r="R79" s="463"/>
      <c r="T79" s="464"/>
      <c r="U79" s="463"/>
      <c r="V79" s="468"/>
      <c r="W79" s="463"/>
      <c r="X79" s="463"/>
      <c r="AA79" s="464" t="str">
        <f>IF('Historical Data'!AV70="","",'Historical Data'!AV70)</f>
        <v/>
      </c>
      <c r="AB79" s="464" t="str">
        <f>IF('Historical Data'!AW70="","",'Historical Data'!AW70)</f>
        <v/>
      </c>
      <c r="AC79" s="464" t="str">
        <f>IF('Historical Data'!AX70="","",'Historical Data'!AX70)</f>
        <v/>
      </c>
      <c r="AD79" s="468" t="str">
        <f>IF('Historical Data'!AY70="","",'Historical Data'!AY70)</f>
        <v/>
      </c>
      <c r="AE79" s="463" t="str">
        <f>IF('Historical Data'!AZ70="","",'Historical Data'!AZ70)</f>
        <v/>
      </c>
      <c r="AF79" s="463" t="str">
        <f>IF('Historical Data'!BA70="","",'Historical Data'!BA70)</f>
        <v/>
      </c>
    </row>
    <row r="80" spans="2:32">
      <c r="B80" s="458" t="str">
        <f>IF(OR('Historical Data'!B71="",'Historical Data'!B71=45616),"",'Historical Data'!B71)</f>
        <v/>
      </c>
      <c r="C80" s="459" t="str">
        <f>IF('Historical Data'!AB71="","",'Historical Data'!AB71)</f>
        <v/>
      </c>
      <c r="D80" s="469" t="str">
        <f>IF('Historical Data'!AC71="","",'Historical Data'!AC71)</f>
        <v/>
      </c>
      <c r="E80" s="460" t="str">
        <f>IF('Historical Data'!AE71="","",'Historical Data'!AE71)</f>
        <v/>
      </c>
      <c r="F80" s="460" t="str">
        <f>IF('Historical Data'!AF71="","",'Historical Data'!AF71)</f>
        <v/>
      </c>
      <c r="G80" s="467" t="str">
        <f>IF('Historical Data'!AG71="","",'Historical Data'!AG71)</f>
        <v/>
      </c>
      <c r="H80" s="466" t="str">
        <f>IF('Historical Data'!AH71="","",'Historical Data'!AH71)</f>
        <v/>
      </c>
      <c r="I80" s="466" t="str">
        <f>IF('Historical Data'!AI71="","",'Historical Data'!AI71)</f>
        <v/>
      </c>
      <c r="J80" s="466" t="str">
        <f>IF('Historical Data'!AJ71="","",'Historical Data'!AJ71)</f>
        <v/>
      </c>
      <c r="K80" s="469" t="str">
        <f>IF('Historical Data'!AK71="","",'Historical Data'!AK71)</f>
        <v/>
      </c>
      <c r="L80" s="469"/>
      <c r="N80" s="464" t="str">
        <f>IF('Historical Data'!AL71="","",'Historical Data'!AL71)</f>
        <v/>
      </c>
      <c r="O80" s="463" t="str">
        <f>IF('Historical Data'!AN71="","",'Historical Data'!AN71)</f>
        <v/>
      </c>
      <c r="P80" s="468" t="str">
        <f>IF('Historical Data'!AO71="","",'Historical Data'!AO71)</f>
        <v/>
      </c>
      <c r="Q80" s="463" t="str">
        <f>IF('Historical Data'!AP71="","",'Historical Data'!AP71)</f>
        <v/>
      </c>
      <c r="R80" s="463"/>
      <c r="T80" s="464"/>
      <c r="U80" s="463"/>
      <c r="V80" s="468"/>
      <c r="W80" s="463"/>
      <c r="X80" s="463"/>
      <c r="AA80" s="464" t="str">
        <f>IF('Historical Data'!AV71="","",'Historical Data'!AV71)</f>
        <v/>
      </c>
      <c r="AB80" s="464" t="str">
        <f>IF('Historical Data'!AW71="","",'Historical Data'!AW71)</f>
        <v/>
      </c>
      <c r="AC80" s="464" t="str">
        <f>IF('Historical Data'!AX71="","",'Historical Data'!AX71)</f>
        <v/>
      </c>
      <c r="AD80" s="468" t="str">
        <f>IF('Historical Data'!AY71="","",'Historical Data'!AY71)</f>
        <v/>
      </c>
      <c r="AE80" s="463" t="str">
        <f>IF('Historical Data'!AZ71="","",'Historical Data'!AZ71)</f>
        <v/>
      </c>
      <c r="AF80" s="463" t="str">
        <f>IF('Historical Data'!BA71="","",'Historical Data'!BA71)</f>
        <v/>
      </c>
    </row>
    <row r="81" spans="2:32">
      <c r="B81" s="458" t="str">
        <f>IF(OR('Historical Data'!B72="",'Historical Data'!B72=45616),"",'Historical Data'!B72)</f>
        <v/>
      </c>
      <c r="C81" s="459" t="str">
        <f>IF('Historical Data'!AB72="","",'Historical Data'!AB72)</f>
        <v/>
      </c>
      <c r="D81" s="469" t="str">
        <f>IF('Historical Data'!AC72="","",'Historical Data'!AC72)</f>
        <v/>
      </c>
      <c r="E81" s="460" t="str">
        <f>IF('Historical Data'!AE72="","",'Historical Data'!AE72)</f>
        <v/>
      </c>
      <c r="F81" s="460" t="str">
        <f>IF('Historical Data'!AF72="","",'Historical Data'!AF72)</f>
        <v/>
      </c>
      <c r="G81" s="467" t="str">
        <f>IF('Historical Data'!AG72="","",'Historical Data'!AG72)</f>
        <v/>
      </c>
      <c r="H81" s="466" t="str">
        <f>IF('Historical Data'!AH72="","",'Historical Data'!AH72)</f>
        <v/>
      </c>
      <c r="I81" s="466" t="str">
        <f>IF('Historical Data'!AI72="","",'Historical Data'!AI72)</f>
        <v/>
      </c>
      <c r="J81" s="466" t="str">
        <f>IF('Historical Data'!AJ72="","",'Historical Data'!AJ72)</f>
        <v/>
      </c>
      <c r="K81" s="469" t="str">
        <f>IF('Historical Data'!AK72="","",'Historical Data'!AK72)</f>
        <v/>
      </c>
      <c r="L81" s="469"/>
      <c r="N81" s="464" t="str">
        <f>IF('Historical Data'!AL72="","",'Historical Data'!AL72)</f>
        <v/>
      </c>
      <c r="O81" s="463" t="str">
        <f>IF('Historical Data'!AN72="","",'Historical Data'!AN72)</f>
        <v/>
      </c>
      <c r="P81" s="468" t="str">
        <f>IF('Historical Data'!AO72="","",'Historical Data'!AO72)</f>
        <v/>
      </c>
      <c r="Q81" s="463" t="str">
        <f>IF('Historical Data'!AP72="","",'Historical Data'!AP72)</f>
        <v/>
      </c>
      <c r="R81" s="463"/>
      <c r="T81" s="464"/>
      <c r="U81" s="463"/>
      <c r="V81" s="468"/>
      <c r="W81" s="463"/>
      <c r="X81" s="463"/>
      <c r="AA81" s="464" t="str">
        <f>IF('Historical Data'!AV72="","",'Historical Data'!AV72)</f>
        <v/>
      </c>
      <c r="AB81" s="464" t="str">
        <f>IF('Historical Data'!AW72="","",'Historical Data'!AW72)</f>
        <v/>
      </c>
      <c r="AC81" s="464" t="str">
        <f>IF('Historical Data'!AX72="","",'Historical Data'!AX72)</f>
        <v/>
      </c>
      <c r="AD81" s="468" t="str">
        <f>IF('Historical Data'!AY72="","",'Historical Data'!AY72)</f>
        <v/>
      </c>
      <c r="AE81" s="463" t="str">
        <f>IF('Historical Data'!AZ72="","",'Historical Data'!AZ72)</f>
        <v/>
      </c>
      <c r="AF81" s="463" t="str">
        <f>IF('Historical Data'!BA72="","",'Historical Data'!BA72)</f>
        <v/>
      </c>
    </row>
    <row r="82" spans="2:32">
      <c r="B82" s="458" t="str">
        <f>IF(OR('Historical Data'!B73="",'Historical Data'!B73=45616),"",'Historical Data'!B73)</f>
        <v/>
      </c>
      <c r="C82" s="459" t="str">
        <f>IF('Historical Data'!AB73="","",'Historical Data'!AB73)</f>
        <v/>
      </c>
      <c r="D82" s="469" t="str">
        <f>IF('Historical Data'!AC73="","",'Historical Data'!AC73)</f>
        <v/>
      </c>
      <c r="E82" s="460" t="str">
        <f>IF('Historical Data'!AE73="","",'Historical Data'!AE73)</f>
        <v/>
      </c>
      <c r="F82" s="460" t="str">
        <f>IF('Historical Data'!AF73="","",'Historical Data'!AF73)</f>
        <v/>
      </c>
      <c r="G82" s="467" t="str">
        <f>IF('Historical Data'!AG73="","",'Historical Data'!AG73)</f>
        <v/>
      </c>
      <c r="H82" s="466" t="str">
        <f>IF('Historical Data'!AH73="","",'Historical Data'!AH73)</f>
        <v/>
      </c>
      <c r="I82" s="466" t="str">
        <f>IF('Historical Data'!AI73="","",'Historical Data'!AI73)</f>
        <v/>
      </c>
      <c r="J82" s="466" t="str">
        <f>IF('Historical Data'!AJ73="","",'Historical Data'!AJ73)</f>
        <v/>
      </c>
      <c r="K82" s="469" t="str">
        <f>IF('Historical Data'!AK73="","",'Historical Data'!AK73)</f>
        <v/>
      </c>
      <c r="L82" s="469"/>
      <c r="N82" s="464" t="str">
        <f>IF('Historical Data'!AL73="","",'Historical Data'!AL73)</f>
        <v/>
      </c>
      <c r="O82" s="463" t="str">
        <f>IF('Historical Data'!AN73="","",'Historical Data'!AN73)</f>
        <v/>
      </c>
      <c r="P82" s="468" t="str">
        <f>IF('Historical Data'!AO73="","",'Historical Data'!AO73)</f>
        <v/>
      </c>
      <c r="Q82" s="463" t="str">
        <f>IF('Historical Data'!AP73="","",'Historical Data'!AP73)</f>
        <v/>
      </c>
      <c r="R82" s="463"/>
      <c r="T82" s="464"/>
      <c r="U82" s="463"/>
      <c r="V82" s="468"/>
      <c r="W82" s="463"/>
      <c r="X82" s="463"/>
      <c r="AA82" s="464" t="str">
        <f>IF('Historical Data'!AV73="","",'Historical Data'!AV73)</f>
        <v/>
      </c>
      <c r="AB82" s="464" t="str">
        <f>IF('Historical Data'!AW73="","",'Historical Data'!AW73)</f>
        <v/>
      </c>
      <c r="AC82" s="464" t="str">
        <f>IF('Historical Data'!AX73="","",'Historical Data'!AX73)</f>
        <v/>
      </c>
      <c r="AD82" s="468" t="str">
        <f>IF('Historical Data'!AY73="","",'Historical Data'!AY73)</f>
        <v/>
      </c>
      <c r="AE82" s="463" t="str">
        <f>IF('Historical Data'!AZ73="","",'Historical Data'!AZ73)</f>
        <v/>
      </c>
      <c r="AF82" s="463" t="str">
        <f>IF('Historical Data'!BA73="","",'Historical Data'!BA73)</f>
        <v/>
      </c>
    </row>
    <row r="83" spans="2:32">
      <c r="B83" s="458" t="str">
        <f>IF(OR('Historical Data'!B74="",'Historical Data'!B74=45616),"",'Historical Data'!B74)</f>
        <v/>
      </c>
      <c r="C83" s="459" t="str">
        <f>IF('Historical Data'!AB74="","",'Historical Data'!AB74)</f>
        <v/>
      </c>
      <c r="D83" s="469" t="str">
        <f>IF('Historical Data'!AC74="","",'Historical Data'!AC74)</f>
        <v/>
      </c>
      <c r="E83" s="460" t="str">
        <f>IF('Historical Data'!AE74="","",'Historical Data'!AE74)</f>
        <v/>
      </c>
      <c r="F83" s="460" t="str">
        <f>IF('Historical Data'!AF74="","",'Historical Data'!AF74)</f>
        <v/>
      </c>
      <c r="G83" s="467" t="str">
        <f>IF('Historical Data'!AG74="","",'Historical Data'!AG74)</f>
        <v/>
      </c>
      <c r="H83" s="466" t="str">
        <f>IF('Historical Data'!AH74="","",'Historical Data'!AH74)</f>
        <v/>
      </c>
      <c r="I83" s="466" t="str">
        <f>IF('Historical Data'!AI74="","",'Historical Data'!AI74)</f>
        <v/>
      </c>
      <c r="J83" s="466" t="str">
        <f>IF('Historical Data'!AJ74="","",'Historical Data'!AJ74)</f>
        <v/>
      </c>
      <c r="K83" s="469" t="str">
        <f>IF('Historical Data'!AK74="","",'Historical Data'!AK74)</f>
        <v/>
      </c>
      <c r="L83" s="469"/>
      <c r="N83" s="464" t="str">
        <f>IF('Historical Data'!AL74="","",'Historical Data'!AL74)</f>
        <v/>
      </c>
      <c r="O83" s="463" t="str">
        <f>IF('Historical Data'!AN74="","",'Historical Data'!AN74)</f>
        <v/>
      </c>
      <c r="P83" s="468" t="str">
        <f>IF('Historical Data'!AO74="","",'Historical Data'!AO74)</f>
        <v/>
      </c>
      <c r="Q83" s="463" t="str">
        <f>IF('Historical Data'!AP74="","",'Historical Data'!AP74)</f>
        <v/>
      </c>
      <c r="R83" s="463"/>
      <c r="T83" s="464"/>
      <c r="U83" s="463"/>
      <c r="V83" s="468"/>
      <c r="W83" s="463"/>
      <c r="X83" s="463"/>
      <c r="AA83" s="464" t="str">
        <f>IF('Historical Data'!AV74="","",'Historical Data'!AV74)</f>
        <v/>
      </c>
      <c r="AB83" s="464" t="str">
        <f>IF('Historical Data'!AW74="","",'Historical Data'!AW74)</f>
        <v/>
      </c>
      <c r="AC83" s="464" t="str">
        <f>IF('Historical Data'!AX74="","",'Historical Data'!AX74)</f>
        <v/>
      </c>
      <c r="AD83" s="468" t="str">
        <f>IF('Historical Data'!AY74="","",'Historical Data'!AY74)</f>
        <v/>
      </c>
      <c r="AE83" s="463" t="str">
        <f>IF('Historical Data'!AZ74="","",'Historical Data'!AZ74)</f>
        <v/>
      </c>
      <c r="AF83" s="463" t="str">
        <f>IF('Historical Data'!BA74="","",'Historical Data'!BA74)</f>
        <v/>
      </c>
    </row>
    <row r="84" spans="2:32">
      <c r="B84" s="458" t="str">
        <f>IF(OR('Historical Data'!B75="",'Historical Data'!B75=45616),"",'Historical Data'!B75)</f>
        <v/>
      </c>
      <c r="C84" s="459" t="str">
        <f>IF('Historical Data'!AB75="","",'Historical Data'!AB75)</f>
        <v/>
      </c>
      <c r="D84" s="469" t="str">
        <f>IF('Historical Data'!AC75="","",'Historical Data'!AC75)</f>
        <v/>
      </c>
      <c r="E84" s="460" t="str">
        <f>IF('Historical Data'!AE75="","",'Historical Data'!AE75)</f>
        <v/>
      </c>
      <c r="F84" s="460" t="str">
        <f>IF('Historical Data'!AF75="","",'Historical Data'!AF75)</f>
        <v/>
      </c>
      <c r="G84" s="467" t="str">
        <f>IF('Historical Data'!AG75="","",'Historical Data'!AG75)</f>
        <v/>
      </c>
      <c r="H84" s="466" t="str">
        <f>IF('Historical Data'!AH75="","",'Historical Data'!AH75)</f>
        <v/>
      </c>
      <c r="I84" s="466" t="str">
        <f>IF('Historical Data'!AI75="","",'Historical Data'!AI75)</f>
        <v/>
      </c>
      <c r="J84" s="466" t="str">
        <f>IF('Historical Data'!AJ75="","",'Historical Data'!AJ75)</f>
        <v/>
      </c>
      <c r="K84" s="469" t="str">
        <f>IF('Historical Data'!AK75="","",'Historical Data'!AK75)</f>
        <v/>
      </c>
      <c r="L84" s="469"/>
      <c r="N84" s="464" t="str">
        <f>IF('Historical Data'!AL75="","",'Historical Data'!AL75)</f>
        <v/>
      </c>
      <c r="O84" s="463" t="str">
        <f>IF('Historical Data'!AN75="","",'Historical Data'!AN75)</f>
        <v/>
      </c>
      <c r="P84" s="468" t="str">
        <f>IF('Historical Data'!AO75="","",'Historical Data'!AO75)</f>
        <v/>
      </c>
      <c r="Q84" s="463" t="str">
        <f>IF('Historical Data'!AP75="","",'Historical Data'!AP75)</f>
        <v/>
      </c>
      <c r="R84" s="463"/>
      <c r="T84" s="464"/>
      <c r="U84" s="463"/>
      <c r="V84" s="468"/>
      <c r="W84" s="463"/>
      <c r="X84" s="463"/>
      <c r="AA84" s="464" t="str">
        <f>IF('Historical Data'!AV75="","",'Historical Data'!AV75)</f>
        <v/>
      </c>
      <c r="AB84" s="464" t="str">
        <f>IF('Historical Data'!AW75="","",'Historical Data'!AW75)</f>
        <v/>
      </c>
      <c r="AC84" s="464" t="str">
        <f>IF('Historical Data'!AX75="","",'Historical Data'!AX75)</f>
        <v/>
      </c>
      <c r="AD84" s="468" t="str">
        <f>IF('Historical Data'!AY75="","",'Historical Data'!AY75)</f>
        <v/>
      </c>
      <c r="AE84" s="463" t="str">
        <f>IF('Historical Data'!AZ75="","",'Historical Data'!AZ75)</f>
        <v/>
      </c>
      <c r="AF84" s="463" t="str">
        <f>IF('Historical Data'!BA75="","",'Historical Data'!BA75)</f>
        <v/>
      </c>
    </row>
    <row r="85" spans="2:32">
      <c r="B85" s="458" t="str">
        <f>IF(OR('Historical Data'!B76="",'Historical Data'!B76=45616),"",'Historical Data'!B76)</f>
        <v/>
      </c>
      <c r="C85" s="459" t="str">
        <f>IF('Historical Data'!AB76="","",'Historical Data'!AB76)</f>
        <v/>
      </c>
      <c r="D85" s="469" t="str">
        <f>IF('Historical Data'!AC76="","",'Historical Data'!AC76)</f>
        <v/>
      </c>
      <c r="E85" s="460" t="str">
        <f>IF('Historical Data'!AE76="","",'Historical Data'!AE76)</f>
        <v/>
      </c>
      <c r="F85" s="460" t="str">
        <f>IF('Historical Data'!AF76="","",'Historical Data'!AF76)</f>
        <v/>
      </c>
      <c r="G85" s="467" t="str">
        <f>IF('Historical Data'!AG76="","",'Historical Data'!AG76)</f>
        <v/>
      </c>
      <c r="H85" s="466" t="str">
        <f>IF('Historical Data'!AH76="","",'Historical Data'!AH76)</f>
        <v/>
      </c>
      <c r="I85" s="466" t="str">
        <f>IF('Historical Data'!AI76="","",'Historical Data'!AI76)</f>
        <v/>
      </c>
      <c r="J85" s="466" t="str">
        <f>IF('Historical Data'!AJ76="","",'Historical Data'!AJ76)</f>
        <v/>
      </c>
      <c r="K85" s="469" t="str">
        <f>IF('Historical Data'!AK76="","",'Historical Data'!AK76)</f>
        <v/>
      </c>
      <c r="L85" s="469"/>
      <c r="N85" s="464" t="str">
        <f>IF('Historical Data'!AL76="","",'Historical Data'!AL76)</f>
        <v/>
      </c>
      <c r="O85" s="463" t="str">
        <f>IF('Historical Data'!AN76="","",'Historical Data'!AN76)</f>
        <v/>
      </c>
      <c r="P85" s="468" t="str">
        <f>IF('Historical Data'!AO76="","",'Historical Data'!AO76)</f>
        <v/>
      </c>
      <c r="Q85" s="463" t="str">
        <f>IF('Historical Data'!AP76="","",'Historical Data'!AP76)</f>
        <v/>
      </c>
      <c r="R85" s="463"/>
      <c r="T85" s="464"/>
      <c r="U85" s="463"/>
      <c r="V85" s="468"/>
      <c r="W85" s="463"/>
      <c r="X85" s="463"/>
      <c r="AA85" s="464" t="str">
        <f>IF('Historical Data'!AV76="","",'Historical Data'!AV76)</f>
        <v/>
      </c>
      <c r="AB85" s="464" t="str">
        <f>IF('Historical Data'!AW76="","",'Historical Data'!AW76)</f>
        <v/>
      </c>
      <c r="AC85" s="464" t="str">
        <f>IF('Historical Data'!AX76="","",'Historical Data'!AX76)</f>
        <v/>
      </c>
      <c r="AD85" s="468" t="str">
        <f>IF('Historical Data'!AY76="","",'Historical Data'!AY76)</f>
        <v/>
      </c>
      <c r="AE85" s="463" t="str">
        <f>IF('Historical Data'!AZ76="","",'Historical Data'!AZ76)</f>
        <v/>
      </c>
      <c r="AF85" s="463" t="str">
        <f>IF('Historical Data'!BA76="","",'Historical Data'!BA76)</f>
        <v/>
      </c>
    </row>
    <row r="86" spans="2:32">
      <c r="B86" s="458" t="str">
        <f>IF(OR('Historical Data'!B77="",'Historical Data'!B77=45616),"",'Historical Data'!B77)</f>
        <v/>
      </c>
      <c r="C86" s="459" t="str">
        <f>IF('Historical Data'!AB77="","",'Historical Data'!AB77)</f>
        <v/>
      </c>
      <c r="D86" s="469" t="str">
        <f>IF('Historical Data'!AC77="","",'Historical Data'!AC77)</f>
        <v/>
      </c>
      <c r="E86" s="460" t="str">
        <f>IF('Historical Data'!AE77="","",'Historical Data'!AE77)</f>
        <v/>
      </c>
      <c r="F86" s="460" t="str">
        <f>IF('Historical Data'!AF77="","",'Historical Data'!AF77)</f>
        <v/>
      </c>
      <c r="G86" s="467" t="str">
        <f>IF('Historical Data'!AG77="","",'Historical Data'!AG77)</f>
        <v/>
      </c>
      <c r="H86" s="466" t="str">
        <f>IF('Historical Data'!AH77="","",'Historical Data'!AH77)</f>
        <v/>
      </c>
      <c r="I86" s="466" t="str">
        <f>IF('Historical Data'!AI77="","",'Historical Data'!AI77)</f>
        <v/>
      </c>
      <c r="J86" s="466" t="str">
        <f>IF('Historical Data'!AJ77="","",'Historical Data'!AJ77)</f>
        <v/>
      </c>
      <c r="K86" s="469" t="str">
        <f>IF('Historical Data'!AK77="","",'Historical Data'!AK77)</f>
        <v/>
      </c>
      <c r="L86" s="469"/>
      <c r="N86" s="464" t="str">
        <f>IF('Historical Data'!AL77="","",'Historical Data'!AL77)</f>
        <v/>
      </c>
      <c r="O86" s="463" t="str">
        <f>IF('Historical Data'!AN77="","",'Historical Data'!AN77)</f>
        <v/>
      </c>
      <c r="P86" s="468" t="str">
        <f>IF('Historical Data'!AO77="","",'Historical Data'!AO77)</f>
        <v/>
      </c>
      <c r="Q86" s="463" t="str">
        <f>IF('Historical Data'!AP77="","",'Historical Data'!AP77)</f>
        <v/>
      </c>
      <c r="R86" s="463"/>
      <c r="T86" s="464"/>
      <c r="U86" s="463"/>
      <c r="V86" s="468"/>
      <c r="W86" s="463"/>
      <c r="X86" s="463"/>
      <c r="AA86" s="464" t="str">
        <f>IF('Historical Data'!AV77="","",'Historical Data'!AV77)</f>
        <v/>
      </c>
      <c r="AB86" s="464" t="str">
        <f>IF('Historical Data'!AW77="","",'Historical Data'!AW77)</f>
        <v/>
      </c>
      <c r="AC86" s="464" t="str">
        <f>IF('Historical Data'!AX77="","",'Historical Data'!AX77)</f>
        <v/>
      </c>
      <c r="AD86" s="468" t="str">
        <f>IF('Historical Data'!AY77="","",'Historical Data'!AY77)</f>
        <v/>
      </c>
      <c r="AE86" s="463" t="str">
        <f>IF('Historical Data'!AZ77="","",'Historical Data'!AZ77)</f>
        <v/>
      </c>
      <c r="AF86" s="463" t="str">
        <f>IF('Historical Data'!BA77="","",'Historical Data'!BA77)</f>
        <v/>
      </c>
    </row>
    <row r="87" spans="2:32">
      <c r="B87" s="458" t="str">
        <f>IF(OR('Historical Data'!B78="",'Historical Data'!B78=45616),"",'Historical Data'!B78)</f>
        <v/>
      </c>
      <c r="C87" s="459" t="str">
        <f>IF('Historical Data'!AB78="","",'Historical Data'!AB78)</f>
        <v/>
      </c>
      <c r="D87" s="469" t="str">
        <f>IF('Historical Data'!AC78="","",'Historical Data'!AC78)</f>
        <v/>
      </c>
      <c r="E87" s="460" t="str">
        <f>IF('Historical Data'!AE78="","",'Historical Data'!AE78)</f>
        <v/>
      </c>
      <c r="F87" s="460" t="str">
        <f>IF('Historical Data'!AF78="","",'Historical Data'!AF78)</f>
        <v/>
      </c>
      <c r="G87" s="467" t="str">
        <f>IF('Historical Data'!AG78="","",'Historical Data'!AG78)</f>
        <v/>
      </c>
      <c r="H87" s="466" t="str">
        <f>IF('Historical Data'!AH78="","",'Historical Data'!AH78)</f>
        <v/>
      </c>
      <c r="I87" s="466" t="str">
        <f>IF('Historical Data'!AI78="","",'Historical Data'!AI78)</f>
        <v/>
      </c>
      <c r="J87" s="466" t="str">
        <f>IF('Historical Data'!AJ78="","",'Historical Data'!AJ78)</f>
        <v/>
      </c>
      <c r="K87" s="469" t="str">
        <f>IF('Historical Data'!AK78="","",'Historical Data'!AK78)</f>
        <v/>
      </c>
      <c r="L87" s="469"/>
      <c r="N87" s="464" t="str">
        <f>IF('Historical Data'!AL78="","",'Historical Data'!AL78)</f>
        <v/>
      </c>
      <c r="O87" s="463" t="str">
        <f>IF('Historical Data'!AN78="","",'Historical Data'!AN78)</f>
        <v/>
      </c>
      <c r="P87" s="468" t="str">
        <f>IF('Historical Data'!AO78="","",'Historical Data'!AO78)</f>
        <v/>
      </c>
      <c r="Q87" s="463" t="str">
        <f>IF('Historical Data'!AP78="","",'Historical Data'!AP78)</f>
        <v/>
      </c>
      <c r="R87" s="463"/>
      <c r="T87" s="464"/>
      <c r="U87" s="463"/>
      <c r="V87" s="468"/>
      <c r="W87" s="463"/>
      <c r="X87" s="463"/>
      <c r="AA87" s="464" t="str">
        <f>IF('Historical Data'!AV78="","",'Historical Data'!AV78)</f>
        <v/>
      </c>
      <c r="AB87" s="464" t="str">
        <f>IF('Historical Data'!AW78="","",'Historical Data'!AW78)</f>
        <v/>
      </c>
      <c r="AC87" s="464" t="str">
        <f>IF('Historical Data'!AX78="","",'Historical Data'!AX78)</f>
        <v/>
      </c>
      <c r="AD87" s="468" t="str">
        <f>IF('Historical Data'!AY78="","",'Historical Data'!AY78)</f>
        <v/>
      </c>
      <c r="AE87" s="463" t="str">
        <f>IF('Historical Data'!AZ78="","",'Historical Data'!AZ78)</f>
        <v/>
      </c>
      <c r="AF87" s="463" t="str">
        <f>IF('Historical Data'!BA78="","",'Historical Data'!BA78)</f>
        <v/>
      </c>
    </row>
    <row r="88" spans="2:32">
      <c r="B88" s="458" t="str">
        <f>IF(OR('Historical Data'!B79="",'Historical Data'!B79=45616),"",'Historical Data'!B79)</f>
        <v/>
      </c>
      <c r="C88" s="459" t="str">
        <f>IF('Historical Data'!AB79="","",'Historical Data'!AB79)</f>
        <v/>
      </c>
      <c r="D88" s="469" t="str">
        <f>IF('Historical Data'!AC79="","",'Historical Data'!AC79)</f>
        <v/>
      </c>
      <c r="E88" s="460" t="str">
        <f>IF('Historical Data'!AE79="","",'Historical Data'!AE79)</f>
        <v/>
      </c>
      <c r="F88" s="460" t="str">
        <f>IF('Historical Data'!AF79="","",'Historical Data'!AF79)</f>
        <v/>
      </c>
      <c r="G88" s="467" t="str">
        <f>IF('Historical Data'!AG79="","",'Historical Data'!AG79)</f>
        <v/>
      </c>
      <c r="H88" s="466" t="str">
        <f>IF('Historical Data'!AH79="","",'Historical Data'!AH79)</f>
        <v/>
      </c>
      <c r="I88" s="466" t="str">
        <f>IF('Historical Data'!AI79="","",'Historical Data'!AI79)</f>
        <v/>
      </c>
      <c r="J88" s="466" t="str">
        <f>IF('Historical Data'!AJ79="","",'Historical Data'!AJ79)</f>
        <v/>
      </c>
      <c r="K88" s="469" t="str">
        <f>IF('Historical Data'!AK79="","",'Historical Data'!AK79)</f>
        <v/>
      </c>
      <c r="L88" s="469"/>
      <c r="N88" s="464" t="str">
        <f>IF('Historical Data'!AL79="","",'Historical Data'!AL79)</f>
        <v/>
      </c>
      <c r="O88" s="463" t="str">
        <f>IF('Historical Data'!AN79="","",'Historical Data'!AN79)</f>
        <v/>
      </c>
      <c r="P88" s="468" t="str">
        <f>IF('Historical Data'!AO79="","",'Historical Data'!AO79)</f>
        <v/>
      </c>
      <c r="Q88" s="463" t="str">
        <f>IF('Historical Data'!AP79="","",'Historical Data'!AP79)</f>
        <v/>
      </c>
      <c r="R88" s="463"/>
      <c r="T88" s="464"/>
      <c r="U88" s="463"/>
      <c r="V88" s="468"/>
      <c r="W88" s="463"/>
      <c r="X88" s="463"/>
      <c r="AA88" s="464" t="str">
        <f>IF('Historical Data'!AV79="","",'Historical Data'!AV79)</f>
        <v/>
      </c>
      <c r="AB88" s="464" t="str">
        <f>IF('Historical Data'!AW79="","",'Historical Data'!AW79)</f>
        <v/>
      </c>
      <c r="AC88" s="464" t="str">
        <f>IF('Historical Data'!AX79="","",'Historical Data'!AX79)</f>
        <v/>
      </c>
      <c r="AD88" s="468" t="str">
        <f>IF('Historical Data'!AY79="","",'Historical Data'!AY79)</f>
        <v/>
      </c>
      <c r="AE88" s="463" t="str">
        <f>IF('Historical Data'!AZ79="","",'Historical Data'!AZ79)</f>
        <v/>
      </c>
      <c r="AF88" s="463" t="str">
        <f>IF('Historical Data'!BA79="","",'Historical Data'!BA79)</f>
        <v/>
      </c>
    </row>
    <row r="89" spans="2:32">
      <c r="B89" s="458" t="str">
        <f>IF(OR('Historical Data'!B80="",'Historical Data'!B80=45616),"",'Historical Data'!B80)</f>
        <v/>
      </c>
      <c r="C89" s="459" t="str">
        <f>IF('Historical Data'!AB80="","",'Historical Data'!AB80)</f>
        <v/>
      </c>
      <c r="D89" s="469" t="str">
        <f>IF('Historical Data'!AC80="","",'Historical Data'!AC80)</f>
        <v/>
      </c>
      <c r="E89" s="460" t="str">
        <f>IF('Historical Data'!AE80="","",'Historical Data'!AE80)</f>
        <v/>
      </c>
      <c r="F89" s="460" t="str">
        <f>IF('Historical Data'!AF80="","",'Historical Data'!AF80)</f>
        <v/>
      </c>
      <c r="G89" s="467" t="str">
        <f>IF('Historical Data'!AG80="","",'Historical Data'!AG80)</f>
        <v/>
      </c>
      <c r="H89" s="466" t="str">
        <f>IF('Historical Data'!AH80="","",'Historical Data'!AH80)</f>
        <v/>
      </c>
      <c r="I89" s="466" t="str">
        <f>IF('Historical Data'!AI80="","",'Historical Data'!AI80)</f>
        <v/>
      </c>
      <c r="J89" s="466" t="str">
        <f>IF('Historical Data'!AJ80="","",'Historical Data'!AJ80)</f>
        <v/>
      </c>
      <c r="K89" s="469" t="str">
        <f>IF('Historical Data'!AK80="","",'Historical Data'!AK80)</f>
        <v/>
      </c>
      <c r="L89" s="469"/>
      <c r="N89" s="464" t="str">
        <f>IF('Historical Data'!AL80="","",'Historical Data'!AL80)</f>
        <v/>
      </c>
      <c r="O89" s="463" t="str">
        <f>IF('Historical Data'!AN80="","",'Historical Data'!AN80)</f>
        <v/>
      </c>
      <c r="P89" s="468" t="str">
        <f>IF('Historical Data'!AO80="","",'Historical Data'!AO80)</f>
        <v/>
      </c>
      <c r="Q89" s="463" t="str">
        <f>IF('Historical Data'!AP80="","",'Historical Data'!AP80)</f>
        <v/>
      </c>
      <c r="R89" s="463"/>
      <c r="T89" s="464"/>
      <c r="U89" s="463"/>
      <c r="V89" s="468"/>
      <c r="W89" s="463"/>
      <c r="X89" s="463"/>
      <c r="AA89" s="464" t="str">
        <f>IF('Historical Data'!AV80="","",'Historical Data'!AV80)</f>
        <v/>
      </c>
      <c r="AB89" s="464" t="str">
        <f>IF('Historical Data'!AW80="","",'Historical Data'!AW80)</f>
        <v/>
      </c>
      <c r="AC89" s="464" t="str">
        <f>IF('Historical Data'!AX80="","",'Historical Data'!AX80)</f>
        <v/>
      </c>
      <c r="AD89" s="468" t="str">
        <f>IF('Historical Data'!AY80="","",'Historical Data'!AY80)</f>
        <v/>
      </c>
      <c r="AE89" s="463" t="str">
        <f>IF('Historical Data'!AZ80="","",'Historical Data'!AZ80)</f>
        <v/>
      </c>
      <c r="AF89" s="463" t="str">
        <f>IF('Historical Data'!BA80="","",'Historical Data'!BA80)</f>
        <v/>
      </c>
    </row>
    <row r="90" spans="2:32">
      <c r="B90" s="458" t="str">
        <f>IF(OR('Historical Data'!B81="",'Historical Data'!B81=45616),"",'Historical Data'!B81)</f>
        <v/>
      </c>
      <c r="C90" s="459" t="str">
        <f>IF('Historical Data'!AB81="","",'Historical Data'!AB81)</f>
        <v/>
      </c>
      <c r="D90" s="469" t="str">
        <f>IF('Historical Data'!AC81="","",'Historical Data'!AC81)</f>
        <v/>
      </c>
      <c r="E90" s="460" t="str">
        <f>IF('Historical Data'!AE81="","",'Historical Data'!AE81)</f>
        <v/>
      </c>
      <c r="F90" s="460" t="str">
        <f>IF('Historical Data'!AF81="","",'Historical Data'!AF81)</f>
        <v/>
      </c>
      <c r="G90" s="467" t="str">
        <f>IF('Historical Data'!AG81="","",'Historical Data'!AG81)</f>
        <v/>
      </c>
      <c r="H90" s="466" t="str">
        <f>IF('Historical Data'!AH81="","",'Historical Data'!AH81)</f>
        <v/>
      </c>
      <c r="I90" s="466" t="str">
        <f>IF('Historical Data'!AI81="","",'Historical Data'!AI81)</f>
        <v/>
      </c>
      <c r="J90" s="466" t="str">
        <f>IF('Historical Data'!AJ81="","",'Historical Data'!AJ81)</f>
        <v/>
      </c>
      <c r="K90" s="469" t="str">
        <f>IF('Historical Data'!AK81="","",'Historical Data'!AK81)</f>
        <v/>
      </c>
      <c r="L90" s="469"/>
      <c r="N90" s="464" t="str">
        <f>IF('Historical Data'!AL81="","",'Historical Data'!AL81)</f>
        <v/>
      </c>
      <c r="O90" s="463" t="str">
        <f>IF('Historical Data'!AN81="","",'Historical Data'!AN81)</f>
        <v/>
      </c>
      <c r="P90" s="468" t="str">
        <f>IF('Historical Data'!AO81="","",'Historical Data'!AO81)</f>
        <v/>
      </c>
      <c r="Q90" s="463" t="str">
        <f>IF('Historical Data'!AP81="","",'Historical Data'!AP81)</f>
        <v/>
      </c>
      <c r="R90" s="463"/>
      <c r="T90" s="464"/>
      <c r="U90" s="463"/>
      <c r="V90" s="468"/>
      <c r="W90" s="463"/>
      <c r="X90" s="463"/>
      <c r="AA90" s="464" t="str">
        <f>IF('Historical Data'!AV81="","",'Historical Data'!AV81)</f>
        <v/>
      </c>
      <c r="AB90" s="464" t="str">
        <f>IF('Historical Data'!AW81="","",'Historical Data'!AW81)</f>
        <v/>
      </c>
      <c r="AC90" s="464" t="str">
        <f>IF('Historical Data'!AX81="","",'Historical Data'!AX81)</f>
        <v/>
      </c>
      <c r="AD90" s="468" t="str">
        <f>IF('Historical Data'!AY81="","",'Historical Data'!AY81)</f>
        <v/>
      </c>
      <c r="AE90" s="463" t="str">
        <f>IF('Historical Data'!AZ81="","",'Historical Data'!AZ81)</f>
        <v/>
      </c>
      <c r="AF90" s="463" t="str">
        <f>IF('Historical Data'!BA81="","",'Historical Data'!BA81)</f>
        <v/>
      </c>
    </row>
    <row r="91" spans="2:32">
      <c r="B91" s="458" t="str">
        <f>IF(OR('Historical Data'!B82="",'Historical Data'!B82=45616),"",'Historical Data'!B82)</f>
        <v/>
      </c>
      <c r="C91" s="459" t="str">
        <f>IF('Historical Data'!AB82="","",'Historical Data'!AB82)</f>
        <v/>
      </c>
      <c r="D91" s="469" t="str">
        <f>IF('Historical Data'!AC82="","",'Historical Data'!AC82)</f>
        <v/>
      </c>
      <c r="E91" s="460" t="str">
        <f>IF('Historical Data'!AE82="","",'Historical Data'!AE82)</f>
        <v/>
      </c>
      <c r="F91" s="460" t="str">
        <f>IF('Historical Data'!AF82="","",'Historical Data'!AF82)</f>
        <v/>
      </c>
      <c r="G91" s="467" t="str">
        <f>IF('Historical Data'!AG82="","",'Historical Data'!AG82)</f>
        <v/>
      </c>
      <c r="H91" s="466" t="str">
        <f>IF('Historical Data'!AH82="","",'Historical Data'!AH82)</f>
        <v/>
      </c>
      <c r="I91" s="466" t="str">
        <f>IF('Historical Data'!AI82="","",'Historical Data'!AI82)</f>
        <v/>
      </c>
      <c r="J91" s="466" t="str">
        <f>IF('Historical Data'!AJ82="","",'Historical Data'!AJ82)</f>
        <v/>
      </c>
      <c r="K91" s="469" t="str">
        <f>IF('Historical Data'!AK82="","",'Historical Data'!AK82)</f>
        <v/>
      </c>
      <c r="L91" s="469"/>
      <c r="N91" s="464" t="str">
        <f>IF('Historical Data'!AL82="","",'Historical Data'!AL82)</f>
        <v/>
      </c>
      <c r="O91" s="463" t="str">
        <f>IF('Historical Data'!AN82="","",'Historical Data'!AN82)</f>
        <v/>
      </c>
      <c r="P91" s="468" t="str">
        <f>IF('Historical Data'!AO82="","",'Historical Data'!AO82)</f>
        <v/>
      </c>
      <c r="Q91" s="463" t="str">
        <f>IF('Historical Data'!AP82="","",'Historical Data'!AP82)</f>
        <v/>
      </c>
      <c r="R91" s="463"/>
      <c r="T91" s="464"/>
      <c r="U91" s="463"/>
      <c r="V91" s="468"/>
      <c r="W91" s="463"/>
      <c r="X91" s="463"/>
      <c r="AA91" s="464" t="str">
        <f>IF('Historical Data'!AV82="","",'Historical Data'!AV82)</f>
        <v/>
      </c>
      <c r="AB91" s="464" t="str">
        <f>IF('Historical Data'!AW82="","",'Historical Data'!AW82)</f>
        <v/>
      </c>
      <c r="AC91" s="464" t="str">
        <f>IF('Historical Data'!AX82="","",'Historical Data'!AX82)</f>
        <v/>
      </c>
      <c r="AD91" s="468" t="str">
        <f>IF('Historical Data'!AY82="","",'Historical Data'!AY82)</f>
        <v/>
      </c>
      <c r="AE91" s="463" t="str">
        <f>IF('Historical Data'!AZ82="","",'Historical Data'!AZ82)</f>
        <v/>
      </c>
      <c r="AF91" s="463" t="str">
        <f>IF('Historical Data'!BA82="","",'Historical Data'!BA82)</f>
        <v/>
      </c>
    </row>
    <row r="92" spans="2:32">
      <c r="B92" s="458" t="str">
        <f>IF(OR('Historical Data'!B83="",'Historical Data'!B83=45616),"",'Historical Data'!B83)</f>
        <v/>
      </c>
      <c r="C92" s="459" t="str">
        <f>IF('Historical Data'!AB83="","",'Historical Data'!AB83)</f>
        <v/>
      </c>
      <c r="D92" s="469" t="str">
        <f>IF('Historical Data'!AC83="","",'Historical Data'!AC83)</f>
        <v/>
      </c>
      <c r="E92" s="460" t="str">
        <f>IF('Historical Data'!AE83="","",'Historical Data'!AE83)</f>
        <v/>
      </c>
      <c r="F92" s="460" t="str">
        <f>IF('Historical Data'!AF83="","",'Historical Data'!AF83)</f>
        <v/>
      </c>
      <c r="G92" s="467" t="str">
        <f>IF('Historical Data'!AG83="","",'Historical Data'!AG83)</f>
        <v/>
      </c>
      <c r="H92" s="466" t="str">
        <f>IF('Historical Data'!AH83="","",'Historical Data'!AH83)</f>
        <v/>
      </c>
      <c r="I92" s="466" t="str">
        <f>IF('Historical Data'!AI83="","",'Historical Data'!AI83)</f>
        <v/>
      </c>
      <c r="J92" s="466" t="str">
        <f>IF('Historical Data'!AJ83="","",'Historical Data'!AJ83)</f>
        <v/>
      </c>
      <c r="K92" s="469" t="str">
        <f>IF('Historical Data'!AK83="","",'Historical Data'!AK83)</f>
        <v/>
      </c>
      <c r="L92" s="469"/>
      <c r="N92" s="464" t="str">
        <f>IF('Historical Data'!AL83="","",'Historical Data'!AL83)</f>
        <v/>
      </c>
      <c r="O92" s="463" t="str">
        <f>IF('Historical Data'!AN83="","",'Historical Data'!AN83)</f>
        <v/>
      </c>
      <c r="P92" s="468" t="str">
        <f>IF('Historical Data'!AO83="","",'Historical Data'!AO83)</f>
        <v/>
      </c>
      <c r="Q92" s="463" t="str">
        <f>IF('Historical Data'!AP83="","",'Historical Data'!AP83)</f>
        <v/>
      </c>
      <c r="R92" s="463"/>
      <c r="T92" s="464"/>
      <c r="U92" s="463"/>
      <c r="V92" s="468"/>
      <c r="W92" s="463"/>
      <c r="X92" s="463"/>
      <c r="AA92" s="464" t="str">
        <f>IF('Historical Data'!AV83="","",'Historical Data'!AV83)</f>
        <v/>
      </c>
      <c r="AB92" s="464" t="str">
        <f>IF('Historical Data'!AW83="","",'Historical Data'!AW83)</f>
        <v/>
      </c>
      <c r="AC92" s="464" t="str">
        <f>IF('Historical Data'!AX83="","",'Historical Data'!AX83)</f>
        <v/>
      </c>
      <c r="AD92" s="468" t="str">
        <f>IF('Historical Data'!AY83="","",'Historical Data'!AY83)</f>
        <v/>
      </c>
      <c r="AE92" s="463" t="str">
        <f>IF('Historical Data'!AZ83="","",'Historical Data'!AZ83)</f>
        <v/>
      </c>
      <c r="AF92" s="463" t="str">
        <f>IF('Historical Data'!BA83="","",'Historical Data'!BA83)</f>
        <v/>
      </c>
    </row>
    <row r="93" spans="2:32">
      <c r="B93" s="458" t="str">
        <f>IF(OR('Historical Data'!B84="",'Historical Data'!B84=45616),"",'Historical Data'!B84)</f>
        <v/>
      </c>
      <c r="C93" s="459" t="str">
        <f>IF('Historical Data'!AB84="","",'Historical Data'!AB84)</f>
        <v/>
      </c>
      <c r="D93" s="469" t="str">
        <f>IF('Historical Data'!AC84="","",'Historical Data'!AC84)</f>
        <v/>
      </c>
      <c r="E93" s="460" t="str">
        <f>IF('Historical Data'!AE84="","",'Historical Data'!AE84)</f>
        <v/>
      </c>
      <c r="F93" s="460" t="str">
        <f>IF('Historical Data'!AF84="","",'Historical Data'!AF84)</f>
        <v/>
      </c>
      <c r="G93" s="467" t="str">
        <f>IF('Historical Data'!AG84="","",'Historical Data'!AG84)</f>
        <v/>
      </c>
      <c r="H93" s="466" t="str">
        <f>IF('Historical Data'!AH84="","",'Historical Data'!AH84)</f>
        <v/>
      </c>
      <c r="I93" s="466" t="str">
        <f>IF('Historical Data'!AI84="","",'Historical Data'!AI84)</f>
        <v/>
      </c>
      <c r="J93" s="466" t="str">
        <f>IF('Historical Data'!AJ84="","",'Historical Data'!AJ84)</f>
        <v/>
      </c>
      <c r="K93" s="469" t="str">
        <f>IF('Historical Data'!AK84="","",'Historical Data'!AK84)</f>
        <v/>
      </c>
      <c r="L93" s="469"/>
      <c r="N93" s="464" t="str">
        <f>IF('Historical Data'!AL84="","",'Historical Data'!AL84)</f>
        <v/>
      </c>
      <c r="O93" s="463" t="str">
        <f>IF('Historical Data'!AN84="","",'Historical Data'!AN84)</f>
        <v/>
      </c>
      <c r="P93" s="468" t="str">
        <f>IF('Historical Data'!AO84="","",'Historical Data'!AO84)</f>
        <v/>
      </c>
      <c r="Q93" s="463" t="str">
        <f>IF('Historical Data'!AP84="","",'Historical Data'!AP84)</f>
        <v/>
      </c>
      <c r="R93" s="463"/>
      <c r="T93" s="464"/>
      <c r="U93" s="463"/>
      <c r="V93" s="468"/>
      <c r="W93" s="463"/>
      <c r="X93" s="463"/>
      <c r="AA93" s="464" t="str">
        <f>IF('Historical Data'!AV84="","",'Historical Data'!AV84)</f>
        <v/>
      </c>
      <c r="AB93" s="464" t="str">
        <f>IF('Historical Data'!AW84="","",'Historical Data'!AW84)</f>
        <v/>
      </c>
      <c r="AC93" s="464" t="str">
        <f>IF('Historical Data'!AX84="","",'Historical Data'!AX84)</f>
        <v/>
      </c>
      <c r="AD93" s="468" t="str">
        <f>IF('Historical Data'!AY84="","",'Historical Data'!AY84)</f>
        <v/>
      </c>
      <c r="AE93" s="463" t="str">
        <f>IF('Historical Data'!AZ84="","",'Historical Data'!AZ84)</f>
        <v/>
      </c>
      <c r="AF93" s="463" t="str">
        <f>IF('Historical Data'!BA84="","",'Historical Data'!BA84)</f>
        <v/>
      </c>
    </row>
    <row r="94" spans="2:32">
      <c r="B94" s="458" t="str">
        <f>IF(OR('Historical Data'!B85="",'Historical Data'!B85=45616),"",'Historical Data'!B85)</f>
        <v/>
      </c>
      <c r="C94" s="459" t="str">
        <f>IF('Historical Data'!AB85="","",'Historical Data'!AB85)</f>
        <v/>
      </c>
      <c r="D94" s="469" t="str">
        <f>IF('Historical Data'!AC85="","",'Historical Data'!AC85)</f>
        <v/>
      </c>
      <c r="E94" s="460" t="str">
        <f>IF('Historical Data'!AE85="","",'Historical Data'!AE85)</f>
        <v/>
      </c>
      <c r="F94" s="460" t="str">
        <f>IF('Historical Data'!AF85="","",'Historical Data'!AF85)</f>
        <v/>
      </c>
      <c r="G94" s="467" t="str">
        <f>IF('Historical Data'!AG85="","",'Historical Data'!AG85)</f>
        <v/>
      </c>
      <c r="H94" s="466" t="str">
        <f>IF('Historical Data'!AH85="","",'Historical Data'!AH85)</f>
        <v/>
      </c>
      <c r="I94" s="466" t="str">
        <f>IF('Historical Data'!AI85="","",'Historical Data'!AI85)</f>
        <v/>
      </c>
      <c r="J94" s="466" t="str">
        <f>IF('Historical Data'!AJ85="","",'Historical Data'!AJ85)</f>
        <v/>
      </c>
      <c r="K94" s="469" t="str">
        <f>IF('Historical Data'!AK85="","",'Historical Data'!AK85)</f>
        <v/>
      </c>
      <c r="L94" s="469"/>
      <c r="N94" s="464" t="str">
        <f>IF('Historical Data'!AL85="","",'Historical Data'!AL85)</f>
        <v/>
      </c>
      <c r="O94" s="463" t="str">
        <f>IF('Historical Data'!AN85="","",'Historical Data'!AN85)</f>
        <v/>
      </c>
      <c r="P94" s="468" t="str">
        <f>IF('Historical Data'!AO85="","",'Historical Data'!AO85)</f>
        <v/>
      </c>
      <c r="Q94" s="463" t="str">
        <f>IF('Historical Data'!AP85="","",'Historical Data'!AP85)</f>
        <v/>
      </c>
      <c r="R94" s="463"/>
      <c r="T94" s="464"/>
      <c r="U94" s="463"/>
      <c r="V94" s="468"/>
      <c r="W94" s="463"/>
      <c r="X94" s="463"/>
      <c r="AA94" s="464" t="str">
        <f>IF('Historical Data'!AV85="","",'Historical Data'!AV85)</f>
        <v/>
      </c>
      <c r="AB94" s="464" t="str">
        <f>IF('Historical Data'!AW85="","",'Historical Data'!AW85)</f>
        <v/>
      </c>
      <c r="AC94" s="464" t="str">
        <f>IF('Historical Data'!AX85="","",'Historical Data'!AX85)</f>
        <v/>
      </c>
      <c r="AD94" s="468" t="str">
        <f>IF('Historical Data'!AY85="","",'Historical Data'!AY85)</f>
        <v/>
      </c>
      <c r="AE94" s="463" t="str">
        <f>IF('Historical Data'!AZ85="","",'Historical Data'!AZ85)</f>
        <v/>
      </c>
      <c r="AF94" s="463" t="str">
        <f>IF('Historical Data'!BA85="","",'Historical Data'!BA85)</f>
        <v/>
      </c>
    </row>
    <row r="95" spans="2:32">
      <c r="B95" s="458" t="str">
        <f>IF(OR('Historical Data'!B86="",'Historical Data'!B86=45616),"",'Historical Data'!B86)</f>
        <v/>
      </c>
      <c r="C95" s="459" t="str">
        <f>IF('Historical Data'!AB86="","",'Historical Data'!AB86)</f>
        <v/>
      </c>
      <c r="D95" s="469" t="str">
        <f>IF('Historical Data'!AC86="","",'Historical Data'!AC86)</f>
        <v/>
      </c>
      <c r="E95" s="460" t="str">
        <f>IF('Historical Data'!AE86="","",'Historical Data'!AE86)</f>
        <v/>
      </c>
      <c r="F95" s="460" t="str">
        <f>IF('Historical Data'!AF86="","",'Historical Data'!AF86)</f>
        <v/>
      </c>
      <c r="G95" s="467" t="str">
        <f>IF('Historical Data'!AG86="","",'Historical Data'!AG86)</f>
        <v/>
      </c>
      <c r="H95" s="466" t="str">
        <f>IF('Historical Data'!AH86="","",'Historical Data'!AH86)</f>
        <v/>
      </c>
      <c r="I95" s="466" t="str">
        <f>IF('Historical Data'!AI86="","",'Historical Data'!AI86)</f>
        <v/>
      </c>
      <c r="J95" s="466" t="str">
        <f>IF('Historical Data'!AJ86="","",'Historical Data'!AJ86)</f>
        <v/>
      </c>
      <c r="K95" s="469" t="str">
        <f>IF('Historical Data'!AK86="","",'Historical Data'!AK86)</f>
        <v/>
      </c>
      <c r="L95" s="469"/>
      <c r="N95" s="464" t="str">
        <f>IF('Historical Data'!AL86="","",'Historical Data'!AL86)</f>
        <v/>
      </c>
      <c r="O95" s="463" t="str">
        <f>IF('Historical Data'!AN86="","",'Historical Data'!AN86)</f>
        <v/>
      </c>
      <c r="P95" s="468" t="str">
        <f>IF('Historical Data'!AO86="","",'Historical Data'!AO86)</f>
        <v/>
      </c>
      <c r="Q95" s="463" t="str">
        <f>IF('Historical Data'!AP86="","",'Historical Data'!AP86)</f>
        <v/>
      </c>
      <c r="R95" s="463"/>
      <c r="T95" s="464"/>
      <c r="U95" s="463"/>
      <c r="V95" s="468"/>
      <c r="W95" s="463"/>
      <c r="X95" s="463"/>
      <c r="AA95" s="464" t="str">
        <f>IF('Historical Data'!AV86="","",'Historical Data'!AV86)</f>
        <v/>
      </c>
      <c r="AB95" s="464" t="str">
        <f>IF('Historical Data'!AW86="","",'Historical Data'!AW86)</f>
        <v/>
      </c>
      <c r="AC95" s="464" t="str">
        <f>IF('Historical Data'!AX86="","",'Historical Data'!AX86)</f>
        <v/>
      </c>
      <c r="AD95" s="468" t="str">
        <f>IF('Historical Data'!AY86="","",'Historical Data'!AY86)</f>
        <v/>
      </c>
      <c r="AE95" s="463" t="str">
        <f>IF('Historical Data'!AZ86="","",'Historical Data'!AZ86)</f>
        <v/>
      </c>
      <c r="AF95" s="463" t="str">
        <f>IF('Historical Data'!BA86="","",'Historical Data'!BA86)</f>
        <v/>
      </c>
    </row>
    <row r="96" spans="2:32">
      <c r="B96" s="458" t="str">
        <f>IF(OR('Historical Data'!B87="",'Historical Data'!B87=45616),"",'Historical Data'!B87)</f>
        <v/>
      </c>
      <c r="C96" s="459" t="str">
        <f>IF('Historical Data'!AB87="","",'Historical Data'!AB87)</f>
        <v/>
      </c>
      <c r="D96" s="469" t="str">
        <f>IF('Historical Data'!AC87="","",'Historical Data'!AC87)</f>
        <v/>
      </c>
      <c r="E96" s="460" t="str">
        <f>IF('Historical Data'!AE87="","",'Historical Data'!AE87)</f>
        <v/>
      </c>
      <c r="F96" s="460" t="str">
        <f>IF('Historical Data'!AF87="","",'Historical Data'!AF87)</f>
        <v/>
      </c>
      <c r="G96" s="467" t="str">
        <f>IF('Historical Data'!AG87="","",'Historical Data'!AG87)</f>
        <v/>
      </c>
      <c r="H96" s="466" t="str">
        <f>IF('Historical Data'!AH87="","",'Historical Data'!AH87)</f>
        <v/>
      </c>
      <c r="I96" s="466" t="str">
        <f>IF('Historical Data'!AI87="","",'Historical Data'!AI87)</f>
        <v/>
      </c>
      <c r="J96" s="466" t="str">
        <f>IF('Historical Data'!AJ87="","",'Historical Data'!AJ87)</f>
        <v/>
      </c>
      <c r="K96" s="469" t="str">
        <f>IF('Historical Data'!AK87="","",'Historical Data'!AK87)</f>
        <v/>
      </c>
      <c r="L96" s="469"/>
      <c r="N96" s="464" t="str">
        <f>IF('Historical Data'!AL87="","",'Historical Data'!AL87)</f>
        <v/>
      </c>
      <c r="O96" s="463" t="str">
        <f>IF('Historical Data'!AN87="","",'Historical Data'!AN87)</f>
        <v/>
      </c>
      <c r="P96" s="468" t="str">
        <f>IF('Historical Data'!AO87="","",'Historical Data'!AO87)</f>
        <v/>
      </c>
      <c r="Q96" s="463" t="str">
        <f>IF('Historical Data'!AP87="","",'Historical Data'!AP87)</f>
        <v/>
      </c>
      <c r="R96" s="463"/>
      <c r="T96" s="464"/>
      <c r="U96" s="463"/>
      <c r="V96" s="468"/>
      <c r="W96" s="463"/>
      <c r="X96" s="463"/>
      <c r="AA96" s="464" t="str">
        <f>IF('Historical Data'!AV87="","",'Historical Data'!AV87)</f>
        <v/>
      </c>
      <c r="AB96" s="464" t="str">
        <f>IF('Historical Data'!AW87="","",'Historical Data'!AW87)</f>
        <v/>
      </c>
      <c r="AC96" s="464" t="str">
        <f>IF('Historical Data'!AX87="","",'Historical Data'!AX87)</f>
        <v/>
      </c>
      <c r="AD96" s="468" t="str">
        <f>IF('Historical Data'!AY87="","",'Historical Data'!AY87)</f>
        <v/>
      </c>
      <c r="AE96" s="463" t="str">
        <f>IF('Historical Data'!AZ87="","",'Historical Data'!AZ87)</f>
        <v/>
      </c>
      <c r="AF96" s="463" t="str">
        <f>IF('Historical Data'!BA87="","",'Historical Data'!BA87)</f>
        <v/>
      </c>
    </row>
    <row r="97" spans="2:32">
      <c r="B97" s="458" t="str">
        <f>IF(OR('Historical Data'!B88="",'Historical Data'!B88=45616),"",'Historical Data'!B88)</f>
        <v/>
      </c>
      <c r="C97" s="459" t="str">
        <f>IF('Historical Data'!AB88="","",'Historical Data'!AB88)</f>
        <v/>
      </c>
      <c r="D97" s="469" t="str">
        <f>IF('Historical Data'!AC88="","",'Historical Data'!AC88)</f>
        <v/>
      </c>
      <c r="E97" s="460" t="str">
        <f>IF('Historical Data'!AE88="","",'Historical Data'!AE88)</f>
        <v/>
      </c>
      <c r="F97" s="460" t="str">
        <f>IF('Historical Data'!AF88="","",'Historical Data'!AF88)</f>
        <v/>
      </c>
      <c r="G97" s="467" t="str">
        <f>IF('Historical Data'!AG88="","",'Historical Data'!AG88)</f>
        <v/>
      </c>
      <c r="H97" s="466" t="str">
        <f>IF('Historical Data'!AH88="","",'Historical Data'!AH88)</f>
        <v/>
      </c>
      <c r="I97" s="466" t="str">
        <f>IF('Historical Data'!AI88="","",'Historical Data'!AI88)</f>
        <v/>
      </c>
      <c r="J97" s="466" t="str">
        <f>IF('Historical Data'!AJ88="","",'Historical Data'!AJ88)</f>
        <v/>
      </c>
      <c r="K97" s="469" t="str">
        <f>IF('Historical Data'!AK88="","",'Historical Data'!AK88)</f>
        <v/>
      </c>
      <c r="L97" s="469"/>
      <c r="N97" s="464" t="str">
        <f>IF('Historical Data'!AL88="","",'Historical Data'!AL88)</f>
        <v/>
      </c>
      <c r="O97" s="463" t="str">
        <f>IF('Historical Data'!AN88="","",'Historical Data'!AN88)</f>
        <v/>
      </c>
      <c r="P97" s="468" t="str">
        <f>IF('Historical Data'!AO88="","",'Historical Data'!AO88)</f>
        <v/>
      </c>
      <c r="Q97" s="463" t="str">
        <f>IF('Historical Data'!AP88="","",'Historical Data'!AP88)</f>
        <v/>
      </c>
      <c r="R97" s="463"/>
      <c r="T97" s="464"/>
      <c r="U97" s="463"/>
      <c r="V97" s="468"/>
      <c r="W97" s="463"/>
      <c r="X97" s="463"/>
      <c r="AA97" s="464" t="str">
        <f>IF('Historical Data'!AV88="","",'Historical Data'!AV88)</f>
        <v/>
      </c>
      <c r="AB97" s="464" t="str">
        <f>IF('Historical Data'!AW88="","",'Historical Data'!AW88)</f>
        <v/>
      </c>
      <c r="AC97" s="464" t="str">
        <f>IF('Historical Data'!AX88="","",'Historical Data'!AX88)</f>
        <v/>
      </c>
      <c r="AD97" s="468" t="str">
        <f>IF('Historical Data'!AY88="","",'Historical Data'!AY88)</f>
        <v/>
      </c>
      <c r="AE97" s="463" t="str">
        <f>IF('Historical Data'!AZ88="","",'Historical Data'!AZ88)</f>
        <v/>
      </c>
      <c r="AF97" s="463" t="str">
        <f>IF('Historical Data'!BA88="","",'Historical Data'!BA88)</f>
        <v/>
      </c>
    </row>
    <row r="98" spans="2:32">
      <c r="B98" s="458" t="str">
        <f>IF(OR('Historical Data'!B89="",'Historical Data'!B89=45616),"",'Historical Data'!B89)</f>
        <v/>
      </c>
      <c r="C98" s="459" t="str">
        <f>IF('Historical Data'!AB89="","",'Historical Data'!AB89)</f>
        <v/>
      </c>
      <c r="D98" s="469" t="str">
        <f>IF('Historical Data'!AC89="","",'Historical Data'!AC89)</f>
        <v/>
      </c>
      <c r="E98" s="460" t="str">
        <f>IF('Historical Data'!AE89="","",'Historical Data'!AE89)</f>
        <v/>
      </c>
      <c r="F98" s="460" t="str">
        <f>IF('Historical Data'!AF89="","",'Historical Data'!AF89)</f>
        <v/>
      </c>
      <c r="G98" s="467" t="str">
        <f>IF('Historical Data'!AG89="","",'Historical Data'!AG89)</f>
        <v/>
      </c>
      <c r="H98" s="466" t="str">
        <f>IF('Historical Data'!AH89="","",'Historical Data'!AH89)</f>
        <v/>
      </c>
      <c r="I98" s="466" t="str">
        <f>IF('Historical Data'!AI89="","",'Historical Data'!AI89)</f>
        <v/>
      </c>
      <c r="J98" s="466" t="str">
        <f>IF('Historical Data'!AJ89="","",'Historical Data'!AJ89)</f>
        <v/>
      </c>
      <c r="K98" s="469" t="str">
        <f>IF('Historical Data'!AK89="","",'Historical Data'!AK89)</f>
        <v/>
      </c>
      <c r="L98" s="469"/>
      <c r="N98" s="464" t="str">
        <f>IF('Historical Data'!AL89="","",'Historical Data'!AL89)</f>
        <v/>
      </c>
      <c r="O98" s="463" t="str">
        <f>IF('Historical Data'!AN89="","",'Historical Data'!AN89)</f>
        <v/>
      </c>
      <c r="P98" s="468" t="str">
        <f>IF('Historical Data'!AO89="","",'Historical Data'!AO89)</f>
        <v/>
      </c>
      <c r="Q98" s="463" t="str">
        <f>IF('Historical Data'!AP89="","",'Historical Data'!AP89)</f>
        <v/>
      </c>
      <c r="R98" s="463"/>
      <c r="T98" s="464"/>
      <c r="U98" s="463"/>
      <c r="V98" s="468"/>
      <c r="W98" s="463"/>
      <c r="X98" s="463"/>
      <c r="AA98" s="464" t="str">
        <f>IF('Historical Data'!AV89="","",'Historical Data'!AV89)</f>
        <v/>
      </c>
      <c r="AB98" s="464" t="str">
        <f>IF('Historical Data'!AW89="","",'Historical Data'!AW89)</f>
        <v/>
      </c>
      <c r="AC98" s="464" t="str">
        <f>IF('Historical Data'!AX89="","",'Historical Data'!AX89)</f>
        <v/>
      </c>
      <c r="AD98" s="468" t="str">
        <f>IF('Historical Data'!AY89="","",'Historical Data'!AY89)</f>
        <v/>
      </c>
      <c r="AE98" s="463" t="str">
        <f>IF('Historical Data'!AZ89="","",'Historical Data'!AZ89)</f>
        <v/>
      </c>
      <c r="AF98" s="463" t="str">
        <f>IF('Historical Data'!BA89="","",'Historical Data'!BA89)</f>
        <v/>
      </c>
    </row>
    <row r="99" spans="2:32">
      <c r="B99" s="458" t="str">
        <f>IF(OR('Historical Data'!B90="",'Historical Data'!B90=45616),"",'Historical Data'!B90)</f>
        <v/>
      </c>
      <c r="C99" s="459" t="str">
        <f>IF('Historical Data'!AB90="","",'Historical Data'!AB90)</f>
        <v/>
      </c>
      <c r="D99" s="469" t="str">
        <f>IF('Historical Data'!AC90="","",'Historical Data'!AC90)</f>
        <v/>
      </c>
      <c r="E99" s="460" t="str">
        <f>IF('Historical Data'!AE90="","",'Historical Data'!AE90)</f>
        <v/>
      </c>
      <c r="F99" s="460" t="str">
        <f>IF('Historical Data'!AF90="","",'Historical Data'!AF90)</f>
        <v/>
      </c>
      <c r="G99" s="467" t="str">
        <f>IF('Historical Data'!AG90="","",'Historical Data'!AG90)</f>
        <v/>
      </c>
      <c r="H99" s="466" t="str">
        <f>IF('Historical Data'!AH90="","",'Historical Data'!AH90)</f>
        <v/>
      </c>
      <c r="I99" s="466" t="str">
        <f>IF('Historical Data'!AI90="","",'Historical Data'!AI90)</f>
        <v/>
      </c>
      <c r="J99" s="466" t="str">
        <f>IF('Historical Data'!AJ90="","",'Historical Data'!AJ90)</f>
        <v/>
      </c>
      <c r="K99" s="469" t="str">
        <f>IF('Historical Data'!AK90="","",'Historical Data'!AK90)</f>
        <v/>
      </c>
      <c r="L99" s="469"/>
      <c r="N99" s="464" t="str">
        <f>IF('Historical Data'!AL90="","",'Historical Data'!AL90)</f>
        <v/>
      </c>
      <c r="O99" s="463" t="str">
        <f>IF('Historical Data'!AN90="","",'Historical Data'!AN90)</f>
        <v/>
      </c>
      <c r="P99" s="468" t="str">
        <f>IF('Historical Data'!AO90="","",'Historical Data'!AO90)</f>
        <v/>
      </c>
      <c r="Q99" s="463" t="str">
        <f>IF('Historical Data'!AP90="","",'Historical Data'!AP90)</f>
        <v/>
      </c>
      <c r="R99" s="463"/>
      <c r="T99" s="464"/>
      <c r="U99" s="463"/>
      <c r="V99" s="468"/>
      <c r="W99" s="463"/>
      <c r="X99" s="463"/>
      <c r="AA99" s="464" t="str">
        <f>IF('Historical Data'!AV90="","",'Historical Data'!AV90)</f>
        <v/>
      </c>
      <c r="AB99" s="464" t="str">
        <f>IF('Historical Data'!AW90="","",'Historical Data'!AW90)</f>
        <v/>
      </c>
      <c r="AC99" s="464" t="str">
        <f>IF('Historical Data'!AX90="","",'Historical Data'!AX90)</f>
        <v/>
      </c>
      <c r="AD99" s="468" t="str">
        <f>IF('Historical Data'!AY90="","",'Historical Data'!AY90)</f>
        <v/>
      </c>
      <c r="AE99" s="463" t="str">
        <f>IF('Historical Data'!AZ90="","",'Historical Data'!AZ90)</f>
        <v/>
      </c>
      <c r="AF99" s="463" t="str">
        <f>IF('Historical Data'!BA90="","",'Historical Data'!BA90)</f>
        <v/>
      </c>
    </row>
    <row r="100" spans="2:32">
      <c r="B100" s="458" t="str">
        <f>IF(OR('Historical Data'!B91="",'Historical Data'!B91=45616),"",'Historical Data'!B91)</f>
        <v/>
      </c>
      <c r="C100" s="459" t="str">
        <f>IF('Historical Data'!AB91="","",'Historical Data'!AB91)</f>
        <v/>
      </c>
      <c r="D100" s="469" t="str">
        <f>IF('Historical Data'!AC91="","",'Historical Data'!AC91)</f>
        <v/>
      </c>
      <c r="E100" s="460" t="str">
        <f>IF('Historical Data'!AE91="","",'Historical Data'!AE91)</f>
        <v/>
      </c>
      <c r="F100" s="460" t="str">
        <f>IF('Historical Data'!AF91="","",'Historical Data'!AF91)</f>
        <v/>
      </c>
      <c r="G100" s="467" t="str">
        <f>IF('Historical Data'!AG91="","",'Historical Data'!AG91)</f>
        <v/>
      </c>
      <c r="H100" s="466" t="str">
        <f>IF('Historical Data'!AH91="","",'Historical Data'!AH91)</f>
        <v/>
      </c>
      <c r="I100" s="466" t="str">
        <f>IF('Historical Data'!AI91="","",'Historical Data'!AI91)</f>
        <v/>
      </c>
      <c r="J100" s="466" t="str">
        <f>IF('Historical Data'!AJ91="","",'Historical Data'!AJ91)</f>
        <v/>
      </c>
      <c r="K100" s="469" t="str">
        <f>IF('Historical Data'!AK91="","",'Historical Data'!AK91)</f>
        <v/>
      </c>
      <c r="L100" s="469"/>
      <c r="N100" s="464" t="str">
        <f>IF('Historical Data'!AL91="","",'Historical Data'!AL91)</f>
        <v/>
      </c>
      <c r="O100" s="463" t="str">
        <f>IF('Historical Data'!AN91="","",'Historical Data'!AN91)</f>
        <v/>
      </c>
      <c r="P100" s="468" t="str">
        <f>IF('Historical Data'!AO91="","",'Historical Data'!AO91)</f>
        <v/>
      </c>
      <c r="Q100" s="463" t="str">
        <f>IF('Historical Data'!AP91="","",'Historical Data'!AP91)</f>
        <v/>
      </c>
      <c r="R100" s="463"/>
      <c r="T100" s="464"/>
      <c r="U100" s="463"/>
      <c r="V100" s="468"/>
      <c r="W100" s="463"/>
      <c r="X100" s="463"/>
      <c r="AA100" s="464" t="str">
        <f>IF('Historical Data'!AV91="","",'Historical Data'!AV91)</f>
        <v/>
      </c>
      <c r="AB100" s="464" t="str">
        <f>IF('Historical Data'!AW91="","",'Historical Data'!AW91)</f>
        <v/>
      </c>
      <c r="AC100" s="464" t="str">
        <f>IF('Historical Data'!AX91="","",'Historical Data'!AX91)</f>
        <v/>
      </c>
      <c r="AD100" s="468" t="str">
        <f>IF('Historical Data'!AY91="","",'Historical Data'!AY91)</f>
        <v/>
      </c>
      <c r="AE100" s="463" t="str">
        <f>IF('Historical Data'!AZ91="","",'Historical Data'!AZ91)</f>
        <v/>
      </c>
      <c r="AF100" s="463" t="str">
        <f>IF('Historical Data'!BA91="","",'Historical Data'!BA91)</f>
        <v/>
      </c>
    </row>
    <row r="101" spans="2:32">
      <c r="B101" s="458" t="str">
        <f>IF(OR('Historical Data'!B92="",'Historical Data'!B92=45616),"",'Historical Data'!B92)</f>
        <v/>
      </c>
      <c r="C101" s="459" t="str">
        <f>IF('Historical Data'!AB92="","",'Historical Data'!AB92)</f>
        <v/>
      </c>
      <c r="D101" s="469" t="str">
        <f>IF('Historical Data'!AC92="","",'Historical Data'!AC92)</f>
        <v/>
      </c>
      <c r="E101" s="460" t="str">
        <f>IF('Historical Data'!AE92="","",'Historical Data'!AE92)</f>
        <v/>
      </c>
      <c r="F101" s="460" t="str">
        <f>IF('Historical Data'!AF92="","",'Historical Data'!AF92)</f>
        <v/>
      </c>
      <c r="G101" s="467" t="str">
        <f>IF('Historical Data'!AG92="","",'Historical Data'!AG92)</f>
        <v/>
      </c>
      <c r="H101" s="466" t="str">
        <f>IF('Historical Data'!AH92="","",'Historical Data'!AH92)</f>
        <v/>
      </c>
      <c r="I101" s="466" t="str">
        <f>IF('Historical Data'!AI92="","",'Historical Data'!AI92)</f>
        <v/>
      </c>
      <c r="J101" s="466" t="str">
        <f>IF('Historical Data'!AJ92="","",'Historical Data'!AJ92)</f>
        <v/>
      </c>
      <c r="K101" s="469" t="str">
        <f>IF('Historical Data'!AK92="","",'Historical Data'!AK92)</f>
        <v/>
      </c>
      <c r="L101" s="469"/>
      <c r="N101" s="464" t="str">
        <f>IF('Historical Data'!AL92="","",'Historical Data'!AL92)</f>
        <v/>
      </c>
      <c r="O101" s="463" t="str">
        <f>IF('Historical Data'!AN92="","",'Historical Data'!AN92)</f>
        <v/>
      </c>
      <c r="P101" s="468" t="str">
        <f>IF('Historical Data'!AO92="","",'Historical Data'!AO92)</f>
        <v/>
      </c>
      <c r="Q101" s="463" t="str">
        <f>IF('Historical Data'!AP92="","",'Historical Data'!AP92)</f>
        <v/>
      </c>
      <c r="R101" s="463"/>
      <c r="T101" s="464"/>
      <c r="U101" s="463"/>
      <c r="V101" s="468"/>
      <c r="W101" s="463"/>
      <c r="X101" s="463"/>
      <c r="AA101" s="464" t="str">
        <f>IF('Historical Data'!AV92="","",'Historical Data'!AV92)</f>
        <v/>
      </c>
      <c r="AB101" s="464" t="str">
        <f>IF('Historical Data'!AW92="","",'Historical Data'!AW92)</f>
        <v/>
      </c>
      <c r="AC101" s="464" t="str">
        <f>IF('Historical Data'!AX92="","",'Historical Data'!AX92)</f>
        <v/>
      </c>
      <c r="AD101" s="468" t="str">
        <f>IF('Historical Data'!AY92="","",'Historical Data'!AY92)</f>
        <v/>
      </c>
      <c r="AE101" s="463" t="str">
        <f>IF('Historical Data'!AZ92="","",'Historical Data'!AZ92)</f>
        <v/>
      </c>
      <c r="AF101" s="463" t="str">
        <f>IF('Historical Data'!BA92="","",'Historical Data'!BA92)</f>
        <v/>
      </c>
    </row>
    <row r="102" spans="2:32">
      <c r="B102" s="458" t="str">
        <f>IF(OR('Historical Data'!B93="",'Historical Data'!B93=45616),"",'Historical Data'!B93)</f>
        <v/>
      </c>
      <c r="C102" s="459" t="str">
        <f>IF('Historical Data'!AB93="","",'Historical Data'!AB93)</f>
        <v/>
      </c>
      <c r="D102" s="469" t="str">
        <f>IF('Historical Data'!AC93="","",'Historical Data'!AC93)</f>
        <v/>
      </c>
      <c r="E102" s="460" t="str">
        <f>IF('Historical Data'!AE93="","",'Historical Data'!AE93)</f>
        <v/>
      </c>
      <c r="F102" s="460" t="str">
        <f>IF('Historical Data'!AF93="","",'Historical Data'!AF93)</f>
        <v/>
      </c>
      <c r="G102" s="467" t="str">
        <f>IF('Historical Data'!AG93="","",'Historical Data'!AG93)</f>
        <v/>
      </c>
      <c r="H102" s="466" t="str">
        <f>IF('Historical Data'!AH93="","",'Historical Data'!AH93)</f>
        <v/>
      </c>
      <c r="I102" s="466" t="str">
        <f>IF('Historical Data'!AI93="","",'Historical Data'!AI93)</f>
        <v/>
      </c>
      <c r="J102" s="466" t="str">
        <f>IF('Historical Data'!AJ93="","",'Historical Data'!AJ93)</f>
        <v/>
      </c>
      <c r="K102" s="469" t="str">
        <f>IF('Historical Data'!AK93="","",'Historical Data'!AK93)</f>
        <v/>
      </c>
      <c r="L102" s="469"/>
      <c r="N102" s="464" t="str">
        <f>IF('Historical Data'!AL93="","",'Historical Data'!AL93)</f>
        <v/>
      </c>
      <c r="O102" s="463" t="str">
        <f>IF('Historical Data'!AN93="","",'Historical Data'!AN93)</f>
        <v/>
      </c>
      <c r="P102" s="468" t="str">
        <f>IF('Historical Data'!AO93="","",'Historical Data'!AO93)</f>
        <v/>
      </c>
      <c r="Q102" s="463" t="str">
        <f>IF('Historical Data'!AP93="","",'Historical Data'!AP93)</f>
        <v/>
      </c>
      <c r="R102" s="463"/>
      <c r="T102" s="464"/>
      <c r="U102" s="463"/>
      <c r="V102" s="468"/>
      <c r="W102" s="463"/>
      <c r="X102" s="463"/>
      <c r="AA102" s="464" t="str">
        <f>IF('Historical Data'!AV93="","",'Historical Data'!AV93)</f>
        <v/>
      </c>
      <c r="AB102" s="464" t="str">
        <f>IF('Historical Data'!AW93="","",'Historical Data'!AW93)</f>
        <v/>
      </c>
      <c r="AC102" s="464" t="str">
        <f>IF('Historical Data'!AX93="","",'Historical Data'!AX93)</f>
        <v/>
      </c>
      <c r="AD102" s="468" t="str">
        <f>IF('Historical Data'!AY93="","",'Historical Data'!AY93)</f>
        <v/>
      </c>
      <c r="AE102" s="463" t="str">
        <f>IF('Historical Data'!AZ93="","",'Historical Data'!AZ93)</f>
        <v/>
      </c>
      <c r="AF102" s="463" t="str">
        <f>IF('Historical Data'!BA93="","",'Historical Data'!BA93)</f>
        <v/>
      </c>
    </row>
    <row r="103" spans="2:32">
      <c r="B103" s="458" t="str">
        <f>IF(OR('Historical Data'!B94="",'Historical Data'!B94=45616),"",'Historical Data'!B94)</f>
        <v/>
      </c>
      <c r="C103" s="459" t="str">
        <f>IF('Historical Data'!AB94="","",'Historical Data'!AB94)</f>
        <v/>
      </c>
      <c r="D103" s="469" t="str">
        <f>IF('Historical Data'!AC94="","",'Historical Data'!AC94)</f>
        <v/>
      </c>
      <c r="E103" s="460" t="str">
        <f>IF('Historical Data'!AE94="","",'Historical Data'!AE94)</f>
        <v/>
      </c>
      <c r="F103" s="460" t="str">
        <f>IF('Historical Data'!AF94="","",'Historical Data'!AF94)</f>
        <v/>
      </c>
      <c r="G103" s="467" t="str">
        <f>IF('Historical Data'!AG94="","",'Historical Data'!AG94)</f>
        <v/>
      </c>
      <c r="H103" s="466" t="str">
        <f>IF('Historical Data'!AH94="","",'Historical Data'!AH94)</f>
        <v/>
      </c>
      <c r="I103" s="466" t="str">
        <f>IF('Historical Data'!AI94="","",'Historical Data'!AI94)</f>
        <v/>
      </c>
      <c r="J103" s="466" t="str">
        <f>IF('Historical Data'!AJ94="","",'Historical Data'!AJ94)</f>
        <v/>
      </c>
      <c r="K103" s="469" t="str">
        <f>IF('Historical Data'!AK94="","",'Historical Data'!AK94)</f>
        <v/>
      </c>
      <c r="L103" s="469"/>
      <c r="N103" s="464" t="str">
        <f>IF('Historical Data'!AL94="","",'Historical Data'!AL94)</f>
        <v/>
      </c>
      <c r="O103" s="463" t="str">
        <f>IF('Historical Data'!AN94="","",'Historical Data'!AN94)</f>
        <v/>
      </c>
      <c r="P103" s="468" t="str">
        <f>IF('Historical Data'!AO94="","",'Historical Data'!AO94)</f>
        <v/>
      </c>
      <c r="Q103" s="463" t="str">
        <f>IF('Historical Data'!AP94="","",'Historical Data'!AP94)</f>
        <v/>
      </c>
      <c r="R103" s="463"/>
      <c r="T103" s="464"/>
      <c r="U103" s="463"/>
      <c r="V103" s="468"/>
      <c r="W103" s="463"/>
      <c r="X103" s="463"/>
      <c r="AA103" s="464" t="str">
        <f>IF('Historical Data'!AV94="","",'Historical Data'!AV94)</f>
        <v/>
      </c>
      <c r="AB103" s="464" t="str">
        <f>IF('Historical Data'!AW94="","",'Historical Data'!AW94)</f>
        <v/>
      </c>
      <c r="AC103" s="464" t="str">
        <f>IF('Historical Data'!AX94="","",'Historical Data'!AX94)</f>
        <v/>
      </c>
      <c r="AD103" s="468" t="str">
        <f>IF('Historical Data'!AY94="","",'Historical Data'!AY94)</f>
        <v/>
      </c>
      <c r="AE103" s="463" t="str">
        <f>IF('Historical Data'!AZ94="","",'Historical Data'!AZ94)</f>
        <v/>
      </c>
      <c r="AF103" s="463" t="str">
        <f>IF('Historical Data'!BA94="","",'Historical Data'!BA94)</f>
        <v/>
      </c>
    </row>
    <row r="104" spans="2:32">
      <c r="B104" s="458" t="str">
        <f>IF(OR('Historical Data'!B95="",'Historical Data'!B95=45616),"",'Historical Data'!B95)</f>
        <v/>
      </c>
      <c r="C104" s="459" t="str">
        <f>IF('Historical Data'!AB95="","",'Historical Data'!AB95)</f>
        <v/>
      </c>
      <c r="D104" s="469" t="str">
        <f>IF('Historical Data'!AC95="","",'Historical Data'!AC95)</f>
        <v/>
      </c>
      <c r="E104" s="460" t="str">
        <f>IF('Historical Data'!AE95="","",'Historical Data'!AE95)</f>
        <v/>
      </c>
      <c r="F104" s="460" t="str">
        <f>IF('Historical Data'!AF95="","",'Historical Data'!AF95)</f>
        <v/>
      </c>
      <c r="G104" s="467" t="str">
        <f>IF('Historical Data'!AG95="","",'Historical Data'!AG95)</f>
        <v/>
      </c>
      <c r="H104" s="466" t="str">
        <f>IF('Historical Data'!AH95="","",'Historical Data'!AH95)</f>
        <v/>
      </c>
      <c r="I104" s="466" t="str">
        <f>IF('Historical Data'!AI95="","",'Historical Data'!AI95)</f>
        <v/>
      </c>
      <c r="J104" s="466" t="str">
        <f>IF('Historical Data'!AJ95="","",'Historical Data'!AJ95)</f>
        <v/>
      </c>
      <c r="K104" s="469" t="str">
        <f>IF('Historical Data'!AK95="","",'Historical Data'!AK95)</f>
        <v/>
      </c>
      <c r="L104" s="469"/>
      <c r="N104" s="464" t="str">
        <f>IF('Historical Data'!AL95="","",'Historical Data'!AL95)</f>
        <v/>
      </c>
      <c r="O104" s="463" t="str">
        <f>IF('Historical Data'!AN95="","",'Historical Data'!AN95)</f>
        <v/>
      </c>
      <c r="P104" s="468" t="str">
        <f>IF('Historical Data'!AO95="","",'Historical Data'!AO95)</f>
        <v/>
      </c>
      <c r="Q104" s="463" t="str">
        <f>IF('Historical Data'!AP95="","",'Historical Data'!AP95)</f>
        <v/>
      </c>
      <c r="R104" s="463"/>
      <c r="T104" s="464"/>
      <c r="U104" s="463"/>
      <c r="V104" s="468"/>
      <c r="W104" s="463"/>
      <c r="X104" s="463"/>
      <c r="AA104" s="464" t="str">
        <f>IF('Historical Data'!AV95="","",'Historical Data'!AV95)</f>
        <v/>
      </c>
      <c r="AB104" s="464" t="str">
        <f>IF('Historical Data'!AW95="","",'Historical Data'!AW95)</f>
        <v/>
      </c>
      <c r="AC104" s="464" t="str">
        <f>IF('Historical Data'!AX95="","",'Historical Data'!AX95)</f>
        <v/>
      </c>
      <c r="AD104" s="468" t="str">
        <f>IF('Historical Data'!AY95="","",'Historical Data'!AY95)</f>
        <v/>
      </c>
      <c r="AE104" s="463" t="str">
        <f>IF('Historical Data'!AZ95="","",'Historical Data'!AZ95)</f>
        <v/>
      </c>
      <c r="AF104" s="463" t="str">
        <f>IF('Historical Data'!BA95="","",'Historical Data'!BA95)</f>
        <v/>
      </c>
    </row>
    <row r="105" spans="2:32">
      <c r="B105" s="458" t="str">
        <f>IF(OR('Historical Data'!B96="",'Historical Data'!B96=45616),"",'Historical Data'!B96)</f>
        <v/>
      </c>
      <c r="C105" s="459" t="str">
        <f>IF('Historical Data'!AB96="","",'Historical Data'!AB96)</f>
        <v/>
      </c>
      <c r="D105" s="469" t="str">
        <f>IF('Historical Data'!AC96="","",'Historical Data'!AC96)</f>
        <v/>
      </c>
      <c r="E105" s="460" t="str">
        <f>IF('Historical Data'!AE96="","",'Historical Data'!AE96)</f>
        <v/>
      </c>
      <c r="F105" s="460" t="str">
        <f>IF('Historical Data'!AF96="","",'Historical Data'!AF96)</f>
        <v/>
      </c>
      <c r="G105" s="467" t="str">
        <f>IF('Historical Data'!AG96="","",'Historical Data'!AG96)</f>
        <v/>
      </c>
      <c r="H105" s="466" t="str">
        <f>IF('Historical Data'!AH96="","",'Historical Data'!AH96)</f>
        <v/>
      </c>
      <c r="I105" s="466" t="str">
        <f>IF('Historical Data'!AI96="","",'Historical Data'!AI96)</f>
        <v/>
      </c>
      <c r="J105" s="466" t="str">
        <f>IF('Historical Data'!AJ96="","",'Historical Data'!AJ96)</f>
        <v/>
      </c>
      <c r="K105" s="469" t="str">
        <f>IF('Historical Data'!AK96="","",'Historical Data'!AK96)</f>
        <v/>
      </c>
      <c r="L105" s="469"/>
      <c r="N105" s="464" t="str">
        <f>IF('Historical Data'!AL96="","",'Historical Data'!AL96)</f>
        <v/>
      </c>
      <c r="O105" s="463" t="str">
        <f>IF('Historical Data'!AN96="","",'Historical Data'!AN96)</f>
        <v/>
      </c>
      <c r="P105" s="468" t="str">
        <f>IF('Historical Data'!AO96="","",'Historical Data'!AO96)</f>
        <v/>
      </c>
      <c r="Q105" s="463" t="str">
        <f>IF('Historical Data'!AP96="","",'Historical Data'!AP96)</f>
        <v/>
      </c>
      <c r="R105" s="463"/>
      <c r="T105" s="464"/>
      <c r="U105" s="463"/>
      <c r="V105" s="468"/>
      <c r="W105" s="463"/>
      <c r="X105" s="463"/>
      <c r="AA105" s="464" t="str">
        <f>IF('Historical Data'!AV96="","",'Historical Data'!AV96)</f>
        <v/>
      </c>
      <c r="AB105" s="464" t="str">
        <f>IF('Historical Data'!AW96="","",'Historical Data'!AW96)</f>
        <v/>
      </c>
      <c r="AC105" s="464" t="str">
        <f>IF('Historical Data'!AX96="","",'Historical Data'!AX96)</f>
        <v/>
      </c>
      <c r="AD105" s="468" t="str">
        <f>IF('Historical Data'!AY96="","",'Historical Data'!AY96)</f>
        <v/>
      </c>
      <c r="AE105" s="463" t="str">
        <f>IF('Historical Data'!AZ96="","",'Historical Data'!AZ96)</f>
        <v/>
      </c>
      <c r="AF105" s="463" t="str">
        <f>IF('Historical Data'!BA96="","",'Historical Data'!BA96)</f>
        <v/>
      </c>
    </row>
    <row r="106" spans="2:32">
      <c r="B106" s="458" t="str">
        <f>IF(OR('Historical Data'!B97="",'Historical Data'!B97=45616),"",'Historical Data'!B97)</f>
        <v/>
      </c>
      <c r="C106" s="459" t="str">
        <f>IF('Historical Data'!AB97="","",'Historical Data'!AB97)</f>
        <v/>
      </c>
      <c r="D106" s="469" t="str">
        <f>IF('Historical Data'!AC97="","",'Historical Data'!AC97)</f>
        <v/>
      </c>
      <c r="E106" s="460" t="str">
        <f>IF('Historical Data'!AE97="","",'Historical Data'!AE97)</f>
        <v/>
      </c>
      <c r="F106" s="460" t="str">
        <f>IF('Historical Data'!AF97="","",'Historical Data'!AF97)</f>
        <v/>
      </c>
      <c r="G106" s="467" t="str">
        <f>IF('Historical Data'!AG97="","",'Historical Data'!AG97)</f>
        <v/>
      </c>
      <c r="H106" s="466" t="str">
        <f>IF('Historical Data'!AH97="","",'Historical Data'!AH97)</f>
        <v/>
      </c>
      <c r="I106" s="466" t="str">
        <f>IF('Historical Data'!AI97="","",'Historical Data'!AI97)</f>
        <v/>
      </c>
      <c r="J106" s="466" t="str">
        <f>IF('Historical Data'!AJ97="","",'Historical Data'!AJ97)</f>
        <v/>
      </c>
      <c r="K106" s="469" t="str">
        <f>IF('Historical Data'!AK97="","",'Historical Data'!AK97)</f>
        <v/>
      </c>
      <c r="L106" s="469"/>
      <c r="N106" s="464" t="str">
        <f>IF('Historical Data'!AL97="","",'Historical Data'!AL97)</f>
        <v/>
      </c>
      <c r="O106" s="463" t="str">
        <f>IF('Historical Data'!AN97="","",'Historical Data'!AN97)</f>
        <v/>
      </c>
      <c r="P106" s="468" t="str">
        <f>IF('Historical Data'!AO97="","",'Historical Data'!AO97)</f>
        <v/>
      </c>
      <c r="Q106" s="463" t="str">
        <f>IF('Historical Data'!AP97="","",'Historical Data'!AP97)</f>
        <v/>
      </c>
      <c r="R106" s="463"/>
      <c r="T106" s="464"/>
      <c r="U106" s="463"/>
      <c r="V106" s="468"/>
      <c r="W106" s="463"/>
      <c r="X106" s="463"/>
      <c r="AA106" s="464" t="str">
        <f>IF('Historical Data'!AV97="","",'Historical Data'!AV97)</f>
        <v/>
      </c>
      <c r="AB106" s="464" t="str">
        <f>IF('Historical Data'!AW97="","",'Historical Data'!AW97)</f>
        <v/>
      </c>
      <c r="AC106" s="464" t="str">
        <f>IF('Historical Data'!AX97="","",'Historical Data'!AX97)</f>
        <v/>
      </c>
      <c r="AD106" s="468" t="str">
        <f>IF('Historical Data'!AY97="","",'Historical Data'!AY97)</f>
        <v/>
      </c>
      <c r="AE106" s="463" t="str">
        <f>IF('Historical Data'!AZ97="","",'Historical Data'!AZ97)</f>
        <v/>
      </c>
      <c r="AF106" s="463" t="str">
        <f>IF('Historical Data'!BA97="","",'Historical Data'!BA97)</f>
        <v/>
      </c>
    </row>
    <row r="107" spans="2:32">
      <c r="B107" s="458" t="str">
        <f>IF(OR('Historical Data'!B98="",'Historical Data'!B98=45616),"",'Historical Data'!B98)</f>
        <v/>
      </c>
      <c r="C107" s="459" t="str">
        <f>IF('Historical Data'!AB98="","",'Historical Data'!AB98)</f>
        <v/>
      </c>
      <c r="D107" s="469" t="str">
        <f>IF('Historical Data'!AC98="","",'Historical Data'!AC98)</f>
        <v/>
      </c>
      <c r="E107" s="460" t="str">
        <f>IF('Historical Data'!AE98="","",'Historical Data'!AE98)</f>
        <v/>
      </c>
      <c r="F107" s="460" t="str">
        <f>IF('Historical Data'!AF98="","",'Historical Data'!AF98)</f>
        <v/>
      </c>
      <c r="G107" s="467" t="str">
        <f>IF('Historical Data'!AG98="","",'Historical Data'!AG98)</f>
        <v/>
      </c>
      <c r="H107" s="466" t="str">
        <f>IF('Historical Data'!AH98="","",'Historical Data'!AH98)</f>
        <v/>
      </c>
      <c r="I107" s="466" t="str">
        <f>IF('Historical Data'!AI98="","",'Historical Data'!AI98)</f>
        <v/>
      </c>
      <c r="J107" s="466" t="str">
        <f>IF('Historical Data'!AJ98="","",'Historical Data'!AJ98)</f>
        <v/>
      </c>
      <c r="K107" s="469" t="str">
        <f>IF('Historical Data'!AK98="","",'Historical Data'!AK98)</f>
        <v/>
      </c>
      <c r="L107" s="469"/>
      <c r="N107" s="464" t="str">
        <f>IF('Historical Data'!AL98="","",'Historical Data'!AL98)</f>
        <v/>
      </c>
      <c r="O107" s="463" t="str">
        <f>IF('Historical Data'!AN98="","",'Historical Data'!AN98)</f>
        <v/>
      </c>
      <c r="P107" s="468" t="str">
        <f>IF('Historical Data'!AO98="","",'Historical Data'!AO98)</f>
        <v/>
      </c>
      <c r="Q107" s="463" t="str">
        <f>IF('Historical Data'!AP98="","",'Historical Data'!AP98)</f>
        <v/>
      </c>
      <c r="R107" s="463"/>
      <c r="T107" s="464"/>
      <c r="U107" s="463"/>
      <c r="V107" s="468"/>
      <c r="W107" s="463"/>
      <c r="X107" s="463"/>
      <c r="AA107" s="464" t="str">
        <f>IF('Historical Data'!AV98="","",'Historical Data'!AV98)</f>
        <v/>
      </c>
      <c r="AB107" s="464" t="str">
        <f>IF('Historical Data'!AW98="","",'Historical Data'!AW98)</f>
        <v/>
      </c>
      <c r="AC107" s="464" t="str">
        <f>IF('Historical Data'!AX98="","",'Historical Data'!AX98)</f>
        <v/>
      </c>
      <c r="AD107" s="468" t="str">
        <f>IF('Historical Data'!AY98="","",'Historical Data'!AY98)</f>
        <v/>
      </c>
      <c r="AE107" s="463" t="str">
        <f>IF('Historical Data'!AZ98="","",'Historical Data'!AZ98)</f>
        <v/>
      </c>
      <c r="AF107" s="463" t="str">
        <f>IF('Historical Data'!BA98="","",'Historical Data'!BA98)</f>
        <v/>
      </c>
    </row>
    <row r="108" spans="2:32">
      <c r="B108" s="458" t="str">
        <f>IF(OR('Historical Data'!B99="",'Historical Data'!B99=45616),"",'Historical Data'!B99)</f>
        <v/>
      </c>
      <c r="C108" s="459" t="str">
        <f>IF('Historical Data'!AB99="","",'Historical Data'!AB99)</f>
        <v/>
      </c>
      <c r="D108" s="469" t="str">
        <f>IF('Historical Data'!AC99="","",'Historical Data'!AC99)</f>
        <v/>
      </c>
      <c r="E108" s="460" t="str">
        <f>IF('Historical Data'!AE99="","",'Historical Data'!AE99)</f>
        <v/>
      </c>
      <c r="F108" s="460" t="str">
        <f>IF('Historical Data'!AF99="","",'Historical Data'!AF99)</f>
        <v/>
      </c>
      <c r="G108" s="467" t="str">
        <f>IF('Historical Data'!AG99="","",'Historical Data'!AG99)</f>
        <v/>
      </c>
      <c r="H108" s="466" t="str">
        <f>IF('Historical Data'!AH99="","",'Historical Data'!AH99)</f>
        <v/>
      </c>
      <c r="I108" s="466" t="str">
        <f>IF('Historical Data'!AI99="","",'Historical Data'!AI99)</f>
        <v/>
      </c>
      <c r="J108" s="466" t="str">
        <f>IF('Historical Data'!AJ99="","",'Historical Data'!AJ99)</f>
        <v/>
      </c>
      <c r="K108" s="469" t="str">
        <f>IF('Historical Data'!AK99="","",'Historical Data'!AK99)</f>
        <v/>
      </c>
      <c r="L108" s="469"/>
      <c r="N108" s="464" t="str">
        <f>IF('Historical Data'!AL99="","",'Historical Data'!AL99)</f>
        <v/>
      </c>
      <c r="O108" s="463" t="str">
        <f>IF('Historical Data'!AN99="","",'Historical Data'!AN99)</f>
        <v/>
      </c>
      <c r="P108" s="468" t="str">
        <f>IF('Historical Data'!AO99="","",'Historical Data'!AO99)</f>
        <v/>
      </c>
      <c r="Q108" s="463" t="str">
        <f>IF('Historical Data'!AP99="","",'Historical Data'!AP99)</f>
        <v/>
      </c>
      <c r="R108" s="463"/>
      <c r="T108" s="464"/>
      <c r="U108" s="463"/>
      <c r="V108" s="468"/>
      <c r="W108" s="463"/>
      <c r="X108" s="463"/>
      <c r="AA108" s="464" t="str">
        <f>IF('Historical Data'!AV99="","",'Historical Data'!AV99)</f>
        <v/>
      </c>
      <c r="AB108" s="464" t="str">
        <f>IF('Historical Data'!AW99="","",'Historical Data'!AW99)</f>
        <v/>
      </c>
      <c r="AC108" s="464" t="str">
        <f>IF('Historical Data'!AX99="","",'Historical Data'!AX99)</f>
        <v/>
      </c>
      <c r="AD108" s="468" t="str">
        <f>IF('Historical Data'!AY99="","",'Historical Data'!AY99)</f>
        <v/>
      </c>
      <c r="AE108" s="463" t="str">
        <f>IF('Historical Data'!AZ99="","",'Historical Data'!AZ99)</f>
        <v/>
      </c>
      <c r="AF108" s="463" t="str">
        <f>IF('Historical Data'!BA99="","",'Historical Data'!BA99)</f>
        <v/>
      </c>
    </row>
    <row r="109" spans="2:32">
      <c r="B109" s="458" t="str">
        <f>IF(OR('Historical Data'!B100="",'Historical Data'!B100=45616),"",'Historical Data'!B100)</f>
        <v/>
      </c>
      <c r="C109" s="459" t="str">
        <f>IF('Historical Data'!AB100="","",'Historical Data'!AB100)</f>
        <v/>
      </c>
      <c r="D109" s="469" t="str">
        <f>IF('Historical Data'!AC100="","",'Historical Data'!AC100)</f>
        <v/>
      </c>
      <c r="E109" s="460" t="str">
        <f>IF('Historical Data'!AE100="","",'Historical Data'!AE100)</f>
        <v/>
      </c>
      <c r="F109" s="460" t="str">
        <f>IF('Historical Data'!AF100="","",'Historical Data'!AF100)</f>
        <v/>
      </c>
      <c r="G109" s="467" t="str">
        <f>IF('Historical Data'!AG100="","",'Historical Data'!AG100)</f>
        <v/>
      </c>
      <c r="H109" s="466" t="str">
        <f>IF('Historical Data'!AH100="","",'Historical Data'!AH100)</f>
        <v/>
      </c>
      <c r="I109" s="466" t="str">
        <f>IF('Historical Data'!AI100="","",'Historical Data'!AI100)</f>
        <v/>
      </c>
      <c r="J109" s="466" t="str">
        <f>IF('Historical Data'!AJ100="","",'Historical Data'!AJ100)</f>
        <v/>
      </c>
      <c r="K109" s="469" t="str">
        <f>IF('Historical Data'!AK100="","",'Historical Data'!AK100)</f>
        <v/>
      </c>
      <c r="L109" s="469"/>
      <c r="N109" s="464" t="str">
        <f>IF('Historical Data'!AL100="","",'Historical Data'!AL100)</f>
        <v/>
      </c>
      <c r="O109" s="463" t="str">
        <f>IF('Historical Data'!AN100="","",'Historical Data'!AN100)</f>
        <v/>
      </c>
      <c r="P109" s="468" t="str">
        <f>IF('Historical Data'!AO100="","",'Historical Data'!AO100)</f>
        <v/>
      </c>
      <c r="Q109" s="463" t="str">
        <f>IF('Historical Data'!AP100="","",'Historical Data'!AP100)</f>
        <v/>
      </c>
      <c r="R109" s="463"/>
      <c r="T109" s="464"/>
      <c r="U109" s="463"/>
      <c r="V109" s="468"/>
      <c r="W109" s="463"/>
      <c r="X109" s="463"/>
      <c r="AA109" s="464" t="str">
        <f>IF('Historical Data'!AV100="","",'Historical Data'!AV100)</f>
        <v/>
      </c>
      <c r="AB109" s="464" t="str">
        <f>IF('Historical Data'!AW100="","",'Historical Data'!AW100)</f>
        <v/>
      </c>
      <c r="AC109" s="464" t="str">
        <f>IF('Historical Data'!AX100="","",'Historical Data'!AX100)</f>
        <v/>
      </c>
      <c r="AD109" s="468" t="str">
        <f>IF('Historical Data'!AY100="","",'Historical Data'!AY100)</f>
        <v/>
      </c>
      <c r="AE109" s="463" t="str">
        <f>IF('Historical Data'!AZ100="","",'Historical Data'!AZ100)</f>
        <v/>
      </c>
      <c r="AF109" s="463" t="str">
        <f>IF('Historical Data'!BA100="","",'Historical Data'!BA100)</f>
        <v/>
      </c>
    </row>
    <row r="110" spans="2:32">
      <c r="B110" s="458" t="str">
        <f>IF(OR('Historical Data'!B101="",'Historical Data'!B101=45616),"",'Historical Data'!B101)</f>
        <v/>
      </c>
      <c r="C110" s="459" t="str">
        <f>IF('Historical Data'!AB101="","",'Historical Data'!AB101)</f>
        <v/>
      </c>
      <c r="D110" s="469" t="str">
        <f>IF('Historical Data'!AC101="","",'Historical Data'!AC101)</f>
        <v/>
      </c>
      <c r="E110" s="460" t="str">
        <f>IF('Historical Data'!AE101="","",'Historical Data'!AE101)</f>
        <v/>
      </c>
      <c r="F110" s="460" t="str">
        <f>IF('Historical Data'!AF101="","",'Historical Data'!AF101)</f>
        <v/>
      </c>
      <c r="G110" s="467" t="str">
        <f>IF('Historical Data'!AG101="","",'Historical Data'!AG101)</f>
        <v/>
      </c>
      <c r="H110" s="466" t="str">
        <f>IF('Historical Data'!AH101="","",'Historical Data'!AH101)</f>
        <v/>
      </c>
      <c r="I110" s="466" t="str">
        <f>IF('Historical Data'!AI101="","",'Historical Data'!AI101)</f>
        <v/>
      </c>
      <c r="J110" s="466" t="str">
        <f>IF('Historical Data'!AJ101="","",'Historical Data'!AJ101)</f>
        <v/>
      </c>
      <c r="K110" s="469" t="str">
        <f>IF('Historical Data'!AK101="","",'Historical Data'!AK101)</f>
        <v/>
      </c>
      <c r="L110" s="469"/>
      <c r="N110" s="464" t="str">
        <f>IF('Historical Data'!AL101="","",'Historical Data'!AL101)</f>
        <v/>
      </c>
      <c r="O110" s="463" t="str">
        <f>IF('Historical Data'!AN101="","",'Historical Data'!AN101)</f>
        <v/>
      </c>
      <c r="P110" s="468" t="str">
        <f>IF('Historical Data'!AO101="","",'Historical Data'!AO101)</f>
        <v/>
      </c>
      <c r="Q110" s="463" t="str">
        <f>IF('Historical Data'!AP101="","",'Historical Data'!AP101)</f>
        <v/>
      </c>
      <c r="R110" s="463"/>
      <c r="T110" s="464"/>
      <c r="U110" s="463"/>
      <c r="V110" s="468"/>
      <c r="W110" s="463"/>
      <c r="X110" s="463"/>
      <c r="AA110" s="464" t="str">
        <f>IF('Historical Data'!AV101="","",'Historical Data'!AV101)</f>
        <v/>
      </c>
      <c r="AB110" s="464" t="str">
        <f>IF('Historical Data'!AW101="","",'Historical Data'!AW101)</f>
        <v/>
      </c>
      <c r="AC110" s="464" t="str">
        <f>IF('Historical Data'!AX101="","",'Historical Data'!AX101)</f>
        <v/>
      </c>
      <c r="AD110" s="468" t="str">
        <f>IF('Historical Data'!AY101="","",'Historical Data'!AY101)</f>
        <v/>
      </c>
      <c r="AE110" s="463" t="str">
        <f>IF('Historical Data'!AZ101="","",'Historical Data'!AZ101)</f>
        <v/>
      </c>
      <c r="AF110" s="463" t="str">
        <f>IF('Historical Data'!BA101="","",'Historical Data'!BA101)</f>
        <v/>
      </c>
    </row>
    <row r="111" spans="2:32">
      <c r="B111" s="458" t="str">
        <f>IF(OR('Historical Data'!B102="",'Historical Data'!B102=45616),"",'Historical Data'!B102)</f>
        <v/>
      </c>
      <c r="C111" s="459" t="str">
        <f>IF('Historical Data'!AB102="","",'Historical Data'!AB102)</f>
        <v/>
      </c>
      <c r="D111" s="469" t="str">
        <f>IF('Historical Data'!AC102="","",'Historical Data'!AC102)</f>
        <v/>
      </c>
      <c r="E111" s="460" t="str">
        <f>IF('Historical Data'!AE102="","",'Historical Data'!AE102)</f>
        <v/>
      </c>
      <c r="F111" s="460" t="str">
        <f>IF('Historical Data'!AF102="","",'Historical Data'!AF102)</f>
        <v/>
      </c>
      <c r="G111" s="467" t="str">
        <f>IF('Historical Data'!AG102="","",'Historical Data'!AG102)</f>
        <v/>
      </c>
      <c r="H111" s="466" t="str">
        <f>IF('Historical Data'!AH102="","",'Historical Data'!AH102)</f>
        <v/>
      </c>
      <c r="I111" s="466" t="str">
        <f>IF('Historical Data'!AI102="","",'Historical Data'!AI102)</f>
        <v/>
      </c>
      <c r="J111" s="466" t="str">
        <f>IF('Historical Data'!AJ102="","",'Historical Data'!AJ102)</f>
        <v/>
      </c>
      <c r="K111" s="469" t="str">
        <f>IF('Historical Data'!AK102="","",'Historical Data'!AK102)</f>
        <v/>
      </c>
      <c r="L111" s="469"/>
      <c r="N111" s="464" t="str">
        <f>IF('Historical Data'!AL102="","",'Historical Data'!AL102)</f>
        <v/>
      </c>
      <c r="O111" s="463" t="str">
        <f>IF('Historical Data'!AN102="","",'Historical Data'!AN102)</f>
        <v/>
      </c>
      <c r="P111" s="468" t="str">
        <f>IF('Historical Data'!AO102="","",'Historical Data'!AO102)</f>
        <v/>
      </c>
      <c r="Q111" s="463" t="str">
        <f>IF('Historical Data'!AP102="","",'Historical Data'!AP102)</f>
        <v/>
      </c>
      <c r="R111" s="463"/>
      <c r="T111" s="464"/>
      <c r="U111" s="463"/>
      <c r="V111" s="468"/>
      <c r="W111" s="463"/>
      <c r="X111" s="463"/>
      <c r="AA111" s="464" t="str">
        <f>IF('Historical Data'!AV102="","",'Historical Data'!AV102)</f>
        <v/>
      </c>
      <c r="AB111" s="464" t="str">
        <f>IF('Historical Data'!AW102="","",'Historical Data'!AW102)</f>
        <v/>
      </c>
      <c r="AC111" s="464" t="str">
        <f>IF('Historical Data'!AX102="","",'Historical Data'!AX102)</f>
        <v/>
      </c>
      <c r="AD111" s="468" t="str">
        <f>IF('Historical Data'!AY102="","",'Historical Data'!AY102)</f>
        <v/>
      </c>
      <c r="AE111" s="463" t="str">
        <f>IF('Historical Data'!AZ102="","",'Historical Data'!AZ102)</f>
        <v/>
      </c>
      <c r="AF111" s="463" t="str">
        <f>IF('Historical Data'!BA102="","",'Historical Data'!BA102)</f>
        <v/>
      </c>
    </row>
    <row r="112" spans="2:32">
      <c r="B112" s="458" t="str">
        <f>IF(OR('Historical Data'!B103="",'Historical Data'!B103=45616),"",'Historical Data'!B103)</f>
        <v/>
      </c>
      <c r="C112" s="459" t="str">
        <f>IF('Historical Data'!AB103="","",'Historical Data'!AB103)</f>
        <v/>
      </c>
      <c r="D112" s="469" t="str">
        <f>IF('Historical Data'!AC103="","",'Historical Data'!AC103)</f>
        <v/>
      </c>
      <c r="E112" s="460" t="str">
        <f>IF('Historical Data'!AE103="","",'Historical Data'!AE103)</f>
        <v/>
      </c>
      <c r="F112" s="460" t="str">
        <f>IF('Historical Data'!AF103="","",'Historical Data'!AF103)</f>
        <v/>
      </c>
      <c r="G112" s="467" t="str">
        <f>IF('Historical Data'!AG103="","",'Historical Data'!AG103)</f>
        <v/>
      </c>
      <c r="H112" s="466" t="str">
        <f>IF('Historical Data'!AH103="","",'Historical Data'!AH103)</f>
        <v/>
      </c>
      <c r="I112" s="466" t="str">
        <f>IF('Historical Data'!AI103="","",'Historical Data'!AI103)</f>
        <v/>
      </c>
      <c r="J112" s="466" t="str">
        <f>IF('Historical Data'!AJ103="","",'Historical Data'!AJ103)</f>
        <v/>
      </c>
      <c r="K112" s="469" t="str">
        <f>IF('Historical Data'!AK103="","",'Historical Data'!AK103)</f>
        <v/>
      </c>
      <c r="L112" s="469"/>
      <c r="N112" s="464" t="str">
        <f>IF('Historical Data'!AL103="","",'Historical Data'!AL103)</f>
        <v/>
      </c>
      <c r="O112" s="463" t="str">
        <f>IF('Historical Data'!AN103="","",'Historical Data'!AN103)</f>
        <v/>
      </c>
      <c r="P112" s="468" t="str">
        <f>IF('Historical Data'!AO103="","",'Historical Data'!AO103)</f>
        <v/>
      </c>
      <c r="Q112" s="463" t="str">
        <f>IF('Historical Data'!AP103="","",'Historical Data'!AP103)</f>
        <v/>
      </c>
      <c r="R112" s="463"/>
      <c r="T112" s="464"/>
      <c r="U112" s="463"/>
      <c r="V112" s="468"/>
      <c r="W112" s="463"/>
      <c r="X112" s="463"/>
      <c r="AA112" s="464" t="str">
        <f>IF('Historical Data'!AV103="","",'Historical Data'!AV103)</f>
        <v/>
      </c>
      <c r="AB112" s="464" t="str">
        <f>IF('Historical Data'!AW103="","",'Historical Data'!AW103)</f>
        <v/>
      </c>
      <c r="AC112" s="464" t="str">
        <f>IF('Historical Data'!AX103="","",'Historical Data'!AX103)</f>
        <v/>
      </c>
      <c r="AD112" s="468" t="str">
        <f>IF('Historical Data'!AY103="","",'Historical Data'!AY103)</f>
        <v/>
      </c>
      <c r="AE112" s="463" t="str">
        <f>IF('Historical Data'!AZ103="","",'Historical Data'!AZ103)</f>
        <v/>
      </c>
      <c r="AF112" s="463" t="str">
        <f>IF('Historical Data'!BA103="","",'Historical Data'!BA103)</f>
        <v/>
      </c>
    </row>
    <row r="113" spans="2:32">
      <c r="B113" s="458" t="str">
        <f>IF(OR('Historical Data'!B104="",'Historical Data'!B104=45616),"",'Historical Data'!B104)</f>
        <v/>
      </c>
      <c r="C113" s="459" t="str">
        <f>IF('Historical Data'!AB104="","",'Historical Data'!AB104)</f>
        <v/>
      </c>
      <c r="D113" s="469" t="str">
        <f>IF('Historical Data'!AC104="","",'Historical Data'!AC104)</f>
        <v/>
      </c>
      <c r="E113" s="460" t="str">
        <f>IF('Historical Data'!AE104="","",'Historical Data'!AE104)</f>
        <v/>
      </c>
      <c r="F113" s="460" t="str">
        <f>IF('Historical Data'!AF104="","",'Historical Data'!AF104)</f>
        <v/>
      </c>
      <c r="G113" s="467" t="str">
        <f>IF('Historical Data'!AG104="","",'Historical Data'!AG104)</f>
        <v/>
      </c>
      <c r="H113" s="466" t="str">
        <f>IF('Historical Data'!AH104="","",'Historical Data'!AH104)</f>
        <v/>
      </c>
      <c r="I113" s="466" t="str">
        <f>IF('Historical Data'!AI104="","",'Historical Data'!AI104)</f>
        <v/>
      </c>
      <c r="J113" s="466" t="str">
        <f>IF('Historical Data'!AJ104="","",'Historical Data'!AJ104)</f>
        <v/>
      </c>
      <c r="K113" s="469" t="str">
        <f>IF('Historical Data'!AK104="","",'Historical Data'!AK104)</f>
        <v/>
      </c>
      <c r="L113" s="469"/>
      <c r="N113" s="464" t="str">
        <f>IF('Historical Data'!AL104="","",'Historical Data'!AL104)</f>
        <v/>
      </c>
      <c r="O113" s="463" t="str">
        <f>IF('Historical Data'!AN104="","",'Historical Data'!AN104)</f>
        <v/>
      </c>
      <c r="P113" s="468" t="str">
        <f>IF('Historical Data'!AO104="","",'Historical Data'!AO104)</f>
        <v/>
      </c>
      <c r="Q113" s="463" t="str">
        <f>IF('Historical Data'!AP104="","",'Historical Data'!AP104)</f>
        <v/>
      </c>
      <c r="R113" s="463"/>
      <c r="T113" s="464"/>
      <c r="U113" s="463"/>
      <c r="V113" s="468"/>
      <c r="W113" s="463"/>
      <c r="X113" s="463"/>
      <c r="AA113" s="464" t="str">
        <f>IF('Historical Data'!AV104="","",'Historical Data'!AV104)</f>
        <v/>
      </c>
      <c r="AB113" s="464" t="str">
        <f>IF('Historical Data'!AW104="","",'Historical Data'!AW104)</f>
        <v/>
      </c>
      <c r="AC113" s="464" t="str">
        <f>IF('Historical Data'!AX104="","",'Historical Data'!AX104)</f>
        <v/>
      </c>
      <c r="AD113" s="468" t="str">
        <f>IF('Historical Data'!AY104="","",'Historical Data'!AY104)</f>
        <v/>
      </c>
      <c r="AE113" s="463" t="str">
        <f>IF('Historical Data'!AZ104="","",'Historical Data'!AZ104)</f>
        <v/>
      </c>
      <c r="AF113" s="463" t="str">
        <f>IF('Historical Data'!BA104="","",'Historical Data'!BA104)</f>
        <v/>
      </c>
    </row>
    <row r="114" spans="2:32">
      <c r="B114" s="458" t="str">
        <f>IF(OR('Historical Data'!B105="",'Historical Data'!B105=45616),"",'Historical Data'!B105)</f>
        <v/>
      </c>
      <c r="C114" s="459" t="str">
        <f>IF('Historical Data'!AB105="","",'Historical Data'!AB105)</f>
        <v/>
      </c>
      <c r="D114" s="469" t="str">
        <f>IF('Historical Data'!AC105="","",'Historical Data'!AC105)</f>
        <v/>
      </c>
      <c r="E114" s="460" t="str">
        <f>IF('Historical Data'!AE105="","",'Historical Data'!AE105)</f>
        <v/>
      </c>
      <c r="F114" s="460" t="str">
        <f>IF('Historical Data'!AF105="","",'Historical Data'!AF105)</f>
        <v/>
      </c>
      <c r="G114" s="467" t="str">
        <f>IF('Historical Data'!AG105="","",'Historical Data'!AG105)</f>
        <v/>
      </c>
      <c r="H114" s="466" t="str">
        <f>IF('Historical Data'!AH105="","",'Historical Data'!AH105)</f>
        <v/>
      </c>
      <c r="I114" s="466" t="str">
        <f>IF('Historical Data'!AI105="","",'Historical Data'!AI105)</f>
        <v/>
      </c>
      <c r="J114" s="466" t="str">
        <f>IF('Historical Data'!AJ105="","",'Historical Data'!AJ105)</f>
        <v/>
      </c>
      <c r="K114" s="469" t="str">
        <f>IF('Historical Data'!AK105="","",'Historical Data'!AK105)</f>
        <v/>
      </c>
      <c r="L114" s="469"/>
      <c r="N114" s="464" t="str">
        <f>IF('Historical Data'!AL105="","",'Historical Data'!AL105)</f>
        <v/>
      </c>
      <c r="O114" s="463" t="str">
        <f>IF('Historical Data'!AN105="","",'Historical Data'!AN105)</f>
        <v/>
      </c>
      <c r="P114" s="468" t="str">
        <f>IF('Historical Data'!AO105="","",'Historical Data'!AO105)</f>
        <v/>
      </c>
      <c r="Q114" s="463" t="str">
        <f>IF('Historical Data'!AP105="","",'Historical Data'!AP105)</f>
        <v/>
      </c>
      <c r="R114" s="463"/>
      <c r="T114" s="464"/>
      <c r="U114" s="463"/>
      <c r="V114" s="468"/>
      <c r="W114" s="463"/>
      <c r="X114" s="463"/>
      <c r="AA114" s="464" t="str">
        <f>IF('Historical Data'!AV105="","",'Historical Data'!AV105)</f>
        <v/>
      </c>
      <c r="AB114" s="464" t="str">
        <f>IF('Historical Data'!AW105="","",'Historical Data'!AW105)</f>
        <v/>
      </c>
      <c r="AC114" s="464" t="str">
        <f>IF('Historical Data'!AX105="","",'Historical Data'!AX105)</f>
        <v/>
      </c>
      <c r="AD114" s="468" t="str">
        <f>IF('Historical Data'!AY105="","",'Historical Data'!AY105)</f>
        <v/>
      </c>
      <c r="AE114" s="463" t="str">
        <f>IF('Historical Data'!AZ105="","",'Historical Data'!AZ105)</f>
        <v/>
      </c>
      <c r="AF114" s="463" t="str">
        <f>IF('Historical Data'!BA105="","",'Historical Data'!BA105)</f>
        <v/>
      </c>
    </row>
    <row r="115" spans="2:32">
      <c r="B115" s="458" t="str">
        <f>IF(OR('Historical Data'!B106="",'Historical Data'!B106=45616),"",'Historical Data'!B106)</f>
        <v/>
      </c>
      <c r="C115" s="459" t="str">
        <f>IF('Historical Data'!AB106="","",'Historical Data'!AB106)</f>
        <v/>
      </c>
      <c r="D115" s="469" t="str">
        <f>IF('Historical Data'!AC106="","",'Historical Data'!AC106)</f>
        <v/>
      </c>
      <c r="E115" s="460" t="str">
        <f>IF('Historical Data'!AE106="","",'Historical Data'!AE106)</f>
        <v/>
      </c>
      <c r="F115" s="460" t="str">
        <f>IF('Historical Data'!AF106="","",'Historical Data'!AF106)</f>
        <v/>
      </c>
      <c r="G115" s="467" t="str">
        <f>IF('Historical Data'!AG106="","",'Historical Data'!AG106)</f>
        <v/>
      </c>
      <c r="H115" s="466" t="str">
        <f>IF('Historical Data'!AH106="","",'Historical Data'!AH106)</f>
        <v/>
      </c>
      <c r="I115" s="466" t="str">
        <f>IF('Historical Data'!AI106="","",'Historical Data'!AI106)</f>
        <v/>
      </c>
      <c r="J115" s="466" t="str">
        <f>IF('Historical Data'!AJ106="","",'Historical Data'!AJ106)</f>
        <v/>
      </c>
      <c r="K115" s="469" t="str">
        <f>IF('Historical Data'!AK106="","",'Historical Data'!AK106)</f>
        <v/>
      </c>
      <c r="L115" s="469"/>
      <c r="N115" s="464" t="str">
        <f>IF('Historical Data'!AL106="","",'Historical Data'!AL106)</f>
        <v/>
      </c>
      <c r="O115" s="463" t="str">
        <f>IF('Historical Data'!AN106="","",'Historical Data'!AN106)</f>
        <v/>
      </c>
      <c r="P115" s="468" t="str">
        <f>IF('Historical Data'!AO106="","",'Historical Data'!AO106)</f>
        <v/>
      </c>
      <c r="Q115" s="463" t="str">
        <f>IF('Historical Data'!AP106="","",'Historical Data'!AP106)</f>
        <v/>
      </c>
      <c r="R115" s="463"/>
      <c r="T115" s="464"/>
      <c r="U115" s="463"/>
      <c r="V115" s="468"/>
      <c r="W115" s="463"/>
      <c r="X115" s="463"/>
      <c r="AA115" s="464" t="str">
        <f>IF('Historical Data'!AV106="","",'Historical Data'!AV106)</f>
        <v/>
      </c>
      <c r="AB115" s="464" t="str">
        <f>IF('Historical Data'!AW106="","",'Historical Data'!AW106)</f>
        <v/>
      </c>
      <c r="AC115" s="464" t="str">
        <f>IF('Historical Data'!AX106="","",'Historical Data'!AX106)</f>
        <v/>
      </c>
      <c r="AD115" s="468" t="str">
        <f>IF('Historical Data'!AY106="","",'Historical Data'!AY106)</f>
        <v/>
      </c>
      <c r="AE115" s="463" t="str">
        <f>IF('Historical Data'!AZ106="","",'Historical Data'!AZ106)</f>
        <v/>
      </c>
      <c r="AF115" s="463" t="str">
        <f>IF('Historical Data'!BA106="","",'Historical Data'!BA106)</f>
        <v/>
      </c>
    </row>
    <row r="116" spans="2:32">
      <c r="B116" s="458" t="str">
        <f>IF(OR('Historical Data'!B107="",'Historical Data'!B107=45616),"",'Historical Data'!B107)</f>
        <v/>
      </c>
      <c r="C116" s="459" t="str">
        <f>IF('Historical Data'!AB107="","",'Historical Data'!AB107)</f>
        <v/>
      </c>
      <c r="D116" s="469" t="str">
        <f>IF('Historical Data'!AC107="","",'Historical Data'!AC107)</f>
        <v/>
      </c>
      <c r="E116" s="460" t="str">
        <f>IF('Historical Data'!AE107="","",'Historical Data'!AE107)</f>
        <v/>
      </c>
      <c r="F116" s="460" t="str">
        <f>IF('Historical Data'!AF107="","",'Historical Data'!AF107)</f>
        <v/>
      </c>
      <c r="G116" s="467" t="str">
        <f>IF('Historical Data'!AG107="","",'Historical Data'!AG107)</f>
        <v/>
      </c>
      <c r="H116" s="466" t="str">
        <f>IF('Historical Data'!AH107="","",'Historical Data'!AH107)</f>
        <v/>
      </c>
      <c r="I116" s="466" t="str">
        <f>IF('Historical Data'!AI107="","",'Historical Data'!AI107)</f>
        <v/>
      </c>
      <c r="J116" s="466" t="str">
        <f>IF('Historical Data'!AJ107="","",'Historical Data'!AJ107)</f>
        <v/>
      </c>
      <c r="K116" s="469" t="str">
        <f>IF('Historical Data'!AK107="","",'Historical Data'!AK107)</f>
        <v/>
      </c>
      <c r="L116" s="469"/>
      <c r="N116" s="464" t="str">
        <f>IF('Historical Data'!AL107="","",'Historical Data'!AL107)</f>
        <v/>
      </c>
      <c r="O116" s="463" t="str">
        <f>IF('Historical Data'!AN107="","",'Historical Data'!AN107)</f>
        <v/>
      </c>
      <c r="P116" s="468" t="str">
        <f>IF('Historical Data'!AO107="","",'Historical Data'!AO107)</f>
        <v/>
      </c>
      <c r="Q116" s="463" t="str">
        <f>IF('Historical Data'!AP107="","",'Historical Data'!AP107)</f>
        <v/>
      </c>
      <c r="R116" s="463"/>
      <c r="T116" s="464"/>
      <c r="U116" s="463"/>
      <c r="V116" s="468"/>
      <c r="W116" s="463"/>
      <c r="X116" s="463"/>
      <c r="AA116" s="464" t="str">
        <f>IF('Historical Data'!AV107="","",'Historical Data'!AV107)</f>
        <v/>
      </c>
      <c r="AB116" s="464" t="str">
        <f>IF('Historical Data'!AW107="","",'Historical Data'!AW107)</f>
        <v/>
      </c>
      <c r="AC116" s="464" t="str">
        <f>IF('Historical Data'!AX107="","",'Historical Data'!AX107)</f>
        <v/>
      </c>
      <c r="AD116" s="468" t="str">
        <f>IF('Historical Data'!AY107="","",'Historical Data'!AY107)</f>
        <v/>
      </c>
      <c r="AE116" s="463" t="str">
        <f>IF('Historical Data'!AZ107="","",'Historical Data'!AZ107)</f>
        <v/>
      </c>
      <c r="AF116" s="463" t="str">
        <f>IF('Historical Data'!BA107="","",'Historical Data'!BA107)</f>
        <v/>
      </c>
    </row>
    <row r="117" spans="2:32">
      <c r="B117" s="458" t="str">
        <f>IF(OR('Historical Data'!B108="",'Historical Data'!B108=45616),"",'Historical Data'!B108)</f>
        <v/>
      </c>
      <c r="C117" s="459" t="str">
        <f>IF('Historical Data'!AB108="","",'Historical Data'!AB108)</f>
        <v/>
      </c>
      <c r="D117" s="469" t="str">
        <f>IF('Historical Data'!AC108="","",'Historical Data'!AC108)</f>
        <v/>
      </c>
      <c r="E117" s="460" t="str">
        <f>IF('Historical Data'!AE108="","",'Historical Data'!AE108)</f>
        <v/>
      </c>
      <c r="F117" s="460" t="str">
        <f>IF('Historical Data'!AF108="","",'Historical Data'!AF108)</f>
        <v/>
      </c>
      <c r="G117" s="467" t="str">
        <f>IF('Historical Data'!AG108="","",'Historical Data'!AG108)</f>
        <v/>
      </c>
      <c r="H117" s="466" t="str">
        <f>IF('Historical Data'!AH108="","",'Historical Data'!AH108)</f>
        <v/>
      </c>
      <c r="I117" s="466" t="str">
        <f>IF('Historical Data'!AI108="","",'Historical Data'!AI108)</f>
        <v/>
      </c>
      <c r="J117" s="466" t="str">
        <f>IF('Historical Data'!AJ108="","",'Historical Data'!AJ108)</f>
        <v/>
      </c>
      <c r="K117" s="469" t="str">
        <f>IF('Historical Data'!AK108="","",'Historical Data'!AK108)</f>
        <v/>
      </c>
      <c r="L117" s="469"/>
      <c r="N117" s="464" t="str">
        <f>IF('Historical Data'!AL108="","",'Historical Data'!AL108)</f>
        <v/>
      </c>
      <c r="O117" s="463" t="str">
        <f>IF('Historical Data'!AN108="","",'Historical Data'!AN108)</f>
        <v/>
      </c>
      <c r="P117" s="468" t="str">
        <f>IF('Historical Data'!AO108="","",'Historical Data'!AO108)</f>
        <v/>
      </c>
      <c r="Q117" s="463" t="str">
        <f>IF('Historical Data'!AP108="","",'Historical Data'!AP108)</f>
        <v/>
      </c>
      <c r="R117" s="463"/>
      <c r="T117" s="464"/>
      <c r="U117" s="463"/>
      <c r="V117" s="468"/>
      <c r="W117" s="463"/>
      <c r="X117" s="463"/>
      <c r="AA117" s="464" t="str">
        <f>IF('Historical Data'!AV108="","",'Historical Data'!AV108)</f>
        <v/>
      </c>
      <c r="AB117" s="464" t="str">
        <f>IF('Historical Data'!AW108="","",'Historical Data'!AW108)</f>
        <v/>
      </c>
      <c r="AC117" s="464" t="str">
        <f>IF('Historical Data'!AX108="","",'Historical Data'!AX108)</f>
        <v/>
      </c>
      <c r="AD117" s="468" t="str">
        <f>IF('Historical Data'!AY108="","",'Historical Data'!AY108)</f>
        <v/>
      </c>
      <c r="AE117" s="463" t="str">
        <f>IF('Historical Data'!AZ108="","",'Historical Data'!AZ108)</f>
        <v/>
      </c>
      <c r="AF117" s="463" t="str">
        <f>IF('Historical Data'!BA108="","",'Historical Data'!BA108)</f>
        <v/>
      </c>
    </row>
    <row r="118" spans="2:32">
      <c r="B118" s="458" t="str">
        <f>IF(OR('Historical Data'!B109="",'Historical Data'!B109=45616),"",'Historical Data'!B109)</f>
        <v/>
      </c>
      <c r="C118" s="459" t="str">
        <f>IF('Historical Data'!AB109="","",'Historical Data'!AB109)</f>
        <v/>
      </c>
      <c r="D118" s="469" t="str">
        <f>IF('Historical Data'!AC109="","",'Historical Data'!AC109)</f>
        <v/>
      </c>
      <c r="E118" s="460" t="str">
        <f>IF('Historical Data'!AE109="","",'Historical Data'!AE109)</f>
        <v/>
      </c>
      <c r="F118" s="460" t="str">
        <f>IF('Historical Data'!AF109="","",'Historical Data'!AF109)</f>
        <v/>
      </c>
      <c r="G118" s="467" t="str">
        <f>IF('Historical Data'!AG109="","",'Historical Data'!AG109)</f>
        <v/>
      </c>
      <c r="H118" s="466" t="str">
        <f>IF('Historical Data'!AH109="","",'Historical Data'!AH109)</f>
        <v/>
      </c>
      <c r="I118" s="466" t="str">
        <f>IF('Historical Data'!AI109="","",'Historical Data'!AI109)</f>
        <v/>
      </c>
      <c r="J118" s="466" t="str">
        <f>IF('Historical Data'!AJ109="","",'Historical Data'!AJ109)</f>
        <v/>
      </c>
      <c r="K118" s="469" t="str">
        <f>IF('Historical Data'!AK109="","",'Historical Data'!AK109)</f>
        <v/>
      </c>
      <c r="L118" s="469"/>
      <c r="N118" s="464" t="str">
        <f>IF('Historical Data'!AL109="","",'Historical Data'!AL109)</f>
        <v/>
      </c>
      <c r="O118" s="463" t="str">
        <f>IF('Historical Data'!AN109="","",'Historical Data'!AN109)</f>
        <v/>
      </c>
      <c r="P118" s="468" t="str">
        <f>IF('Historical Data'!AO109="","",'Historical Data'!AO109)</f>
        <v/>
      </c>
      <c r="Q118" s="463" t="str">
        <f>IF('Historical Data'!AP109="","",'Historical Data'!AP109)</f>
        <v/>
      </c>
      <c r="R118" s="463"/>
      <c r="T118" s="464"/>
      <c r="U118" s="463"/>
      <c r="V118" s="468"/>
      <c r="W118" s="463"/>
      <c r="X118" s="463"/>
      <c r="AA118" s="464" t="str">
        <f>IF('Historical Data'!AV109="","",'Historical Data'!AV109)</f>
        <v/>
      </c>
      <c r="AB118" s="464" t="str">
        <f>IF('Historical Data'!AW109="","",'Historical Data'!AW109)</f>
        <v/>
      </c>
      <c r="AC118" s="464" t="str">
        <f>IF('Historical Data'!AX109="","",'Historical Data'!AX109)</f>
        <v/>
      </c>
      <c r="AD118" s="468" t="str">
        <f>IF('Historical Data'!AY109="","",'Historical Data'!AY109)</f>
        <v/>
      </c>
      <c r="AE118" s="463" t="str">
        <f>IF('Historical Data'!AZ109="","",'Historical Data'!AZ109)</f>
        <v/>
      </c>
      <c r="AF118" s="463" t="str">
        <f>IF('Historical Data'!BA109="","",'Historical Data'!BA109)</f>
        <v/>
      </c>
    </row>
    <row r="119" spans="2:32">
      <c r="B119" s="458" t="str">
        <f>IF(OR('Historical Data'!B110="",'Historical Data'!B110=45616),"",'Historical Data'!B110)</f>
        <v/>
      </c>
      <c r="C119" s="459" t="str">
        <f>IF('Historical Data'!AB110="","",'Historical Data'!AB110)</f>
        <v/>
      </c>
      <c r="D119" s="469" t="str">
        <f>IF('Historical Data'!AC110="","",'Historical Data'!AC110)</f>
        <v/>
      </c>
      <c r="E119" s="460" t="str">
        <f>IF('Historical Data'!AE110="","",'Historical Data'!AE110)</f>
        <v/>
      </c>
      <c r="F119" s="460" t="str">
        <f>IF('Historical Data'!AF110="","",'Historical Data'!AF110)</f>
        <v/>
      </c>
      <c r="G119" s="467" t="str">
        <f>IF('Historical Data'!AG110="","",'Historical Data'!AG110)</f>
        <v/>
      </c>
      <c r="H119" s="466" t="str">
        <f>IF('Historical Data'!AH110="","",'Historical Data'!AH110)</f>
        <v/>
      </c>
      <c r="I119" s="466" t="str">
        <f>IF('Historical Data'!AI110="","",'Historical Data'!AI110)</f>
        <v/>
      </c>
      <c r="J119" s="466" t="str">
        <f>IF('Historical Data'!AJ110="","",'Historical Data'!AJ110)</f>
        <v/>
      </c>
      <c r="K119" s="469" t="str">
        <f>IF('Historical Data'!AK110="","",'Historical Data'!AK110)</f>
        <v/>
      </c>
      <c r="L119" s="469"/>
      <c r="N119" s="464" t="str">
        <f>IF('Historical Data'!AL110="","",'Historical Data'!AL110)</f>
        <v/>
      </c>
      <c r="O119" s="463" t="str">
        <f>IF('Historical Data'!AN110="","",'Historical Data'!AN110)</f>
        <v/>
      </c>
      <c r="P119" s="468" t="str">
        <f>IF('Historical Data'!AO110="","",'Historical Data'!AO110)</f>
        <v/>
      </c>
      <c r="Q119" s="463" t="str">
        <f>IF('Historical Data'!AP110="","",'Historical Data'!AP110)</f>
        <v/>
      </c>
      <c r="R119" s="463"/>
      <c r="T119" s="464"/>
      <c r="U119" s="463"/>
      <c r="V119" s="468"/>
      <c r="W119" s="463"/>
      <c r="X119" s="463"/>
      <c r="AA119" s="464" t="str">
        <f>IF('Historical Data'!AV110="","",'Historical Data'!AV110)</f>
        <v/>
      </c>
      <c r="AB119" s="464" t="str">
        <f>IF('Historical Data'!AW110="","",'Historical Data'!AW110)</f>
        <v/>
      </c>
      <c r="AC119" s="464" t="str">
        <f>IF('Historical Data'!AX110="","",'Historical Data'!AX110)</f>
        <v/>
      </c>
      <c r="AD119" s="468" t="str">
        <f>IF('Historical Data'!AY110="","",'Historical Data'!AY110)</f>
        <v/>
      </c>
      <c r="AE119" s="463" t="str">
        <f>IF('Historical Data'!AZ110="","",'Historical Data'!AZ110)</f>
        <v/>
      </c>
      <c r="AF119" s="463" t="str">
        <f>IF('Historical Data'!BA110="","",'Historical Data'!BA110)</f>
        <v/>
      </c>
    </row>
    <row r="120" spans="2:32">
      <c r="B120" s="458" t="str">
        <f>IF(OR('Historical Data'!B111="",'Historical Data'!B111=45616),"",'Historical Data'!B111)</f>
        <v/>
      </c>
      <c r="C120" s="459" t="str">
        <f>IF('Historical Data'!AB111="","",'Historical Data'!AB111)</f>
        <v/>
      </c>
      <c r="D120" s="469" t="str">
        <f>IF('Historical Data'!AC111="","",'Historical Data'!AC111)</f>
        <v/>
      </c>
      <c r="E120" s="460" t="str">
        <f>IF('Historical Data'!AE111="","",'Historical Data'!AE111)</f>
        <v/>
      </c>
      <c r="F120" s="460" t="str">
        <f>IF('Historical Data'!AF111="","",'Historical Data'!AF111)</f>
        <v/>
      </c>
      <c r="G120" s="467" t="str">
        <f>IF('Historical Data'!AG111="","",'Historical Data'!AG111)</f>
        <v/>
      </c>
      <c r="H120" s="466" t="str">
        <f>IF('Historical Data'!AH111="","",'Historical Data'!AH111)</f>
        <v/>
      </c>
      <c r="I120" s="466" t="str">
        <f>IF('Historical Data'!AI111="","",'Historical Data'!AI111)</f>
        <v/>
      </c>
      <c r="J120" s="466" t="str">
        <f>IF('Historical Data'!AJ111="","",'Historical Data'!AJ111)</f>
        <v/>
      </c>
      <c r="K120" s="469" t="str">
        <f>IF('Historical Data'!AK111="","",'Historical Data'!AK111)</f>
        <v/>
      </c>
      <c r="L120" s="469"/>
      <c r="N120" s="464" t="str">
        <f>IF('Historical Data'!AL111="","",'Historical Data'!AL111)</f>
        <v/>
      </c>
      <c r="O120" s="463" t="str">
        <f>IF('Historical Data'!AN111="","",'Historical Data'!AN111)</f>
        <v/>
      </c>
      <c r="P120" s="468" t="str">
        <f>IF('Historical Data'!AO111="","",'Historical Data'!AO111)</f>
        <v/>
      </c>
      <c r="Q120" s="463" t="str">
        <f>IF('Historical Data'!AP111="","",'Historical Data'!AP111)</f>
        <v/>
      </c>
      <c r="R120" s="463"/>
      <c r="T120" s="464"/>
      <c r="U120" s="463"/>
      <c r="V120" s="468"/>
      <c r="W120" s="463"/>
      <c r="X120" s="463"/>
      <c r="AA120" s="464" t="str">
        <f>IF('Historical Data'!AV111="","",'Historical Data'!AV111)</f>
        <v/>
      </c>
      <c r="AB120" s="464" t="str">
        <f>IF('Historical Data'!AW111="","",'Historical Data'!AW111)</f>
        <v/>
      </c>
      <c r="AC120" s="464" t="str">
        <f>IF('Historical Data'!AX111="","",'Historical Data'!AX111)</f>
        <v/>
      </c>
      <c r="AD120" s="468" t="str">
        <f>IF('Historical Data'!AY111="","",'Historical Data'!AY111)</f>
        <v/>
      </c>
      <c r="AE120" s="463" t="str">
        <f>IF('Historical Data'!AZ111="","",'Historical Data'!AZ111)</f>
        <v/>
      </c>
      <c r="AF120" s="463" t="str">
        <f>IF('Historical Data'!BA111="","",'Historical Data'!BA111)</f>
        <v/>
      </c>
    </row>
    <row r="121" spans="2:32">
      <c r="B121" s="458" t="str">
        <f>IF(OR('Historical Data'!B112="",'Historical Data'!B112=45616),"",'Historical Data'!B112)</f>
        <v/>
      </c>
      <c r="C121" s="459" t="str">
        <f>IF('Historical Data'!AB112="","",'Historical Data'!AB112)</f>
        <v/>
      </c>
      <c r="D121" s="469" t="str">
        <f>IF('Historical Data'!AC112="","",'Historical Data'!AC112)</f>
        <v/>
      </c>
      <c r="E121" s="460" t="str">
        <f>IF('Historical Data'!AE112="","",'Historical Data'!AE112)</f>
        <v/>
      </c>
      <c r="F121" s="460" t="str">
        <f>IF('Historical Data'!AF112="","",'Historical Data'!AF112)</f>
        <v/>
      </c>
      <c r="G121" s="467" t="str">
        <f>IF('Historical Data'!AG112="","",'Historical Data'!AG112)</f>
        <v/>
      </c>
      <c r="H121" s="466" t="str">
        <f>IF('Historical Data'!AH112="","",'Historical Data'!AH112)</f>
        <v/>
      </c>
      <c r="I121" s="466" t="str">
        <f>IF('Historical Data'!AI112="","",'Historical Data'!AI112)</f>
        <v/>
      </c>
      <c r="J121" s="466" t="str">
        <f>IF('Historical Data'!AJ112="","",'Historical Data'!AJ112)</f>
        <v/>
      </c>
      <c r="K121" s="469" t="str">
        <f>IF('Historical Data'!AK112="","",'Historical Data'!AK112)</f>
        <v/>
      </c>
      <c r="L121" s="469"/>
      <c r="N121" s="464" t="str">
        <f>IF('Historical Data'!AL112="","",'Historical Data'!AL112)</f>
        <v/>
      </c>
      <c r="O121" s="463" t="str">
        <f>IF('Historical Data'!AN112="","",'Historical Data'!AN112)</f>
        <v/>
      </c>
      <c r="P121" s="468" t="str">
        <f>IF('Historical Data'!AO112="","",'Historical Data'!AO112)</f>
        <v/>
      </c>
      <c r="Q121" s="463" t="str">
        <f>IF('Historical Data'!AP112="","",'Historical Data'!AP112)</f>
        <v/>
      </c>
      <c r="R121" s="463"/>
      <c r="T121" s="464"/>
      <c r="U121" s="463"/>
      <c r="V121" s="468"/>
      <c r="W121" s="463"/>
      <c r="X121" s="463"/>
      <c r="AA121" s="464" t="str">
        <f>IF('Historical Data'!AV112="","",'Historical Data'!AV112)</f>
        <v/>
      </c>
      <c r="AB121" s="464" t="str">
        <f>IF('Historical Data'!AW112="","",'Historical Data'!AW112)</f>
        <v/>
      </c>
      <c r="AC121" s="464" t="str">
        <f>IF('Historical Data'!AX112="","",'Historical Data'!AX112)</f>
        <v/>
      </c>
      <c r="AD121" s="468" t="str">
        <f>IF('Historical Data'!AY112="","",'Historical Data'!AY112)</f>
        <v/>
      </c>
      <c r="AE121" s="463" t="str">
        <f>IF('Historical Data'!AZ112="","",'Historical Data'!AZ112)</f>
        <v/>
      </c>
      <c r="AF121" s="463" t="str">
        <f>IF('Historical Data'!BA112="","",'Historical Data'!BA112)</f>
        <v/>
      </c>
    </row>
    <row r="122" spans="2:32">
      <c r="B122" s="458" t="str">
        <f>IF(OR('Historical Data'!B113="",'Historical Data'!B113=45616),"",'Historical Data'!B113)</f>
        <v/>
      </c>
      <c r="C122" s="459" t="str">
        <f>IF('Historical Data'!AB113="","",'Historical Data'!AB113)</f>
        <v/>
      </c>
      <c r="D122" s="469" t="str">
        <f>IF('Historical Data'!AC113="","",'Historical Data'!AC113)</f>
        <v/>
      </c>
      <c r="E122" s="460" t="str">
        <f>IF('Historical Data'!AE113="","",'Historical Data'!AE113)</f>
        <v/>
      </c>
      <c r="F122" s="460" t="str">
        <f>IF('Historical Data'!AF113="","",'Historical Data'!AF113)</f>
        <v/>
      </c>
      <c r="G122" s="467" t="str">
        <f>IF('Historical Data'!AG113="","",'Historical Data'!AG113)</f>
        <v/>
      </c>
      <c r="H122" s="466" t="str">
        <f>IF('Historical Data'!AH113="","",'Historical Data'!AH113)</f>
        <v/>
      </c>
      <c r="I122" s="466" t="str">
        <f>IF('Historical Data'!AI113="","",'Historical Data'!AI113)</f>
        <v/>
      </c>
      <c r="J122" s="466" t="str">
        <f>IF('Historical Data'!AJ113="","",'Historical Data'!AJ113)</f>
        <v/>
      </c>
      <c r="K122" s="469" t="str">
        <f>IF('Historical Data'!AK113="","",'Historical Data'!AK113)</f>
        <v/>
      </c>
      <c r="L122" s="469"/>
      <c r="N122" s="464" t="str">
        <f>IF('Historical Data'!AL113="","",'Historical Data'!AL113)</f>
        <v/>
      </c>
      <c r="O122" s="463" t="str">
        <f>IF('Historical Data'!AN113="","",'Historical Data'!AN113)</f>
        <v/>
      </c>
      <c r="P122" s="468" t="str">
        <f>IF('Historical Data'!AO113="","",'Historical Data'!AO113)</f>
        <v/>
      </c>
      <c r="Q122" s="463" t="str">
        <f>IF('Historical Data'!AP113="","",'Historical Data'!AP113)</f>
        <v/>
      </c>
      <c r="R122" s="463"/>
      <c r="T122" s="464"/>
      <c r="U122" s="463"/>
      <c r="V122" s="468"/>
      <c r="W122" s="463"/>
      <c r="X122" s="463"/>
      <c r="AA122" s="464" t="str">
        <f>IF('Historical Data'!AV113="","",'Historical Data'!AV113)</f>
        <v/>
      </c>
      <c r="AB122" s="464" t="str">
        <f>IF('Historical Data'!AW113="","",'Historical Data'!AW113)</f>
        <v/>
      </c>
      <c r="AC122" s="464" t="str">
        <f>IF('Historical Data'!AX113="","",'Historical Data'!AX113)</f>
        <v/>
      </c>
      <c r="AD122" s="468" t="str">
        <f>IF('Historical Data'!AY113="","",'Historical Data'!AY113)</f>
        <v/>
      </c>
      <c r="AE122" s="463" t="str">
        <f>IF('Historical Data'!AZ113="","",'Historical Data'!AZ113)</f>
        <v/>
      </c>
      <c r="AF122" s="463" t="str">
        <f>IF('Historical Data'!BA113="","",'Historical Data'!BA113)</f>
        <v/>
      </c>
    </row>
    <row r="123" spans="2:32">
      <c r="B123" s="458" t="str">
        <f>IF(OR('Historical Data'!B114="",'Historical Data'!B114=45616),"",'Historical Data'!B114)</f>
        <v/>
      </c>
      <c r="C123" s="459" t="str">
        <f>IF('Historical Data'!AB114="","",'Historical Data'!AB114)</f>
        <v/>
      </c>
      <c r="D123" s="469" t="str">
        <f>IF('Historical Data'!AC114="","",'Historical Data'!AC114)</f>
        <v/>
      </c>
      <c r="E123" s="460" t="str">
        <f>IF('Historical Data'!AE114="","",'Historical Data'!AE114)</f>
        <v/>
      </c>
      <c r="F123" s="460" t="str">
        <f>IF('Historical Data'!AF114="","",'Historical Data'!AF114)</f>
        <v/>
      </c>
      <c r="G123" s="467" t="str">
        <f>IF('Historical Data'!AG114="","",'Historical Data'!AG114)</f>
        <v/>
      </c>
      <c r="H123" s="466" t="str">
        <f>IF('Historical Data'!AH114="","",'Historical Data'!AH114)</f>
        <v/>
      </c>
      <c r="I123" s="466" t="str">
        <f>IF('Historical Data'!AI114="","",'Historical Data'!AI114)</f>
        <v/>
      </c>
      <c r="J123" s="466" t="str">
        <f>IF('Historical Data'!AJ114="","",'Historical Data'!AJ114)</f>
        <v/>
      </c>
      <c r="K123" s="469" t="str">
        <f>IF('Historical Data'!AK114="","",'Historical Data'!AK114)</f>
        <v/>
      </c>
      <c r="L123" s="469"/>
      <c r="N123" s="464" t="str">
        <f>IF('Historical Data'!AL114="","",'Historical Data'!AL114)</f>
        <v/>
      </c>
      <c r="O123" s="463" t="str">
        <f>IF('Historical Data'!AN114="","",'Historical Data'!AN114)</f>
        <v/>
      </c>
      <c r="P123" s="468" t="str">
        <f>IF('Historical Data'!AO114="","",'Historical Data'!AO114)</f>
        <v/>
      </c>
      <c r="Q123" s="463" t="str">
        <f>IF('Historical Data'!AP114="","",'Historical Data'!AP114)</f>
        <v/>
      </c>
      <c r="R123" s="463"/>
      <c r="T123" s="464"/>
      <c r="U123" s="463"/>
      <c r="V123" s="468"/>
      <c r="W123" s="463"/>
      <c r="X123" s="463"/>
      <c r="AA123" s="464" t="str">
        <f>IF('Historical Data'!AV114="","",'Historical Data'!AV114)</f>
        <v/>
      </c>
      <c r="AB123" s="464" t="str">
        <f>IF('Historical Data'!AW114="","",'Historical Data'!AW114)</f>
        <v/>
      </c>
      <c r="AC123" s="464" t="str">
        <f>IF('Historical Data'!AX114="","",'Historical Data'!AX114)</f>
        <v/>
      </c>
      <c r="AD123" s="468" t="str">
        <f>IF('Historical Data'!AY114="","",'Historical Data'!AY114)</f>
        <v/>
      </c>
      <c r="AE123" s="463" t="str">
        <f>IF('Historical Data'!AZ114="","",'Historical Data'!AZ114)</f>
        <v/>
      </c>
      <c r="AF123" s="463" t="str">
        <f>IF('Historical Data'!BA114="","",'Historical Data'!BA114)</f>
        <v/>
      </c>
    </row>
    <row r="124" spans="2:32">
      <c r="B124" s="458" t="str">
        <f>IF(OR('Historical Data'!B115="",'Historical Data'!B115=45616),"",'Historical Data'!B115)</f>
        <v/>
      </c>
      <c r="C124" s="459" t="str">
        <f>IF('Historical Data'!AB115="","",'Historical Data'!AB115)</f>
        <v/>
      </c>
      <c r="D124" s="469" t="str">
        <f>IF('Historical Data'!AC115="","",'Historical Data'!AC115)</f>
        <v/>
      </c>
      <c r="E124" s="460" t="str">
        <f>IF('Historical Data'!AE115="","",'Historical Data'!AE115)</f>
        <v/>
      </c>
      <c r="F124" s="460" t="str">
        <f>IF('Historical Data'!AF115="","",'Historical Data'!AF115)</f>
        <v/>
      </c>
      <c r="G124" s="467" t="str">
        <f>IF('Historical Data'!AG115="","",'Historical Data'!AG115)</f>
        <v/>
      </c>
      <c r="H124" s="466" t="str">
        <f>IF('Historical Data'!AH115="","",'Historical Data'!AH115)</f>
        <v/>
      </c>
      <c r="I124" s="466" t="str">
        <f>IF('Historical Data'!AI115="","",'Historical Data'!AI115)</f>
        <v/>
      </c>
      <c r="J124" s="466" t="str">
        <f>IF('Historical Data'!AJ115="","",'Historical Data'!AJ115)</f>
        <v/>
      </c>
      <c r="K124" s="469" t="str">
        <f>IF('Historical Data'!AK115="","",'Historical Data'!AK115)</f>
        <v/>
      </c>
      <c r="L124" s="469"/>
      <c r="N124" s="464" t="str">
        <f>IF('Historical Data'!AL115="","",'Historical Data'!AL115)</f>
        <v/>
      </c>
      <c r="O124" s="463" t="str">
        <f>IF('Historical Data'!AN115="","",'Historical Data'!AN115)</f>
        <v/>
      </c>
      <c r="P124" s="468" t="str">
        <f>IF('Historical Data'!AO115="","",'Historical Data'!AO115)</f>
        <v/>
      </c>
      <c r="Q124" s="463" t="str">
        <f>IF('Historical Data'!AP115="","",'Historical Data'!AP115)</f>
        <v/>
      </c>
      <c r="R124" s="463"/>
      <c r="T124" s="464"/>
      <c r="U124" s="463"/>
      <c r="V124" s="468"/>
      <c r="W124" s="463"/>
      <c r="X124" s="463"/>
      <c r="AA124" s="464" t="str">
        <f>IF('Historical Data'!AV115="","",'Historical Data'!AV115)</f>
        <v/>
      </c>
      <c r="AB124" s="464" t="str">
        <f>IF('Historical Data'!AW115="","",'Historical Data'!AW115)</f>
        <v/>
      </c>
      <c r="AC124" s="464" t="str">
        <f>IF('Historical Data'!AX115="","",'Historical Data'!AX115)</f>
        <v/>
      </c>
      <c r="AD124" s="468" t="str">
        <f>IF('Historical Data'!AY115="","",'Historical Data'!AY115)</f>
        <v/>
      </c>
      <c r="AE124" s="463" t="str">
        <f>IF('Historical Data'!AZ115="","",'Historical Data'!AZ115)</f>
        <v/>
      </c>
      <c r="AF124" s="463" t="str">
        <f>IF('Historical Data'!BA115="","",'Historical Data'!BA115)</f>
        <v/>
      </c>
    </row>
    <row r="125" spans="2:32">
      <c r="B125" s="458" t="str">
        <f>IF(OR('Historical Data'!B116="",'Historical Data'!B116=45616),"",'Historical Data'!B116)</f>
        <v/>
      </c>
      <c r="C125" s="459" t="str">
        <f>IF('Historical Data'!AB116="","",'Historical Data'!AB116)</f>
        <v/>
      </c>
      <c r="D125" s="469" t="str">
        <f>IF('Historical Data'!AC116="","",'Historical Data'!AC116)</f>
        <v/>
      </c>
      <c r="E125" s="460" t="str">
        <f>IF('Historical Data'!AE116="","",'Historical Data'!AE116)</f>
        <v/>
      </c>
      <c r="F125" s="460" t="str">
        <f>IF('Historical Data'!AF116="","",'Historical Data'!AF116)</f>
        <v/>
      </c>
      <c r="G125" s="467" t="str">
        <f>IF('Historical Data'!AG116="","",'Historical Data'!AG116)</f>
        <v/>
      </c>
      <c r="H125" s="466" t="str">
        <f>IF('Historical Data'!AH116="","",'Historical Data'!AH116)</f>
        <v/>
      </c>
      <c r="I125" s="466" t="str">
        <f>IF('Historical Data'!AI116="","",'Historical Data'!AI116)</f>
        <v/>
      </c>
      <c r="J125" s="466" t="str">
        <f>IF('Historical Data'!AJ116="","",'Historical Data'!AJ116)</f>
        <v/>
      </c>
      <c r="K125" s="469" t="str">
        <f>IF('Historical Data'!AK116="","",'Historical Data'!AK116)</f>
        <v/>
      </c>
      <c r="L125" s="469"/>
      <c r="N125" s="464" t="str">
        <f>IF('Historical Data'!AL116="","",'Historical Data'!AL116)</f>
        <v/>
      </c>
      <c r="O125" s="463" t="str">
        <f>IF('Historical Data'!AN116="","",'Historical Data'!AN116)</f>
        <v/>
      </c>
      <c r="P125" s="468" t="str">
        <f>IF('Historical Data'!AO116="","",'Historical Data'!AO116)</f>
        <v/>
      </c>
      <c r="Q125" s="463" t="str">
        <f>IF('Historical Data'!AP116="","",'Historical Data'!AP116)</f>
        <v/>
      </c>
      <c r="R125" s="463"/>
      <c r="T125" s="464"/>
      <c r="U125" s="463"/>
      <c r="V125" s="468"/>
      <c r="W125" s="463"/>
      <c r="X125" s="463"/>
      <c r="AA125" s="464" t="str">
        <f>IF('Historical Data'!AV116="","",'Historical Data'!AV116)</f>
        <v/>
      </c>
      <c r="AB125" s="464" t="str">
        <f>IF('Historical Data'!AW116="","",'Historical Data'!AW116)</f>
        <v/>
      </c>
      <c r="AC125" s="464" t="str">
        <f>IF('Historical Data'!AX116="","",'Historical Data'!AX116)</f>
        <v/>
      </c>
      <c r="AD125" s="468" t="str">
        <f>IF('Historical Data'!AY116="","",'Historical Data'!AY116)</f>
        <v/>
      </c>
      <c r="AE125" s="463" t="str">
        <f>IF('Historical Data'!AZ116="","",'Historical Data'!AZ116)</f>
        <v/>
      </c>
      <c r="AF125" s="463" t="str">
        <f>IF('Historical Data'!BA116="","",'Historical Data'!BA116)</f>
        <v/>
      </c>
    </row>
    <row r="126" spans="2:32">
      <c r="B126" s="458" t="str">
        <f>IF(OR('Historical Data'!B117="",'Historical Data'!B117=45616),"",'Historical Data'!B117)</f>
        <v/>
      </c>
      <c r="C126" s="459" t="str">
        <f>IF('Historical Data'!AB117="","",'Historical Data'!AB117)</f>
        <v/>
      </c>
      <c r="D126" s="469" t="str">
        <f>IF('Historical Data'!AC117="","",'Historical Data'!AC117)</f>
        <v/>
      </c>
      <c r="E126" s="460" t="str">
        <f>IF('Historical Data'!AE117="","",'Historical Data'!AE117)</f>
        <v/>
      </c>
      <c r="F126" s="460" t="str">
        <f>IF('Historical Data'!AF117="","",'Historical Data'!AF117)</f>
        <v/>
      </c>
      <c r="G126" s="467" t="str">
        <f>IF('Historical Data'!AG117="","",'Historical Data'!AG117)</f>
        <v/>
      </c>
      <c r="H126" s="466" t="str">
        <f>IF('Historical Data'!AH117="","",'Historical Data'!AH117)</f>
        <v/>
      </c>
      <c r="I126" s="466" t="str">
        <f>IF('Historical Data'!AI117="","",'Historical Data'!AI117)</f>
        <v/>
      </c>
      <c r="J126" s="466" t="str">
        <f>IF('Historical Data'!AJ117="","",'Historical Data'!AJ117)</f>
        <v/>
      </c>
      <c r="K126" s="469" t="str">
        <f>IF('Historical Data'!AK117="","",'Historical Data'!AK117)</f>
        <v/>
      </c>
      <c r="L126" s="469"/>
      <c r="N126" s="464" t="str">
        <f>IF('Historical Data'!AL117="","",'Historical Data'!AL117)</f>
        <v/>
      </c>
      <c r="O126" s="463" t="str">
        <f>IF('Historical Data'!AN117="","",'Historical Data'!AN117)</f>
        <v/>
      </c>
      <c r="P126" s="468" t="str">
        <f>IF('Historical Data'!AO117="","",'Historical Data'!AO117)</f>
        <v/>
      </c>
      <c r="Q126" s="463" t="str">
        <f>IF('Historical Data'!AP117="","",'Historical Data'!AP117)</f>
        <v/>
      </c>
      <c r="R126" s="463"/>
      <c r="T126" s="464"/>
      <c r="U126" s="463"/>
      <c r="V126" s="468"/>
      <c r="W126" s="463"/>
      <c r="X126" s="463"/>
      <c r="AA126" s="464" t="str">
        <f>IF('Historical Data'!AV117="","",'Historical Data'!AV117)</f>
        <v/>
      </c>
      <c r="AB126" s="464" t="str">
        <f>IF('Historical Data'!AW117="","",'Historical Data'!AW117)</f>
        <v/>
      </c>
      <c r="AC126" s="464" t="str">
        <f>IF('Historical Data'!AX117="","",'Historical Data'!AX117)</f>
        <v/>
      </c>
      <c r="AD126" s="468" t="str">
        <f>IF('Historical Data'!AY117="","",'Historical Data'!AY117)</f>
        <v/>
      </c>
      <c r="AE126" s="463" t="str">
        <f>IF('Historical Data'!AZ117="","",'Historical Data'!AZ117)</f>
        <v/>
      </c>
      <c r="AF126" s="463" t="str">
        <f>IF('Historical Data'!BA117="","",'Historical Data'!BA117)</f>
        <v/>
      </c>
    </row>
    <row r="127" spans="2:32">
      <c r="B127" s="458" t="str">
        <f>IF(OR('Historical Data'!B118="",'Historical Data'!B118=45616),"",'Historical Data'!B118)</f>
        <v/>
      </c>
      <c r="C127" s="459" t="str">
        <f>IF('Historical Data'!AB118="","",'Historical Data'!AB118)</f>
        <v/>
      </c>
      <c r="D127" s="469" t="str">
        <f>IF('Historical Data'!AC118="","",'Historical Data'!AC118)</f>
        <v/>
      </c>
      <c r="E127" s="460" t="str">
        <f>IF('Historical Data'!AE118="","",'Historical Data'!AE118)</f>
        <v/>
      </c>
      <c r="F127" s="460" t="str">
        <f>IF('Historical Data'!AF118="","",'Historical Data'!AF118)</f>
        <v/>
      </c>
      <c r="G127" s="467" t="str">
        <f>IF('Historical Data'!AG118="","",'Historical Data'!AG118)</f>
        <v/>
      </c>
      <c r="H127" s="466" t="str">
        <f>IF('Historical Data'!AH118="","",'Historical Data'!AH118)</f>
        <v/>
      </c>
      <c r="I127" s="466" t="str">
        <f>IF('Historical Data'!AI118="","",'Historical Data'!AI118)</f>
        <v/>
      </c>
      <c r="J127" s="466" t="str">
        <f>IF('Historical Data'!AJ118="","",'Historical Data'!AJ118)</f>
        <v/>
      </c>
      <c r="K127" s="469" t="str">
        <f>IF('Historical Data'!AK118="","",'Historical Data'!AK118)</f>
        <v/>
      </c>
      <c r="L127" s="469"/>
      <c r="N127" s="464" t="str">
        <f>IF('Historical Data'!AL118="","",'Historical Data'!AL118)</f>
        <v/>
      </c>
      <c r="O127" s="463" t="str">
        <f>IF('Historical Data'!AN118="","",'Historical Data'!AN118)</f>
        <v/>
      </c>
      <c r="P127" s="468" t="str">
        <f>IF('Historical Data'!AO118="","",'Historical Data'!AO118)</f>
        <v/>
      </c>
      <c r="Q127" s="463" t="str">
        <f>IF('Historical Data'!AP118="","",'Historical Data'!AP118)</f>
        <v/>
      </c>
      <c r="R127" s="463"/>
      <c r="T127" s="464"/>
      <c r="U127" s="463"/>
      <c r="V127" s="468"/>
      <c r="W127" s="463"/>
      <c r="X127" s="463"/>
      <c r="AA127" s="464" t="str">
        <f>IF('Historical Data'!AV118="","",'Historical Data'!AV118)</f>
        <v/>
      </c>
      <c r="AB127" s="464" t="str">
        <f>IF('Historical Data'!AW118="","",'Historical Data'!AW118)</f>
        <v/>
      </c>
      <c r="AC127" s="464" t="str">
        <f>IF('Historical Data'!AX118="","",'Historical Data'!AX118)</f>
        <v/>
      </c>
      <c r="AD127" s="468" t="str">
        <f>IF('Historical Data'!AY118="","",'Historical Data'!AY118)</f>
        <v/>
      </c>
      <c r="AE127" s="463" t="str">
        <f>IF('Historical Data'!AZ118="","",'Historical Data'!AZ118)</f>
        <v/>
      </c>
      <c r="AF127" s="463" t="str">
        <f>IF('Historical Data'!BA118="","",'Historical Data'!BA118)</f>
        <v/>
      </c>
    </row>
    <row r="128" spans="2:32">
      <c r="B128" s="458" t="str">
        <f>IF(OR('Historical Data'!B119="",'Historical Data'!B119=45616),"",'Historical Data'!B119)</f>
        <v/>
      </c>
      <c r="C128" s="459" t="str">
        <f>IF('Historical Data'!AB119="","",'Historical Data'!AB119)</f>
        <v/>
      </c>
      <c r="D128" s="469" t="str">
        <f>IF('Historical Data'!AC119="","",'Historical Data'!AC119)</f>
        <v/>
      </c>
      <c r="E128" s="460" t="str">
        <f>IF('Historical Data'!AE119="","",'Historical Data'!AE119)</f>
        <v/>
      </c>
      <c r="F128" s="460" t="str">
        <f>IF('Historical Data'!AF119="","",'Historical Data'!AF119)</f>
        <v/>
      </c>
      <c r="G128" s="467" t="str">
        <f>IF('Historical Data'!AG119="","",'Historical Data'!AG119)</f>
        <v/>
      </c>
      <c r="H128" s="466" t="str">
        <f>IF('Historical Data'!AH119="","",'Historical Data'!AH119)</f>
        <v/>
      </c>
      <c r="I128" s="466" t="str">
        <f>IF('Historical Data'!AI119="","",'Historical Data'!AI119)</f>
        <v/>
      </c>
      <c r="J128" s="466" t="str">
        <f>IF('Historical Data'!AJ119="","",'Historical Data'!AJ119)</f>
        <v/>
      </c>
      <c r="K128" s="469" t="str">
        <f>IF('Historical Data'!AK119="","",'Historical Data'!AK119)</f>
        <v/>
      </c>
      <c r="L128" s="469"/>
      <c r="N128" s="464" t="str">
        <f>IF('Historical Data'!AL119="","",'Historical Data'!AL119)</f>
        <v/>
      </c>
      <c r="O128" s="463" t="str">
        <f>IF('Historical Data'!AN119="","",'Historical Data'!AN119)</f>
        <v/>
      </c>
      <c r="P128" s="468" t="str">
        <f>IF('Historical Data'!AO119="","",'Historical Data'!AO119)</f>
        <v/>
      </c>
      <c r="Q128" s="463" t="str">
        <f>IF('Historical Data'!AP119="","",'Historical Data'!AP119)</f>
        <v/>
      </c>
      <c r="R128" s="463"/>
      <c r="T128" s="464"/>
      <c r="U128" s="463"/>
      <c r="V128" s="468"/>
      <c r="W128" s="463"/>
      <c r="X128" s="463"/>
      <c r="AA128" s="464" t="str">
        <f>IF('Historical Data'!AV119="","",'Historical Data'!AV119)</f>
        <v/>
      </c>
      <c r="AB128" s="464" t="str">
        <f>IF('Historical Data'!AW119="","",'Historical Data'!AW119)</f>
        <v/>
      </c>
      <c r="AC128" s="464" t="str">
        <f>IF('Historical Data'!AX119="","",'Historical Data'!AX119)</f>
        <v/>
      </c>
      <c r="AD128" s="468" t="str">
        <f>IF('Historical Data'!AY119="","",'Historical Data'!AY119)</f>
        <v/>
      </c>
      <c r="AE128" s="463" t="str">
        <f>IF('Historical Data'!AZ119="","",'Historical Data'!AZ119)</f>
        <v/>
      </c>
      <c r="AF128" s="463" t="str">
        <f>IF('Historical Data'!BA119="","",'Historical Data'!BA119)</f>
        <v/>
      </c>
    </row>
    <row r="129" spans="2:32">
      <c r="B129" s="458" t="str">
        <f>IF(OR('Historical Data'!B120="",'Historical Data'!B120=45616),"",'Historical Data'!B120)</f>
        <v/>
      </c>
      <c r="C129" s="459" t="str">
        <f>IF('Historical Data'!AB120="","",'Historical Data'!AB120)</f>
        <v/>
      </c>
      <c r="D129" s="469" t="str">
        <f>IF('Historical Data'!AC120="","",'Historical Data'!AC120)</f>
        <v/>
      </c>
      <c r="E129" s="460" t="str">
        <f>IF('Historical Data'!AE120="","",'Historical Data'!AE120)</f>
        <v/>
      </c>
      <c r="F129" s="460" t="str">
        <f>IF('Historical Data'!AF120="","",'Historical Data'!AF120)</f>
        <v/>
      </c>
      <c r="G129" s="467" t="str">
        <f>IF('Historical Data'!AG120="","",'Historical Data'!AG120)</f>
        <v/>
      </c>
      <c r="H129" s="466" t="str">
        <f>IF('Historical Data'!AH120="","",'Historical Data'!AH120)</f>
        <v/>
      </c>
      <c r="I129" s="466" t="str">
        <f>IF('Historical Data'!AI120="","",'Historical Data'!AI120)</f>
        <v/>
      </c>
      <c r="J129" s="466" t="str">
        <f>IF('Historical Data'!AJ120="","",'Historical Data'!AJ120)</f>
        <v/>
      </c>
      <c r="K129" s="469" t="str">
        <f>IF('Historical Data'!AK120="","",'Historical Data'!AK120)</f>
        <v/>
      </c>
      <c r="L129" s="469"/>
      <c r="N129" s="464" t="str">
        <f>IF('Historical Data'!AL120="","",'Historical Data'!AL120)</f>
        <v/>
      </c>
      <c r="O129" s="463" t="str">
        <f>IF('Historical Data'!AN120="","",'Historical Data'!AN120)</f>
        <v/>
      </c>
      <c r="P129" s="468" t="str">
        <f>IF('Historical Data'!AO120="","",'Historical Data'!AO120)</f>
        <v/>
      </c>
      <c r="Q129" s="463" t="str">
        <f>IF('Historical Data'!AP120="","",'Historical Data'!AP120)</f>
        <v/>
      </c>
      <c r="R129" s="463"/>
      <c r="T129" s="464"/>
      <c r="U129" s="463"/>
      <c r="V129" s="468"/>
      <c r="W129" s="463"/>
      <c r="X129" s="463"/>
      <c r="AA129" s="464" t="str">
        <f>IF('Historical Data'!AV120="","",'Historical Data'!AV120)</f>
        <v/>
      </c>
      <c r="AB129" s="464" t="str">
        <f>IF('Historical Data'!AW120="","",'Historical Data'!AW120)</f>
        <v/>
      </c>
      <c r="AC129" s="464" t="str">
        <f>IF('Historical Data'!AX120="","",'Historical Data'!AX120)</f>
        <v/>
      </c>
      <c r="AD129" s="468" t="str">
        <f>IF('Historical Data'!AY120="","",'Historical Data'!AY120)</f>
        <v/>
      </c>
      <c r="AE129" s="463" t="str">
        <f>IF('Historical Data'!AZ120="","",'Historical Data'!AZ120)</f>
        <v/>
      </c>
      <c r="AF129" s="463" t="str">
        <f>IF('Historical Data'!BA120="","",'Historical Data'!BA120)</f>
        <v/>
      </c>
    </row>
    <row r="130" spans="2:32">
      <c r="B130" s="458" t="str">
        <f>IF(OR('Historical Data'!B121="",'Historical Data'!B121=45616),"",'Historical Data'!B121)</f>
        <v/>
      </c>
      <c r="C130" s="459" t="str">
        <f>IF('Historical Data'!AB121="","",'Historical Data'!AB121)</f>
        <v/>
      </c>
      <c r="D130" s="469" t="str">
        <f>IF('Historical Data'!AC121="","",'Historical Data'!AC121)</f>
        <v/>
      </c>
      <c r="E130" s="460" t="str">
        <f>IF('Historical Data'!AE121="","",'Historical Data'!AE121)</f>
        <v/>
      </c>
      <c r="F130" s="460" t="str">
        <f>IF('Historical Data'!AF121="","",'Historical Data'!AF121)</f>
        <v/>
      </c>
      <c r="G130" s="467" t="str">
        <f>IF('Historical Data'!AG121="","",'Historical Data'!AG121)</f>
        <v/>
      </c>
      <c r="H130" s="466" t="str">
        <f>IF('Historical Data'!AH121="","",'Historical Data'!AH121)</f>
        <v/>
      </c>
      <c r="I130" s="466" t="str">
        <f>IF('Historical Data'!AI121="","",'Historical Data'!AI121)</f>
        <v/>
      </c>
      <c r="J130" s="466" t="str">
        <f>IF('Historical Data'!AJ121="","",'Historical Data'!AJ121)</f>
        <v/>
      </c>
      <c r="K130" s="469" t="str">
        <f>IF('Historical Data'!AK121="","",'Historical Data'!AK121)</f>
        <v/>
      </c>
      <c r="L130" s="469"/>
      <c r="N130" s="464" t="str">
        <f>IF('Historical Data'!AL121="","",'Historical Data'!AL121)</f>
        <v/>
      </c>
      <c r="O130" s="463" t="str">
        <f>IF('Historical Data'!AN121="","",'Historical Data'!AN121)</f>
        <v/>
      </c>
      <c r="P130" s="468" t="str">
        <f>IF('Historical Data'!AO121="","",'Historical Data'!AO121)</f>
        <v/>
      </c>
      <c r="Q130" s="463" t="str">
        <f>IF('Historical Data'!AP121="","",'Historical Data'!AP121)</f>
        <v/>
      </c>
      <c r="R130" s="463"/>
      <c r="T130" s="464"/>
      <c r="U130" s="463"/>
      <c r="V130" s="468"/>
      <c r="W130" s="463"/>
      <c r="X130" s="463"/>
      <c r="AA130" s="464" t="str">
        <f>IF('Historical Data'!AV121="","",'Historical Data'!AV121)</f>
        <v/>
      </c>
      <c r="AB130" s="464" t="str">
        <f>IF('Historical Data'!AW121="","",'Historical Data'!AW121)</f>
        <v/>
      </c>
      <c r="AC130" s="464" t="str">
        <f>IF('Historical Data'!AX121="","",'Historical Data'!AX121)</f>
        <v/>
      </c>
      <c r="AD130" s="468" t="str">
        <f>IF('Historical Data'!AY121="","",'Historical Data'!AY121)</f>
        <v/>
      </c>
      <c r="AE130" s="463" t="str">
        <f>IF('Historical Data'!AZ121="","",'Historical Data'!AZ121)</f>
        <v/>
      </c>
      <c r="AF130" s="463" t="str">
        <f>IF('Historical Data'!BA121="","",'Historical Data'!BA121)</f>
        <v/>
      </c>
    </row>
    <row r="131" spans="2:32">
      <c r="B131" s="458" t="str">
        <f>IF(OR('Historical Data'!B122="",'Historical Data'!B122=45616),"",'Historical Data'!B122)</f>
        <v/>
      </c>
      <c r="C131" s="459" t="str">
        <f>IF('Historical Data'!AB122="","",'Historical Data'!AB122)</f>
        <v/>
      </c>
      <c r="D131" s="469" t="str">
        <f>IF('Historical Data'!AC122="","",'Historical Data'!AC122)</f>
        <v/>
      </c>
      <c r="E131" s="460" t="str">
        <f>IF('Historical Data'!AE122="","",'Historical Data'!AE122)</f>
        <v/>
      </c>
      <c r="F131" s="460" t="str">
        <f>IF('Historical Data'!AF122="","",'Historical Data'!AF122)</f>
        <v/>
      </c>
      <c r="G131" s="467" t="str">
        <f>IF('Historical Data'!AG122="","",'Historical Data'!AG122)</f>
        <v/>
      </c>
      <c r="H131" s="466" t="str">
        <f>IF('Historical Data'!AH122="","",'Historical Data'!AH122)</f>
        <v/>
      </c>
      <c r="I131" s="466" t="str">
        <f>IF('Historical Data'!AI122="","",'Historical Data'!AI122)</f>
        <v/>
      </c>
      <c r="J131" s="466" t="str">
        <f>IF('Historical Data'!AJ122="","",'Historical Data'!AJ122)</f>
        <v/>
      </c>
      <c r="K131" s="469" t="str">
        <f>IF('Historical Data'!AK122="","",'Historical Data'!AK122)</f>
        <v/>
      </c>
      <c r="L131" s="469"/>
      <c r="N131" s="464" t="str">
        <f>IF('Historical Data'!AL122="","",'Historical Data'!AL122)</f>
        <v/>
      </c>
      <c r="O131" s="463" t="str">
        <f>IF('Historical Data'!AN122="","",'Historical Data'!AN122)</f>
        <v/>
      </c>
      <c r="P131" s="468" t="str">
        <f>IF('Historical Data'!AO122="","",'Historical Data'!AO122)</f>
        <v/>
      </c>
      <c r="Q131" s="463" t="str">
        <f>IF('Historical Data'!AP122="","",'Historical Data'!AP122)</f>
        <v/>
      </c>
      <c r="R131" s="463"/>
      <c r="T131" s="464"/>
      <c r="U131" s="463"/>
      <c r="V131" s="468"/>
      <c r="W131" s="463"/>
      <c r="X131" s="463"/>
      <c r="AA131" s="464" t="str">
        <f>IF('Historical Data'!AV122="","",'Historical Data'!AV122)</f>
        <v/>
      </c>
      <c r="AB131" s="464" t="str">
        <f>IF('Historical Data'!AW122="","",'Historical Data'!AW122)</f>
        <v/>
      </c>
      <c r="AC131" s="464" t="str">
        <f>IF('Historical Data'!AX122="","",'Historical Data'!AX122)</f>
        <v/>
      </c>
      <c r="AD131" s="468" t="str">
        <f>IF('Historical Data'!AY122="","",'Historical Data'!AY122)</f>
        <v/>
      </c>
      <c r="AE131" s="463" t="str">
        <f>IF('Historical Data'!AZ122="","",'Historical Data'!AZ122)</f>
        <v/>
      </c>
      <c r="AF131" s="463" t="str">
        <f>IF('Historical Data'!BA122="","",'Historical Data'!BA122)</f>
        <v/>
      </c>
    </row>
    <row r="132" spans="2:32">
      <c r="B132" s="458" t="str">
        <f>IF(OR('Historical Data'!B123="",'Historical Data'!B123=45616),"",'Historical Data'!B123)</f>
        <v/>
      </c>
      <c r="C132" s="459" t="str">
        <f>IF('Historical Data'!AB123="","",'Historical Data'!AB123)</f>
        <v/>
      </c>
      <c r="D132" s="469" t="str">
        <f>IF('Historical Data'!AC123="","",'Historical Data'!AC123)</f>
        <v/>
      </c>
      <c r="E132" s="460" t="str">
        <f>IF('Historical Data'!AE123="","",'Historical Data'!AE123)</f>
        <v/>
      </c>
      <c r="F132" s="460" t="str">
        <f>IF('Historical Data'!AF123="","",'Historical Data'!AF123)</f>
        <v/>
      </c>
      <c r="G132" s="467" t="str">
        <f>IF('Historical Data'!AG123="","",'Historical Data'!AG123)</f>
        <v/>
      </c>
      <c r="H132" s="466" t="str">
        <f>IF('Historical Data'!AH123="","",'Historical Data'!AH123)</f>
        <v/>
      </c>
      <c r="I132" s="466" t="str">
        <f>IF('Historical Data'!AI123="","",'Historical Data'!AI123)</f>
        <v/>
      </c>
      <c r="J132" s="466" t="str">
        <f>IF('Historical Data'!AJ123="","",'Historical Data'!AJ123)</f>
        <v/>
      </c>
      <c r="K132" s="469" t="str">
        <f>IF('Historical Data'!AK123="","",'Historical Data'!AK123)</f>
        <v/>
      </c>
      <c r="L132" s="469"/>
      <c r="N132" s="464" t="str">
        <f>IF('Historical Data'!AL123="","",'Historical Data'!AL123)</f>
        <v/>
      </c>
      <c r="O132" s="463" t="str">
        <f>IF('Historical Data'!AN123="","",'Historical Data'!AN123)</f>
        <v/>
      </c>
      <c r="P132" s="468" t="str">
        <f>IF('Historical Data'!AO123="","",'Historical Data'!AO123)</f>
        <v/>
      </c>
      <c r="Q132" s="463" t="str">
        <f>IF('Historical Data'!AP123="","",'Historical Data'!AP123)</f>
        <v/>
      </c>
      <c r="R132" s="463"/>
      <c r="T132" s="464"/>
      <c r="U132" s="463"/>
      <c r="V132" s="468"/>
      <c r="W132" s="463"/>
      <c r="X132" s="463"/>
      <c r="AA132" s="464" t="str">
        <f>IF('Historical Data'!AV123="","",'Historical Data'!AV123)</f>
        <v/>
      </c>
      <c r="AB132" s="464" t="str">
        <f>IF('Historical Data'!AW123="","",'Historical Data'!AW123)</f>
        <v/>
      </c>
      <c r="AC132" s="464" t="str">
        <f>IF('Historical Data'!AX123="","",'Historical Data'!AX123)</f>
        <v/>
      </c>
      <c r="AD132" s="468" t="str">
        <f>IF('Historical Data'!AY123="","",'Historical Data'!AY123)</f>
        <v/>
      </c>
      <c r="AE132" s="463" t="str">
        <f>IF('Historical Data'!AZ123="","",'Historical Data'!AZ123)</f>
        <v/>
      </c>
      <c r="AF132" s="463" t="str">
        <f>IF('Historical Data'!BA123="","",'Historical Data'!BA123)</f>
        <v/>
      </c>
    </row>
    <row r="133" spans="2:32">
      <c r="B133" s="458" t="str">
        <f>IF(OR('Historical Data'!B124="",'Historical Data'!B124=45616),"",'Historical Data'!B124)</f>
        <v/>
      </c>
      <c r="C133" s="459" t="str">
        <f>IF('Historical Data'!AB124="","",'Historical Data'!AB124)</f>
        <v/>
      </c>
      <c r="D133" s="469" t="str">
        <f>IF('Historical Data'!AC124="","",'Historical Data'!AC124)</f>
        <v/>
      </c>
      <c r="E133" s="460" t="str">
        <f>IF('Historical Data'!AE124="","",'Historical Data'!AE124)</f>
        <v/>
      </c>
      <c r="F133" s="460" t="str">
        <f>IF('Historical Data'!AF124="","",'Historical Data'!AF124)</f>
        <v/>
      </c>
      <c r="G133" s="467" t="str">
        <f>IF('Historical Data'!AG124="","",'Historical Data'!AG124)</f>
        <v/>
      </c>
      <c r="H133" s="466" t="str">
        <f>IF('Historical Data'!AH124="","",'Historical Data'!AH124)</f>
        <v/>
      </c>
      <c r="I133" s="466" t="str">
        <f>IF('Historical Data'!AI124="","",'Historical Data'!AI124)</f>
        <v/>
      </c>
      <c r="J133" s="466" t="str">
        <f>IF('Historical Data'!AJ124="","",'Historical Data'!AJ124)</f>
        <v/>
      </c>
      <c r="K133" s="469" t="str">
        <f>IF('Historical Data'!AK124="","",'Historical Data'!AK124)</f>
        <v/>
      </c>
      <c r="L133" s="469"/>
      <c r="N133" s="464" t="str">
        <f>IF('Historical Data'!AL124="","",'Historical Data'!AL124)</f>
        <v/>
      </c>
      <c r="O133" s="463" t="str">
        <f>IF('Historical Data'!AN124="","",'Historical Data'!AN124)</f>
        <v/>
      </c>
      <c r="P133" s="468" t="str">
        <f>IF('Historical Data'!AO124="","",'Historical Data'!AO124)</f>
        <v/>
      </c>
      <c r="Q133" s="463" t="str">
        <f>IF('Historical Data'!AP124="","",'Historical Data'!AP124)</f>
        <v/>
      </c>
      <c r="R133" s="463"/>
      <c r="T133" s="464"/>
      <c r="U133" s="463"/>
      <c r="V133" s="468"/>
      <c r="W133" s="463"/>
      <c r="X133" s="463"/>
      <c r="AA133" s="464" t="str">
        <f>IF('Historical Data'!AV124="","",'Historical Data'!AV124)</f>
        <v/>
      </c>
      <c r="AB133" s="464" t="str">
        <f>IF('Historical Data'!AW124="","",'Historical Data'!AW124)</f>
        <v/>
      </c>
      <c r="AC133" s="464" t="str">
        <f>IF('Historical Data'!AX124="","",'Historical Data'!AX124)</f>
        <v/>
      </c>
      <c r="AD133" s="468" t="str">
        <f>IF('Historical Data'!AY124="","",'Historical Data'!AY124)</f>
        <v/>
      </c>
      <c r="AE133" s="463" t="str">
        <f>IF('Historical Data'!AZ124="","",'Historical Data'!AZ124)</f>
        <v/>
      </c>
      <c r="AF133" s="463" t="str">
        <f>IF('Historical Data'!BA124="","",'Historical Data'!BA124)</f>
        <v/>
      </c>
    </row>
    <row r="134" spans="2:32">
      <c r="B134" s="458" t="str">
        <f>IF(OR('Historical Data'!B125="",'Historical Data'!B125=45616),"",'Historical Data'!B125)</f>
        <v/>
      </c>
      <c r="C134" s="459" t="str">
        <f>IF('Historical Data'!AB125="","",'Historical Data'!AB125)</f>
        <v/>
      </c>
      <c r="D134" s="469" t="str">
        <f>IF('Historical Data'!AC125="","",'Historical Data'!AC125)</f>
        <v/>
      </c>
      <c r="E134" s="460" t="str">
        <f>IF('Historical Data'!AE125="","",'Historical Data'!AE125)</f>
        <v/>
      </c>
      <c r="F134" s="460" t="str">
        <f>IF('Historical Data'!AF125="","",'Historical Data'!AF125)</f>
        <v/>
      </c>
      <c r="G134" s="467" t="str">
        <f>IF('Historical Data'!AG125="","",'Historical Data'!AG125)</f>
        <v/>
      </c>
      <c r="H134" s="466" t="str">
        <f>IF('Historical Data'!AH125="","",'Historical Data'!AH125)</f>
        <v/>
      </c>
      <c r="I134" s="466" t="str">
        <f>IF('Historical Data'!AI125="","",'Historical Data'!AI125)</f>
        <v/>
      </c>
      <c r="J134" s="466" t="str">
        <f>IF('Historical Data'!AJ125="","",'Historical Data'!AJ125)</f>
        <v/>
      </c>
      <c r="K134" s="469" t="str">
        <f>IF('Historical Data'!AK125="","",'Historical Data'!AK125)</f>
        <v/>
      </c>
      <c r="L134" s="469"/>
      <c r="N134" s="464" t="str">
        <f>IF('Historical Data'!AL125="","",'Historical Data'!AL125)</f>
        <v/>
      </c>
      <c r="O134" s="463" t="str">
        <f>IF('Historical Data'!AN125="","",'Historical Data'!AN125)</f>
        <v/>
      </c>
      <c r="P134" s="468" t="str">
        <f>IF('Historical Data'!AO125="","",'Historical Data'!AO125)</f>
        <v/>
      </c>
      <c r="Q134" s="463" t="str">
        <f>IF('Historical Data'!AP125="","",'Historical Data'!AP125)</f>
        <v/>
      </c>
      <c r="R134" s="463"/>
      <c r="T134" s="464"/>
      <c r="U134" s="463"/>
      <c r="V134" s="468"/>
      <c r="W134" s="463"/>
      <c r="X134" s="463"/>
      <c r="AA134" s="464" t="str">
        <f>IF('Historical Data'!AV125="","",'Historical Data'!AV125)</f>
        <v/>
      </c>
      <c r="AB134" s="464" t="str">
        <f>IF('Historical Data'!AW125="","",'Historical Data'!AW125)</f>
        <v/>
      </c>
      <c r="AC134" s="464" t="str">
        <f>IF('Historical Data'!AX125="","",'Historical Data'!AX125)</f>
        <v/>
      </c>
      <c r="AD134" s="468" t="str">
        <f>IF('Historical Data'!AY125="","",'Historical Data'!AY125)</f>
        <v/>
      </c>
      <c r="AE134" s="463" t="str">
        <f>IF('Historical Data'!AZ125="","",'Historical Data'!AZ125)</f>
        <v/>
      </c>
      <c r="AF134" s="463" t="str">
        <f>IF('Historical Data'!BA125="","",'Historical Data'!BA125)</f>
        <v/>
      </c>
    </row>
    <row r="135" spans="2:32">
      <c r="B135" s="458" t="str">
        <f>IF(OR('Historical Data'!B126="",'Historical Data'!B126=45616),"",'Historical Data'!B126)</f>
        <v/>
      </c>
      <c r="C135" s="459" t="str">
        <f>IF('Historical Data'!AB126="","",'Historical Data'!AB126)</f>
        <v/>
      </c>
      <c r="D135" s="469" t="str">
        <f>IF('Historical Data'!AC126="","",'Historical Data'!AC126)</f>
        <v/>
      </c>
      <c r="E135" s="460" t="str">
        <f>IF('Historical Data'!AE126="","",'Historical Data'!AE126)</f>
        <v/>
      </c>
      <c r="F135" s="460" t="str">
        <f>IF('Historical Data'!AF126="","",'Historical Data'!AF126)</f>
        <v/>
      </c>
      <c r="G135" s="467" t="str">
        <f>IF('Historical Data'!AG126="","",'Historical Data'!AG126)</f>
        <v/>
      </c>
      <c r="H135" s="466" t="str">
        <f>IF('Historical Data'!AH126="","",'Historical Data'!AH126)</f>
        <v/>
      </c>
      <c r="I135" s="466" t="str">
        <f>IF('Historical Data'!AI126="","",'Historical Data'!AI126)</f>
        <v/>
      </c>
      <c r="J135" s="466" t="str">
        <f>IF('Historical Data'!AJ126="","",'Historical Data'!AJ126)</f>
        <v/>
      </c>
      <c r="K135" s="469" t="str">
        <f>IF('Historical Data'!AK126="","",'Historical Data'!AK126)</f>
        <v/>
      </c>
      <c r="L135" s="469"/>
      <c r="N135" s="464" t="str">
        <f>IF('Historical Data'!AL126="","",'Historical Data'!AL126)</f>
        <v/>
      </c>
      <c r="O135" s="463" t="str">
        <f>IF('Historical Data'!AN126="","",'Historical Data'!AN126)</f>
        <v/>
      </c>
      <c r="P135" s="468" t="str">
        <f>IF('Historical Data'!AO126="","",'Historical Data'!AO126)</f>
        <v/>
      </c>
      <c r="Q135" s="463" t="str">
        <f>IF('Historical Data'!AP126="","",'Historical Data'!AP126)</f>
        <v/>
      </c>
      <c r="R135" s="463"/>
      <c r="T135" s="464"/>
      <c r="U135" s="463"/>
      <c r="V135" s="468"/>
      <c r="W135" s="463"/>
      <c r="X135" s="463"/>
      <c r="AA135" s="464" t="str">
        <f>IF('Historical Data'!AV126="","",'Historical Data'!AV126)</f>
        <v/>
      </c>
      <c r="AB135" s="464" t="str">
        <f>IF('Historical Data'!AW126="","",'Historical Data'!AW126)</f>
        <v/>
      </c>
      <c r="AC135" s="464" t="str">
        <f>IF('Historical Data'!AX126="","",'Historical Data'!AX126)</f>
        <v/>
      </c>
      <c r="AD135" s="468" t="str">
        <f>IF('Historical Data'!AY126="","",'Historical Data'!AY126)</f>
        <v/>
      </c>
      <c r="AE135" s="463" t="str">
        <f>IF('Historical Data'!AZ126="","",'Historical Data'!AZ126)</f>
        <v/>
      </c>
      <c r="AF135" s="463" t="str">
        <f>IF('Historical Data'!BA126="","",'Historical Data'!BA126)</f>
        <v/>
      </c>
    </row>
    <row r="136" spans="2:32">
      <c r="B136" s="458" t="str">
        <f>IF(OR('Historical Data'!B127="",'Historical Data'!B127=45616),"",'Historical Data'!B127)</f>
        <v/>
      </c>
      <c r="C136" s="459" t="str">
        <f>IF('Historical Data'!AB127="","",'Historical Data'!AB127)</f>
        <v/>
      </c>
      <c r="D136" s="469" t="str">
        <f>IF('Historical Data'!AC127="","",'Historical Data'!AC127)</f>
        <v/>
      </c>
      <c r="E136" s="460" t="str">
        <f>IF('Historical Data'!AE127="","",'Historical Data'!AE127)</f>
        <v/>
      </c>
      <c r="F136" s="460" t="str">
        <f>IF('Historical Data'!AF127="","",'Historical Data'!AF127)</f>
        <v/>
      </c>
      <c r="G136" s="467" t="str">
        <f>IF('Historical Data'!AG127="","",'Historical Data'!AG127)</f>
        <v/>
      </c>
      <c r="H136" s="466" t="str">
        <f>IF('Historical Data'!AH127="","",'Historical Data'!AH127)</f>
        <v/>
      </c>
      <c r="I136" s="466" t="str">
        <f>IF('Historical Data'!AI127="","",'Historical Data'!AI127)</f>
        <v/>
      </c>
      <c r="J136" s="466" t="str">
        <f>IF('Historical Data'!AJ127="","",'Historical Data'!AJ127)</f>
        <v/>
      </c>
      <c r="K136" s="469" t="str">
        <f>IF('Historical Data'!AK127="","",'Historical Data'!AK127)</f>
        <v/>
      </c>
      <c r="L136" s="469"/>
      <c r="N136" s="464" t="str">
        <f>IF('Historical Data'!AL127="","",'Historical Data'!AL127)</f>
        <v/>
      </c>
      <c r="O136" s="463" t="str">
        <f>IF('Historical Data'!AN127="","",'Historical Data'!AN127)</f>
        <v/>
      </c>
      <c r="P136" s="468" t="str">
        <f>IF('Historical Data'!AO127="","",'Historical Data'!AO127)</f>
        <v/>
      </c>
      <c r="Q136" s="463" t="str">
        <f>IF('Historical Data'!AP127="","",'Historical Data'!AP127)</f>
        <v/>
      </c>
      <c r="R136" s="463"/>
      <c r="T136" s="464"/>
      <c r="U136" s="463"/>
      <c r="V136" s="468"/>
      <c r="W136" s="463"/>
      <c r="X136" s="463"/>
      <c r="AA136" s="464" t="str">
        <f>IF('Historical Data'!AV127="","",'Historical Data'!AV127)</f>
        <v/>
      </c>
      <c r="AB136" s="464" t="str">
        <f>IF('Historical Data'!AW127="","",'Historical Data'!AW127)</f>
        <v/>
      </c>
      <c r="AC136" s="464" t="str">
        <f>IF('Historical Data'!AX127="","",'Historical Data'!AX127)</f>
        <v/>
      </c>
      <c r="AD136" s="468" t="str">
        <f>IF('Historical Data'!AY127="","",'Historical Data'!AY127)</f>
        <v/>
      </c>
      <c r="AE136" s="463" t="str">
        <f>IF('Historical Data'!AZ127="","",'Historical Data'!AZ127)</f>
        <v/>
      </c>
      <c r="AF136" s="463" t="str">
        <f>IF('Historical Data'!BA127="","",'Historical Data'!BA127)</f>
        <v/>
      </c>
    </row>
    <row r="137" spans="2:32">
      <c r="B137" s="458" t="str">
        <f>IF(OR('Historical Data'!B128="",'Historical Data'!B128=45616),"",'Historical Data'!B128)</f>
        <v/>
      </c>
      <c r="C137" s="459" t="str">
        <f>IF('Historical Data'!AB128="","",'Historical Data'!AB128)</f>
        <v/>
      </c>
      <c r="D137" s="469" t="str">
        <f>IF('Historical Data'!AC128="","",'Historical Data'!AC128)</f>
        <v/>
      </c>
      <c r="E137" s="460" t="str">
        <f>IF('Historical Data'!AE128="","",'Historical Data'!AE128)</f>
        <v/>
      </c>
      <c r="F137" s="460" t="str">
        <f>IF('Historical Data'!AF128="","",'Historical Data'!AF128)</f>
        <v/>
      </c>
      <c r="G137" s="467" t="str">
        <f>IF('Historical Data'!AG128="","",'Historical Data'!AG128)</f>
        <v/>
      </c>
      <c r="H137" s="466" t="str">
        <f>IF('Historical Data'!AH128="","",'Historical Data'!AH128)</f>
        <v/>
      </c>
      <c r="I137" s="466" t="str">
        <f>IF('Historical Data'!AI128="","",'Historical Data'!AI128)</f>
        <v/>
      </c>
      <c r="J137" s="466" t="str">
        <f>IF('Historical Data'!AJ128="","",'Historical Data'!AJ128)</f>
        <v/>
      </c>
      <c r="K137" s="469" t="str">
        <f>IF('Historical Data'!AK128="","",'Historical Data'!AK128)</f>
        <v/>
      </c>
      <c r="L137" s="469"/>
      <c r="N137" s="464" t="str">
        <f>IF('Historical Data'!AL128="","",'Historical Data'!AL128)</f>
        <v/>
      </c>
      <c r="O137" s="463" t="str">
        <f>IF('Historical Data'!AN128="","",'Historical Data'!AN128)</f>
        <v/>
      </c>
      <c r="P137" s="468" t="str">
        <f>IF('Historical Data'!AO128="","",'Historical Data'!AO128)</f>
        <v/>
      </c>
      <c r="Q137" s="463" t="str">
        <f>IF('Historical Data'!AP128="","",'Historical Data'!AP128)</f>
        <v/>
      </c>
      <c r="R137" s="463"/>
      <c r="T137" s="464"/>
      <c r="U137" s="463"/>
      <c r="V137" s="468"/>
      <c r="W137" s="463"/>
      <c r="X137" s="463"/>
      <c r="AA137" s="464" t="str">
        <f>IF('Historical Data'!AV128="","",'Historical Data'!AV128)</f>
        <v/>
      </c>
      <c r="AB137" s="464" t="str">
        <f>IF('Historical Data'!AW128="","",'Historical Data'!AW128)</f>
        <v/>
      </c>
      <c r="AC137" s="464" t="str">
        <f>IF('Historical Data'!AX128="","",'Historical Data'!AX128)</f>
        <v/>
      </c>
      <c r="AD137" s="468" t="str">
        <f>IF('Historical Data'!AY128="","",'Historical Data'!AY128)</f>
        <v/>
      </c>
      <c r="AE137" s="463" t="str">
        <f>IF('Historical Data'!AZ128="","",'Historical Data'!AZ128)</f>
        <v/>
      </c>
      <c r="AF137" s="463" t="str">
        <f>IF('Historical Data'!BA128="","",'Historical Data'!BA128)</f>
        <v/>
      </c>
    </row>
    <row r="138" spans="2:32">
      <c r="B138" s="458" t="str">
        <f>IF(OR('Historical Data'!B129="",'Historical Data'!B129=45616),"",'Historical Data'!B129)</f>
        <v/>
      </c>
      <c r="C138" s="459" t="str">
        <f>IF('Historical Data'!AB129="","",'Historical Data'!AB129)</f>
        <v/>
      </c>
      <c r="D138" s="469" t="str">
        <f>IF('Historical Data'!AC129="","",'Historical Data'!AC129)</f>
        <v/>
      </c>
      <c r="E138" s="460" t="str">
        <f>IF('Historical Data'!AE129="","",'Historical Data'!AE129)</f>
        <v/>
      </c>
      <c r="F138" s="460" t="str">
        <f>IF('Historical Data'!AF129="","",'Historical Data'!AF129)</f>
        <v/>
      </c>
      <c r="G138" s="467" t="str">
        <f>IF('Historical Data'!AG129="","",'Historical Data'!AG129)</f>
        <v/>
      </c>
      <c r="H138" s="466" t="str">
        <f>IF('Historical Data'!AH129="","",'Historical Data'!AH129)</f>
        <v/>
      </c>
      <c r="I138" s="466" t="str">
        <f>IF('Historical Data'!AI129="","",'Historical Data'!AI129)</f>
        <v/>
      </c>
      <c r="J138" s="466" t="str">
        <f>IF('Historical Data'!AJ129="","",'Historical Data'!AJ129)</f>
        <v/>
      </c>
      <c r="K138" s="469" t="str">
        <f>IF('Historical Data'!AK129="","",'Historical Data'!AK129)</f>
        <v/>
      </c>
      <c r="L138" s="469"/>
      <c r="N138" s="464" t="str">
        <f>IF('Historical Data'!AL129="","",'Historical Data'!AL129)</f>
        <v/>
      </c>
      <c r="O138" s="463" t="str">
        <f>IF('Historical Data'!AN129="","",'Historical Data'!AN129)</f>
        <v/>
      </c>
      <c r="P138" s="468" t="str">
        <f>IF('Historical Data'!AO129="","",'Historical Data'!AO129)</f>
        <v/>
      </c>
      <c r="Q138" s="463" t="str">
        <f>IF('Historical Data'!AP129="","",'Historical Data'!AP129)</f>
        <v/>
      </c>
      <c r="R138" s="463"/>
      <c r="T138" s="464"/>
      <c r="U138" s="463"/>
      <c r="V138" s="468"/>
      <c r="W138" s="463"/>
      <c r="X138" s="463"/>
      <c r="AA138" s="464" t="str">
        <f>IF('Historical Data'!AV129="","",'Historical Data'!AV129)</f>
        <v/>
      </c>
      <c r="AB138" s="464" t="str">
        <f>IF('Historical Data'!AW129="","",'Historical Data'!AW129)</f>
        <v/>
      </c>
      <c r="AC138" s="464" t="str">
        <f>IF('Historical Data'!AX129="","",'Historical Data'!AX129)</f>
        <v/>
      </c>
      <c r="AD138" s="468" t="str">
        <f>IF('Historical Data'!AY129="","",'Historical Data'!AY129)</f>
        <v/>
      </c>
      <c r="AE138" s="463" t="str">
        <f>IF('Historical Data'!AZ129="","",'Historical Data'!AZ129)</f>
        <v/>
      </c>
      <c r="AF138" s="463" t="str">
        <f>IF('Historical Data'!BA129="","",'Historical Data'!BA129)</f>
        <v/>
      </c>
    </row>
    <row r="139" spans="2:32">
      <c r="B139" s="458" t="str">
        <f>IF(OR('Historical Data'!B130="",'Historical Data'!B130=45616),"",'Historical Data'!B130)</f>
        <v/>
      </c>
      <c r="C139" s="459" t="str">
        <f>IF('Historical Data'!AB130="","",'Historical Data'!AB130)</f>
        <v/>
      </c>
      <c r="D139" s="469" t="str">
        <f>IF('Historical Data'!AC130="","",'Historical Data'!AC130)</f>
        <v/>
      </c>
      <c r="E139" s="460" t="str">
        <f>IF('Historical Data'!AE130="","",'Historical Data'!AE130)</f>
        <v/>
      </c>
      <c r="F139" s="460" t="str">
        <f>IF('Historical Data'!AF130="","",'Historical Data'!AF130)</f>
        <v/>
      </c>
      <c r="G139" s="467" t="str">
        <f>IF('Historical Data'!AG130="","",'Historical Data'!AG130)</f>
        <v/>
      </c>
      <c r="H139" s="466" t="str">
        <f>IF('Historical Data'!AH130="","",'Historical Data'!AH130)</f>
        <v/>
      </c>
      <c r="I139" s="466" t="str">
        <f>IF('Historical Data'!AI130="","",'Historical Data'!AI130)</f>
        <v/>
      </c>
      <c r="J139" s="466" t="str">
        <f>IF('Historical Data'!AJ130="","",'Historical Data'!AJ130)</f>
        <v/>
      </c>
      <c r="K139" s="469" t="str">
        <f>IF('Historical Data'!AK130="","",'Historical Data'!AK130)</f>
        <v/>
      </c>
      <c r="L139" s="469"/>
      <c r="N139" s="464" t="str">
        <f>IF('Historical Data'!AL130="","",'Historical Data'!AL130)</f>
        <v/>
      </c>
      <c r="O139" s="463" t="str">
        <f>IF('Historical Data'!AN130="","",'Historical Data'!AN130)</f>
        <v/>
      </c>
      <c r="P139" s="468" t="str">
        <f>IF('Historical Data'!AO130="","",'Historical Data'!AO130)</f>
        <v/>
      </c>
      <c r="Q139" s="463" t="str">
        <f>IF('Historical Data'!AP130="","",'Historical Data'!AP130)</f>
        <v/>
      </c>
      <c r="R139" s="463"/>
      <c r="T139" s="464"/>
      <c r="U139" s="463"/>
      <c r="V139" s="468"/>
      <c r="W139" s="463"/>
      <c r="X139" s="463"/>
      <c r="AA139" s="464" t="str">
        <f>IF('Historical Data'!AV130="","",'Historical Data'!AV130)</f>
        <v/>
      </c>
      <c r="AB139" s="464" t="str">
        <f>IF('Historical Data'!AW130="","",'Historical Data'!AW130)</f>
        <v/>
      </c>
      <c r="AC139" s="464" t="str">
        <f>IF('Historical Data'!AX130="","",'Historical Data'!AX130)</f>
        <v/>
      </c>
      <c r="AD139" s="468" t="str">
        <f>IF('Historical Data'!AY130="","",'Historical Data'!AY130)</f>
        <v/>
      </c>
      <c r="AE139" s="463" t="str">
        <f>IF('Historical Data'!AZ130="","",'Historical Data'!AZ130)</f>
        <v/>
      </c>
      <c r="AF139" s="463" t="str">
        <f>IF('Historical Data'!BA130="","",'Historical Data'!BA130)</f>
        <v/>
      </c>
    </row>
    <row r="140" spans="2:32">
      <c r="B140" s="458" t="str">
        <f>IF(OR('Historical Data'!B131="",'Historical Data'!B131=45616),"",'Historical Data'!B131)</f>
        <v/>
      </c>
      <c r="C140" s="459" t="str">
        <f>IF('Historical Data'!AB131="","",'Historical Data'!AB131)</f>
        <v/>
      </c>
      <c r="D140" s="469" t="str">
        <f>IF('Historical Data'!AC131="","",'Historical Data'!AC131)</f>
        <v/>
      </c>
      <c r="E140" s="460" t="str">
        <f>IF('Historical Data'!AE131="","",'Historical Data'!AE131)</f>
        <v/>
      </c>
      <c r="F140" s="460" t="str">
        <f>IF('Historical Data'!AF131="","",'Historical Data'!AF131)</f>
        <v/>
      </c>
      <c r="G140" s="467" t="str">
        <f>IF('Historical Data'!AG131="","",'Historical Data'!AG131)</f>
        <v/>
      </c>
      <c r="H140" s="466" t="str">
        <f>IF('Historical Data'!AH131="","",'Historical Data'!AH131)</f>
        <v/>
      </c>
      <c r="I140" s="466" t="str">
        <f>IF('Historical Data'!AI131="","",'Historical Data'!AI131)</f>
        <v/>
      </c>
      <c r="J140" s="466" t="str">
        <f>IF('Historical Data'!AJ131="","",'Historical Data'!AJ131)</f>
        <v/>
      </c>
      <c r="K140" s="469" t="str">
        <f>IF('Historical Data'!AK131="","",'Historical Data'!AK131)</f>
        <v/>
      </c>
      <c r="L140" s="469"/>
      <c r="N140" s="464" t="str">
        <f>IF('Historical Data'!AL131="","",'Historical Data'!AL131)</f>
        <v/>
      </c>
      <c r="O140" s="463" t="str">
        <f>IF('Historical Data'!AN131="","",'Historical Data'!AN131)</f>
        <v/>
      </c>
      <c r="P140" s="468" t="str">
        <f>IF('Historical Data'!AO131="","",'Historical Data'!AO131)</f>
        <v/>
      </c>
      <c r="Q140" s="463" t="str">
        <f>IF('Historical Data'!AP131="","",'Historical Data'!AP131)</f>
        <v/>
      </c>
      <c r="R140" s="463"/>
      <c r="T140" s="464"/>
      <c r="U140" s="463"/>
      <c r="V140" s="468"/>
      <c r="W140" s="463"/>
      <c r="X140" s="463"/>
      <c r="AA140" s="464" t="str">
        <f>IF('Historical Data'!AV131="","",'Historical Data'!AV131)</f>
        <v/>
      </c>
      <c r="AB140" s="464" t="str">
        <f>IF('Historical Data'!AW131="","",'Historical Data'!AW131)</f>
        <v/>
      </c>
      <c r="AC140" s="464" t="str">
        <f>IF('Historical Data'!AX131="","",'Historical Data'!AX131)</f>
        <v/>
      </c>
      <c r="AD140" s="468" t="str">
        <f>IF('Historical Data'!AY131="","",'Historical Data'!AY131)</f>
        <v/>
      </c>
      <c r="AE140" s="463" t="str">
        <f>IF('Historical Data'!AZ131="","",'Historical Data'!AZ131)</f>
        <v/>
      </c>
      <c r="AF140" s="463" t="str">
        <f>IF('Historical Data'!BA131="","",'Historical Data'!BA131)</f>
        <v/>
      </c>
    </row>
    <row r="141" spans="2:32">
      <c r="B141" s="458" t="str">
        <f>IF(OR('Historical Data'!B132="",'Historical Data'!B132=45616),"",'Historical Data'!B132)</f>
        <v/>
      </c>
      <c r="C141" s="459" t="str">
        <f>IF('Historical Data'!AB132="","",'Historical Data'!AB132)</f>
        <v/>
      </c>
      <c r="D141" s="469" t="str">
        <f>IF('Historical Data'!AC132="","",'Historical Data'!AC132)</f>
        <v/>
      </c>
      <c r="E141" s="460" t="str">
        <f>IF('Historical Data'!AE132="","",'Historical Data'!AE132)</f>
        <v/>
      </c>
      <c r="F141" s="460" t="str">
        <f>IF('Historical Data'!AF132="","",'Historical Data'!AF132)</f>
        <v/>
      </c>
      <c r="G141" s="467" t="str">
        <f>IF('Historical Data'!AG132="","",'Historical Data'!AG132)</f>
        <v/>
      </c>
      <c r="H141" s="466" t="str">
        <f>IF('Historical Data'!AH132="","",'Historical Data'!AH132)</f>
        <v/>
      </c>
      <c r="I141" s="466" t="str">
        <f>IF('Historical Data'!AI132="","",'Historical Data'!AI132)</f>
        <v/>
      </c>
      <c r="J141" s="466" t="str">
        <f>IF('Historical Data'!AJ132="","",'Historical Data'!AJ132)</f>
        <v/>
      </c>
      <c r="K141" s="469" t="str">
        <f>IF('Historical Data'!AK132="","",'Historical Data'!AK132)</f>
        <v/>
      </c>
      <c r="L141" s="469"/>
      <c r="N141" s="464" t="str">
        <f>IF('Historical Data'!AL132="","",'Historical Data'!AL132)</f>
        <v/>
      </c>
      <c r="O141" s="463" t="str">
        <f>IF('Historical Data'!AN132="","",'Historical Data'!AN132)</f>
        <v/>
      </c>
      <c r="P141" s="468" t="str">
        <f>IF('Historical Data'!AO132="","",'Historical Data'!AO132)</f>
        <v/>
      </c>
      <c r="Q141" s="463" t="str">
        <f>IF('Historical Data'!AP132="","",'Historical Data'!AP132)</f>
        <v/>
      </c>
      <c r="R141" s="463"/>
      <c r="T141" s="464"/>
      <c r="U141" s="463"/>
      <c r="V141" s="468"/>
      <c r="W141" s="463"/>
      <c r="X141" s="463"/>
      <c r="AA141" s="464" t="str">
        <f>IF('Historical Data'!AV132="","",'Historical Data'!AV132)</f>
        <v/>
      </c>
      <c r="AB141" s="464" t="str">
        <f>IF('Historical Data'!AW132="","",'Historical Data'!AW132)</f>
        <v/>
      </c>
      <c r="AC141" s="464" t="str">
        <f>IF('Historical Data'!AX132="","",'Historical Data'!AX132)</f>
        <v/>
      </c>
      <c r="AD141" s="468" t="str">
        <f>IF('Historical Data'!AY132="","",'Historical Data'!AY132)</f>
        <v/>
      </c>
      <c r="AE141" s="463" t="str">
        <f>IF('Historical Data'!AZ132="","",'Historical Data'!AZ132)</f>
        <v/>
      </c>
      <c r="AF141" s="463" t="str">
        <f>IF('Historical Data'!BA132="","",'Historical Data'!BA132)</f>
        <v/>
      </c>
    </row>
    <row r="142" spans="2:32">
      <c r="B142" s="458" t="str">
        <f>IF(OR('Historical Data'!B133="",'Historical Data'!B133=45616),"",'Historical Data'!B133)</f>
        <v/>
      </c>
      <c r="C142" s="459" t="str">
        <f>IF('Historical Data'!AB133="","",'Historical Data'!AB133)</f>
        <v/>
      </c>
      <c r="D142" s="469" t="str">
        <f>IF('Historical Data'!AC133="","",'Historical Data'!AC133)</f>
        <v/>
      </c>
      <c r="E142" s="460" t="str">
        <f>IF('Historical Data'!AE133="","",'Historical Data'!AE133)</f>
        <v/>
      </c>
      <c r="F142" s="460" t="str">
        <f>IF('Historical Data'!AF133="","",'Historical Data'!AF133)</f>
        <v/>
      </c>
      <c r="G142" s="467" t="str">
        <f>IF('Historical Data'!AG133="","",'Historical Data'!AG133)</f>
        <v/>
      </c>
      <c r="H142" s="466" t="str">
        <f>IF('Historical Data'!AH133="","",'Historical Data'!AH133)</f>
        <v/>
      </c>
      <c r="I142" s="466" t="str">
        <f>IF('Historical Data'!AI133="","",'Historical Data'!AI133)</f>
        <v/>
      </c>
      <c r="J142" s="466" t="str">
        <f>IF('Historical Data'!AJ133="","",'Historical Data'!AJ133)</f>
        <v/>
      </c>
      <c r="K142" s="469" t="str">
        <f>IF('Historical Data'!AK133="","",'Historical Data'!AK133)</f>
        <v/>
      </c>
      <c r="L142" s="469"/>
      <c r="N142" s="464" t="str">
        <f>IF('Historical Data'!AL133="","",'Historical Data'!AL133)</f>
        <v/>
      </c>
      <c r="O142" s="463" t="str">
        <f>IF('Historical Data'!AN133="","",'Historical Data'!AN133)</f>
        <v/>
      </c>
      <c r="P142" s="468" t="str">
        <f>IF('Historical Data'!AO133="","",'Historical Data'!AO133)</f>
        <v/>
      </c>
      <c r="Q142" s="463" t="str">
        <f>IF('Historical Data'!AP133="","",'Historical Data'!AP133)</f>
        <v/>
      </c>
      <c r="R142" s="463"/>
      <c r="T142" s="464"/>
      <c r="U142" s="463"/>
      <c r="V142" s="468"/>
      <c r="W142" s="463"/>
      <c r="X142" s="463"/>
      <c r="AA142" s="464" t="str">
        <f>IF('Historical Data'!AV133="","",'Historical Data'!AV133)</f>
        <v/>
      </c>
      <c r="AB142" s="464" t="str">
        <f>IF('Historical Data'!AW133="","",'Historical Data'!AW133)</f>
        <v/>
      </c>
      <c r="AC142" s="464" t="str">
        <f>IF('Historical Data'!AX133="","",'Historical Data'!AX133)</f>
        <v/>
      </c>
      <c r="AD142" s="468" t="str">
        <f>IF('Historical Data'!AY133="","",'Historical Data'!AY133)</f>
        <v/>
      </c>
      <c r="AE142" s="463" t="str">
        <f>IF('Historical Data'!AZ133="","",'Historical Data'!AZ133)</f>
        <v/>
      </c>
      <c r="AF142" s="463" t="str">
        <f>IF('Historical Data'!BA133="","",'Historical Data'!BA133)</f>
        <v/>
      </c>
    </row>
    <row r="143" spans="2:32">
      <c r="B143" s="458" t="str">
        <f>IF(OR('Historical Data'!B134="",'Historical Data'!B134=45616),"",'Historical Data'!B134)</f>
        <v/>
      </c>
      <c r="C143" s="459" t="str">
        <f>IF('Historical Data'!AB134="","",'Historical Data'!AB134)</f>
        <v/>
      </c>
      <c r="D143" s="469" t="str">
        <f>IF('Historical Data'!AC134="","",'Historical Data'!AC134)</f>
        <v/>
      </c>
      <c r="E143" s="460" t="str">
        <f>IF('Historical Data'!AE134="","",'Historical Data'!AE134)</f>
        <v/>
      </c>
      <c r="F143" s="460" t="str">
        <f>IF('Historical Data'!AF134="","",'Historical Data'!AF134)</f>
        <v/>
      </c>
      <c r="G143" s="467" t="str">
        <f>IF('Historical Data'!AG134="","",'Historical Data'!AG134)</f>
        <v/>
      </c>
      <c r="H143" s="466" t="str">
        <f>IF('Historical Data'!AH134="","",'Historical Data'!AH134)</f>
        <v/>
      </c>
      <c r="I143" s="466" t="str">
        <f>IF('Historical Data'!AI134="","",'Historical Data'!AI134)</f>
        <v/>
      </c>
      <c r="J143" s="466" t="str">
        <f>IF('Historical Data'!AJ134="","",'Historical Data'!AJ134)</f>
        <v/>
      </c>
      <c r="K143" s="469" t="str">
        <f>IF('Historical Data'!AK134="","",'Historical Data'!AK134)</f>
        <v/>
      </c>
      <c r="L143" s="469"/>
      <c r="N143" s="464" t="str">
        <f>IF('Historical Data'!AL134="","",'Historical Data'!AL134)</f>
        <v/>
      </c>
      <c r="O143" s="463" t="str">
        <f>IF('Historical Data'!AN134="","",'Historical Data'!AN134)</f>
        <v/>
      </c>
      <c r="P143" s="468" t="str">
        <f>IF('Historical Data'!AO134="","",'Historical Data'!AO134)</f>
        <v/>
      </c>
      <c r="Q143" s="463" t="str">
        <f>IF('Historical Data'!AP134="","",'Historical Data'!AP134)</f>
        <v/>
      </c>
      <c r="R143" s="463"/>
      <c r="T143" s="464"/>
      <c r="U143" s="463"/>
      <c r="V143" s="468"/>
      <c r="W143" s="463"/>
      <c r="X143" s="463"/>
      <c r="AA143" s="464" t="str">
        <f>IF('Historical Data'!AV134="","",'Historical Data'!AV134)</f>
        <v/>
      </c>
      <c r="AB143" s="464" t="str">
        <f>IF('Historical Data'!AW134="","",'Historical Data'!AW134)</f>
        <v/>
      </c>
      <c r="AC143" s="464" t="str">
        <f>IF('Historical Data'!AX134="","",'Historical Data'!AX134)</f>
        <v/>
      </c>
      <c r="AD143" s="468" t="str">
        <f>IF('Historical Data'!AY134="","",'Historical Data'!AY134)</f>
        <v/>
      </c>
      <c r="AE143" s="463" t="str">
        <f>IF('Historical Data'!AZ134="","",'Historical Data'!AZ134)</f>
        <v/>
      </c>
      <c r="AF143" s="463" t="str">
        <f>IF('Historical Data'!BA134="","",'Historical Data'!BA134)</f>
        <v/>
      </c>
    </row>
    <row r="144" spans="2:32">
      <c r="B144" s="458" t="str">
        <f>IF(OR('Historical Data'!B135="",'Historical Data'!B135=45616),"",'Historical Data'!B135)</f>
        <v/>
      </c>
      <c r="C144" s="459" t="str">
        <f>IF('Historical Data'!AB135="","",'Historical Data'!AB135)</f>
        <v/>
      </c>
      <c r="D144" s="469" t="str">
        <f>IF('Historical Data'!AC135="","",'Historical Data'!AC135)</f>
        <v/>
      </c>
      <c r="E144" s="460" t="str">
        <f>IF('Historical Data'!AE135="","",'Historical Data'!AE135)</f>
        <v/>
      </c>
      <c r="F144" s="460" t="str">
        <f>IF('Historical Data'!AF135="","",'Historical Data'!AF135)</f>
        <v/>
      </c>
      <c r="G144" s="467" t="str">
        <f>IF('Historical Data'!AG135="","",'Historical Data'!AG135)</f>
        <v/>
      </c>
      <c r="H144" s="466" t="str">
        <f>IF('Historical Data'!AH135="","",'Historical Data'!AH135)</f>
        <v/>
      </c>
      <c r="I144" s="466" t="str">
        <f>IF('Historical Data'!AI135="","",'Historical Data'!AI135)</f>
        <v/>
      </c>
      <c r="J144" s="466" t="str">
        <f>IF('Historical Data'!AJ135="","",'Historical Data'!AJ135)</f>
        <v/>
      </c>
      <c r="K144" s="469" t="str">
        <f>IF('Historical Data'!AK135="","",'Historical Data'!AK135)</f>
        <v/>
      </c>
      <c r="L144" s="469"/>
      <c r="N144" s="464" t="str">
        <f>IF('Historical Data'!AL135="","",'Historical Data'!AL135)</f>
        <v/>
      </c>
      <c r="O144" s="463" t="str">
        <f>IF('Historical Data'!AN135="","",'Historical Data'!AN135)</f>
        <v/>
      </c>
      <c r="P144" s="468" t="str">
        <f>IF('Historical Data'!AO135="","",'Historical Data'!AO135)</f>
        <v/>
      </c>
      <c r="Q144" s="463" t="str">
        <f>IF('Historical Data'!AP135="","",'Historical Data'!AP135)</f>
        <v/>
      </c>
      <c r="R144" s="463"/>
      <c r="T144" s="464"/>
      <c r="U144" s="463"/>
      <c r="V144" s="468"/>
      <c r="W144" s="463"/>
      <c r="X144" s="463"/>
      <c r="AA144" s="464" t="str">
        <f>IF('Historical Data'!AV135="","",'Historical Data'!AV135)</f>
        <v/>
      </c>
      <c r="AB144" s="464" t="str">
        <f>IF('Historical Data'!AW135="","",'Historical Data'!AW135)</f>
        <v/>
      </c>
      <c r="AC144" s="464" t="str">
        <f>IF('Historical Data'!AX135="","",'Historical Data'!AX135)</f>
        <v/>
      </c>
      <c r="AD144" s="468" t="str">
        <f>IF('Historical Data'!AY135="","",'Historical Data'!AY135)</f>
        <v/>
      </c>
      <c r="AE144" s="463" t="str">
        <f>IF('Historical Data'!AZ135="","",'Historical Data'!AZ135)</f>
        <v/>
      </c>
      <c r="AF144" s="463" t="str">
        <f>IF('Historical Data'!BA135="","",'Historical Data'!BA135)</f>
        <v/>
      </c>
    </row>
    <row r="145" spans="2:32">
      <c r="B145" s="458" t="str">
        <f>IF(OR('Historical Data'!B136="",'Historical Data'!B136=45616),"",'Historical Data'!B136)</f>
        <v/>
      </c>
      <c r="C145" s="459" t="str">
        <f>IF('Historical Data'!AB136="","",'Historical Data'!AB136)</f>
        <v/>
      </c>
      <c r="D145" s="469" t="str">
        <f>IF('Historical Data'!AC136="","",'Historical Data'!AC136)</f>
        <v/>
      </c>
      <c r="E145" s="460" t="str">
        <f>IF('Historical Data'!AE136="","",'Historical Data'!AE136)</f>
        <v/>
      </c>
      <c r="F145" s="460" t="str">
        <f>IF('Historical Data'!AF136="","",'Historical Data'!AF136)</f>
        <v/>
      </c>
      <c r="G145" s="467" t="str">
        <f>IF('Historical Data'!AG136="","",'Historical Data'!AG136)</f>
        <v/>
      </c>
      <c r="H145" s="466" t="str">
        <f>IF('Historical Data'!AH136="","",'Historical Data'!AH136)</f>
        <v/>
      </c>
      <c r="I145" s="466" t="str">
        <f>IF('Historical Data'!AI136="","",'Historical Data'!AI136)</f>
        <v/>
      </c>
      <c r="J145" s="466" t="str">
        <f>IF('Historical Data'!AJ136="","",'Historical Data'!AJ136)</f>
        <v/>
      </c>
      <c r="K145" s="469" t="str">
        <f>IF('Historical Data'!AK136="","",'Historical Data'!AK136)</f>
        <v/>
      </c>
      <c r="L145" s="469"/>
      <c r="N145" s="464" t="str">
        <f>IF('Historical Data'!AL136="","",'Historical Data'!AL136)</f>
        <v/>
      </c>
      <c r="O145" s="463" t="str">
        <f>IF('Historical Data'!AN136="","",'Historical Data'!AN136)</f>
        <v/>
      </c>
      <c r="P145" s="468" t="str">
        <f>IF('Historical Data'!AO136="","",'Historical Data'!AO136)</f>
        <v/>
      </c>
      <c r="Q145" s="463" t="str">
        <f>IF('Historical Data'!AP136="","",'Historical Data'!AP136)</f>
        <v/>
      </c>
      <c r="R145" s="463"/>
      <c r="T145" s="464"/>
      <c r="U145" s="463"/>
      <c r="V145" s="468"/>
      <c r="W145" s="463"/>
      <c r="X145" s="463"/>
      <c r="AA145" s="464" t="str">
        <f>IF('Historical Data'!AV136="","",'Historical Data'!AV136)</f>
        <v/>
      </c>
      <c r="AB145" s="464" t="str">
        <f>IF('Historical Data'!AW136="","",'Historical Data'!AW136)</f>
        <v/>
      </c>
      <c r="AC145" s="464" t="str">
        <f>IF('Historical Data'!AX136="","",'Historical Data'!AX136)</f>
        <v/>
      </c>
      <c r="AD145" s="468" t="str">
        <f>IF('Historical Data'!AY136="","",'Historical Data'!AY136)</f>
        <v/>
      </c>
      <c r="AE145" s="463" t="str">
        <f>IF('Historical Data'!AZ136="","",'Historical Data'!AZ136)</f>
        <v/>
      </c>
      <c r="AF145" s="463" t="str">
        <f>IF('Historical Data'!BA136="","",'Historical Data'!BA136)</f>
        <v/>
      </c>
    </row>
    <row r="146" spans="2:32">
      <c r="B146" s="458" t="str">
        <f>IF(OR('Historical Data'!B137="",'Historical Data'!B137=45616),"",'Historical Data'!B137)</f>
        <v/>
      </c>
      <c r="C146" s="459" t="str">
        <f>IF('Historical Data'!AB137="","",'Historical Data'!AB137)</f>
        <v/>
      </c>
      <c r="D146" s="469" t="str">
        <f>IF('Historical Data'!AC137="","",'Historical Data'!AC137)</f>
        <v/>
      </c>
      <c r="E146" s="460" t="str">
        <f>IF('Historical Data'!AE137="","",'Historical Data'!AE137)</f>
        <v/>
      </c>
      <c r="F146" s="460" t="str">
        <f>IF('Historical Data'!AF137="","",'Historical Data'!AF137)</f>
        <v/>
      </c>
      <c r="G146" s="467" t="str">
        <f>IF('Historical Data'!AG137="","",'Historical Data'!AG137)</f>
        <v/>
      </c>
      <c r="H146" s="466" t="str">
        <f>IF('Historical Data'!AH137="","",'Historical Data'!AH137)</f>
        <v/>
      </c>
      <c r="I146" s="466" t="str">
        <f>IF('Historical Data'!AI137="","",'Historical Data'!AI137)</f>
        <v/>
      </c>
      <c r="J146" s="466" t="str">
        <f>IF('Historical Data'!AJ137="","",'Historical Data'!AJ137)</f>
        <v/>
      </c>
      <c r="K146" s="469" t="str">
        <f>IF('Historical Data'!AK137="","",'Historical Data'!AK137)</f>
        <v/>
      </c>
      <c r="L146" s="469"/>
      <c r="N146" s="464" t="str">
        <f>IF('Historical Data'!AL137="","",'Historical Data'!AL137)</f>
        <v/>
      </c>
      <c r="O146" s="463" t="str">
        <f>IF('Historical Data'!AN137="","",'Historical Data'!AN137)</f>
        <v/>
      </c>
      <c r="P146" s="468" t="str">
        <f>IF('Historical Data'!AO137="","",'Historical Data'!AO137)</f>
        <v/>
      </c>
      <c r="Q146" s="463" t="str">
        <f>IF('Historical Data'!AP137="","",'Historical Data'!AP137)</f>
        <v/>
      </c>
      <c r="R146" s="463"/>
      <c r="T146" s="464"/>
      <c r="U146" s="463"/>
      <c r="V146" s="468"/>
      <c r="W146" s="463"/>
      <c r="X146" s="463"/>
      <c r="AA146" s="464" t="str">
        <f>IF('Historical Data'!AV137="","",'Historical Data'!AV137)</f>
        <v/>
      </c>
      <c r="AB146" s="464" t="str">
        <f>IF('Historical Data'!AW137="","",'Historical Data'!AW137)</f>
        <v/>
      </c>
      <c r="AC146" s="464" t="str">
        <f>IF('Historical Data'!AX137="","",'Historical Data'!AX137)</f>
        <v/>
      </c>
      <c r="AD146" s="468" t="str">
        <f>IF('Historical Data'!AY137="","",'Historical Data'!AY137)</f>
        <v/>
      </c>
      <c r="AE146" s="463" t="str">
        <f>IF('Historical Data'!AZ137="","",'Historical Data'!AZ137)</f>
        <v/>
      </c>
      <c r="AF146" s="463" t="str">
        <f>IF('Historical Data'!BA137="","",'Historical Data'!BA137)</f>
        <v/>
      </c>
    </row>
    <row r="147" spans="2:32">
      <c r="B147" s="458" t="str">
        <f>IF(OR('Historical Data'!B138="",'Historical Data'!B138=45616),"",'Historical Data'!B138)</f>
        <v/>
      </c>
      <c r="C147" s="459" t="str">
        <f>IF('Historical Data'!AB138="","",'Historical Data'!AB138)</f>
        <v/>
      </c>
      <c r="D147" s="469" t="str">
        <f>IF('Historical Data'!AC138="","",'Historical Data'!AC138)</f>
        <v/>
      </c>
      <c r="E147" s="460" t="str">
        <f>IF('Historical Data'!AE138="","",'Historical Data'!AE138)</f>
        <v/>
      </c>
      <c r="F147" s="460" t="str">
        <f>IF('Historical Data'!AF138="","",'Historical Data'!AF138)</f>
        <v/>
      </c>
      <c r="G147" s="467" t="str">
        <f>IF('Historical Data'!AG138="","",'Historical Data'!AG138)</f>
        <v/>
      </c>
      <c r="H147" s="466" t="str">
        <f>IF('Historical Data'!AH138="","",'Historical Data'!AH138)</f>
        <v/>
      </c>
      <c r="I147" s="466" t="str">
        <f>IF('Historical Data'!AI138="","",'Historical Data'!AI138)</f>
        <v/>
      </c>
      <c r="J147" s="466" t="str">
        <f>IF('Historical Data'!AJ138="","",'Historical Data'!AJ138)</f>
        <v/>
      </c>
      <c r="K147" s="469" t="str">
        <f>IF('Historical Data'!AK138="","",'Historical Data'!AK138)</f>
        <v/>
      </c>
      <c r="L147" s="469"/>
      <c r="N147" s="464" t="str">
        <f>IF('Historical Data'!AL138="","",'Historical Data'!AL138)</f>
        <v/>
      </c>
      <c r="O147" s="463" t="str">
        <f>IF('Historical Data'!AN138="","",'Historical Data'!AN138)</f>
        <v/>
      </c>
      <c r="P147" s="468" t="str">
        <f>IF('Historical Data'!AO138="","",'Historical Data'!AO138)</f>
        <v/>
      </c>
      <c r="Q147" s="463" t="str">
        <f>IF('Historical Data'!AP138="","",'Historical Data'!AP138)</f>
        <v/>
      </c>
      <c r="R147" s="463"/>
      <c r="T147" s="464"/>
      <c r="U147" s="463"/>
      <c r="V147" s="468"/>
      <c r="W147" s="463"/>
      <c r="X147" s="463"/>
      <c r="AA147" s="464" t="str">
        <f>IF('Historical Data'!AV138="","",'Historical Data'!AV138)</f>
        <v/>
      </c>
      <c r="AB147" s="464" t="str">
        <f>IF('Historical Data'!AW138="","",'Historical Data'!AW138)</f>
        <v/>
      </c>
      <c r="AC147" s="464" t="str">
        <f>IF('Historical Data'!AX138="","",'Historical Data'!AX138)</f>
        <v/>
      </c>
      <c r="AD147" s="468" t="str">
        <f>IF('Historical Data'!AY138="","",'Historical Data'!AY138)</f>
        <v/>
      </c>
      <c r="AE147" s="463" t="str">
        <f>IF('Historical Data'!AZ138="","",'Historical Data'!AZ138)</f>
        <v/>
      </c>
      <c r="AF147" s="463" t="str">
        <f>IF('Historical Data'!BA138="","",'Historical Data'!BA138)</f>
        <v/>
      </c>
    </row>
    <row r="148" spans="2:32">
      <c r="B148" s="458" t="str">
        <f>IF(OR('Historical Data'!B139="",'Historical Data'!B139=45616),"",'Historical Data'!B139)</f>
        <v/>
      </c>
      <c r="C148" s="459" t="str">
        <f>IF('Historical Data'!AB139="","",'Historical Data'!AB139)</f>
        <v/>
      </c>
      <c r="D148" s="469" t="str">
        <f>IF('Historical Data'!AC139="","",'Historical Data'!AC139)</f>
        <v/>
      </c>
      <c r="E148" s="460" t="str">
        <f>IF('Historical Data'!AE139="","",'Historical Data'!AE139)</f>
        <v/>
      </c>
      <c r="F148" s="460" t="str">
        <f>IF('Historical Data'!AF139="","",'Historical Data'!AF139)</f>
        <v/>
      </c>
      <c r="G148" s="467" t="str">
        <f>IF('Historical Data'!AG139="","",'Historical Data'!AG139)</f>
        <v/>
      </c>
      <c r="H148" s="466" t="str">
        <f>IF('Historical Data'!AH139="","",'Historical Data'!AH139)</f>
        <v/>
      </c>
      <c r="I148" s="466" t="str">
        <f>IF('Historical Data'!AI139="","",'Historical Data'!AI139)</f>
        <v/>
      </c>
      <c r="J148" s="466" t="str">
        <f>IF('Historical Data'!AJ139="","",'Historical Data'!AJ139)</f>
        <v/>
      </c>
      <c r="K148" s="469" t="str">
        <f>IF('Historical Data'!AK139="","",'Historical Data'!AK139)</f>
        <v/>
      </c>
      <c r="L148" s="469"/>
      <c r="N148" s="464" t="str">
        <f>IF('Historical Data'!AL139="","",'Historical Data'!AL139)</f>
        <v/>
      </c>
      <c r="O148" s="463" t="str">
        <f>IF('Historical Data'!AN139="","",'Historical Data'!AN139)</f>
        <v/>
      </c>
      <c r="P148" s="468" t="str">
        <f>IF('Historical Data'!AO139="","",'Historical Data'!AO139)</f>
        <v/>
      </c>
      <c r="Q148" s="463" t="str">
        <f>IF('Historical Data'!AP139="","",'Historical Data'!AP139)</f>
        <v/>
      </c>
      <c r="R148" s="463"/>
      <c r="T148" s="464"/>
      <c r="U148" s="463"/>
      <c r="V148" s="468"/>
      <c r="W148" s="463"/>
      <c r="X148" s="463"/>
      <c r="AA148" s="464" t="str">
        <f>IF('Historical Data'!AV139="","",'Historical Data'!AV139)</f>
        <v/>
      </c>
      <c r="AB148" s="464" t="str">
        <f>IF('Historical Data'!AW139="","",'Historical Data'!AW139)</f>
        <v/>
      </c>
      <c r="AC148" s="464" t="str">
        <f>IF('Historical Data'!AX139="","",'Historical Data'!AX139)</f>
        <v/>
      </c>
      <c r="AD148" s="468" t="str">
        <f>IF('Historical Data'!AY139="","",'Historical Data'!AY139)</f>
        <v/>
      </c>
      <c r="AE148" s="463" t="str">
        <f>IF('Historical Data'!AZ139="","",'Historical Data'!AZ139)</f>
        <v/>
      </c>
      <c r="AF148" s="463" t="str">
        <f>IF('Historical Data'!BA139="","",'Historical Data'!BA139)</f>
        <v/>
      </c>
    </row>
    <row r="149" spans="2:32">
      <c r="B149" s="458" t="str">
        <f>IF(OR('Historical Data'!B140="",'Historical Data'!B140=45616),"",'Historical Data'!B140)</f>
        <v/>
      </c>
      <c r="C149" s="459" t="str">
        <f>IF('Historical Data'!AB140="","",'Historical Data'!AB140)</f>
        <v/>
      </c>
      <c r="D149" s="469" t="str">
        <f>IF('Historical Data'!AC140="","",'Historical Data'!AC140)</f>
        <v/>
      </c>
      <c r="E149" s="460" t="str">
        <f>IF('Historical Data'!AE140="","",'Historical Data'!AE140)</f>
        <v/>
      </c>
      <c r="F149" s="460" t="str">
        <f>IF('Historical Data'!AF140="","",'Historical Data'!AF140)</f>
        <v/>
      </c>
      <c r="G149" s="467" t="str">
        <f>IF('Historical Data'!AG140="","",'Historical Data'!AG140)</f>
        <v/>
      </c>
      <c r="H149" s="466" t="str">
        <f>IF('Historical Data'!AH140="","",'Historical Data'!AH140)</f>
        <v/>
      </c>
      <c r="I149" s="466" t="str">
        <f>IF('Historical Data'!AI140="","",'Historical Data'!AI140)</f>
        <v/>
      </c>
      <c r="J149" s="466" t="str">
        <f>IF('Historical Data'!AJ140="","",'Historical Data'!AJ140)</f>
        <v/>
      </c>
      <c r="K149" s="469" t="str">
        <f>IF('Historical Data'!AK140="","",'Historical Data'!AK140)</f>
        <v/>
      </c>
      <c r="L149" s="469"/>
      <c r="N149" s="464" t="str">
        <f>IF('Historical Data'!AL140="","",'Historical Data'!AL140)</f>
        <v/>
      </c>
      <c r="O149" s="463" t="str">
        <f>IF('Historical Data'!AN140="","",'Historical Data'!AN140)</f>
        <v/>
      </c>
      <c r="P149" s="468" t="str">
        <f>IF('Historical Data'!AO140="","",'Historical Data'!AO140)</f>
        <v/>
      </c>
      <c r="Q149" s="463" t="str">
        <f>IF('Historical Data'!AP140="","",'Historical Data'!AP140)</f>
        <v/>
      </c>
      <c r="R149" s="463"/>
      <c r="T149" s="464"/>
      <c r="U149" s="463"/>
      <c r="V149" s="468"/>
      <c r="W149" s="463"/>
      <c r="X149" s="463"/>
      <c r="AA149" s="464" t="str">
        <f>IF('Historical Data'!AV140="","",'Historical Data'!AV140)</f>
        <v/>
      </c>
      <c r="AB149" s="464" t="str">
        <f>IF('Historical Data'!AW140="","",'Historical Data'!AW140)</f>
        <v/>
      </c>
      <c r="AC149" s="464" t="str">
        <f>IF('Historical Data'!AX140="","",'Historical Data'!AX140)</f>
        <v/>
      </c>
      <c r="AD149" s="468" t="str">
        <f>IF('Historical Data'!AY140="","",'Historical Data'!AY140)</f>
        <v/>
      </c>
      <c r="AE149" s="463" t="str">
        <f>IF('Historical Data'!AZ140="","",'Historical Data'!AZ140)</f>
        <v/>
      </c>
      <c r="AF149" s="463" t="str">
        <f>IF('Historical Data'!BA140="","",'Historical Data'!BA140)</f>
        <v/>
      </c>
    </row>
    <row r="150" spans="2:32">
      <c r="B150" s="458" t="str">
        <f>IF(OR('Historical Data'!B141="",'Historical Data'!B141=45616),"",'Historical Data'!B141)</f>
        <v/>
      </c>
      <c r="C150" s="459" t="str">
        <f>IF('Historical Data'!AB141="","",'Historical Data'!AB141)</f>
        <v/>
      </c>
      <c r="D150" s="469" t="str">
        <f>IF('Historical Data'!AC141="","",'Historical Data'!AC141)</f>
        <v/>
      </c>
      <c r="E150" s="460" t="str">
        <f>IF('Historical Data'!AE141="","",'Historical Data'!AE141)</f>
        <v/>
      </c>
      <c r="F150" s="460" t="str">
        <f>IF('Historical Data'!AF141="","",'Historical Data'!AF141)</f>
        <v/>
      </c>
      <c r="G150" s="467" t="str">
        <f>IF('Historical Data'!AG141="","",'Historical Data'!AG141)</f>
        <v/>
      </c>
      <c r="H150" s="466" t="str">
        <f>IF('Historical Data'!AH141="","",'Historical Data'!AH141)</f>
        <v/>
      </c>
      <c r="I150" s="466" t="str">
        <f>IF('Historical Data'!AI141="","",'Historical Data'!AI141)</f>
        <v/>
      </c>
      <c r="J150" s="466" t="str">
        <f>IF('Historical Data'!AJ141="","",'Historical Data'!AJ141)</f>
        <v/>
      </c>
      <c r="K150" s="469" t="str">
        <f>IF('Historical Data'!AK141="","",'Historical Data'!AK141)</f>
        <v/>
      </c>
      <c r="L150" s="469"/>
      <c r="N150" s="464" t="str">
        <f>IF('Historical Data'!AL141="","",'Historical Data'!AL141)</f>
        <v/>
      </c>
      <c r="O150" s="463" t="str">
        <f>IF('Historical Data'!AN141="","",'Historical Data'!AN141)</f>
        <v/>
      </c>
      <c r="P150" s="468" t="str">
        <f>IF('Historical Data'!AO141="","",'Historical Data'!AO141)</f>
        <v/>
      </c>
      <c r="Q150" s="463" t="str">
        <f>IF('Historical Data'!AP141="","",'Historical Data'!AP141)</f>
        <v/>
      </c>
      <c r="R150" s="463"/>
      <c r="T150" s="464"/>
      <c r="U150" s="463"/>
      <c r="V150" s="468"/>
      <c r="W150" s="463"/>
      <c r="X150" s="463"/>
      <c r="AA150" s="464" t="str">
        <f>IF('Historical Data'!AV141="","",'Historical Data'!AV141)</f>
        <v/>
      </c>
      <c r="AB150" s="464" t="str">
        <f>IF('Historical Data'!AW141="","",'Historical Data'!AW141)</f>
        <v/>
      </c>
      <c r="AC150" s="464" t="str">
        <f>IF('Historical Data'!AX141="","",'Historical Data'!AX141)</f>
        <v/>
      </c>
      <c r="AD150" s="468" t="str">
        <f>IF('Historical Data'!AY141="","",'Historical Data'!AY141)</f>
        <v/>
      </c>
      <c r="AE150" s="463" t="str">
        <f>IF('Historical Data'!AZ141="","",'Historical Data'!AZ141)</f>
        <v/>
      </c>
      <c r="AF150" s="463" t="str">
        <f>IF('Historical Data'!BA141="","",'Historical Data'!BA141)</f>
        <v/>
      </c>
    </row>
    <row r="151" spans="2:32">
      <c r="B151" s="458" t="str">
        <f>IF(OR('Historical Data'!B142="",'Historical Data'!B142=45616),"",'Historical Data'!B142)</f>
        <v/>
      </c>
      <c r="C151" s="459" t="str">
        <f>IF('Historical Data'!AB142="","",'Historical Data'!AB142)</f>
        <v/>
      </c>
      <c r="D151" s="469" t="str">
        <f>IF('Historical Data'!AC142="","",'Historical Data'!AC142)</f>
        <v/>
      </c>
      <c r="E151" s="460" t="str">
        <f>IF('Historical Data'!AE142="","",'Historical Data'!AE142)</f>
        <v/>
      </c>
      <c r="F151" s="460" t="str">
        <f>IF('Historical Data'!AF142="","",'Historical Data'!AF142)</f>
        <v/>
      </c>
      <c r="G151" s="467" t="str">
        <f>IF('Historical Data'!AG142="","",'Historical Data'!AG142)</f>
        <v/>
      </c>
      <c r="H151" s="466" t="str">
        <f>IF('Historical Data'!AH142="","",'Historical Data'!AH142)</f>
        <v/>
      </c>
      <c r="I151" s="466" t="str">
        <f>IF('Historical Data'!AI142="","",'Historical Data'!AI142)</f>
        <v/>
      </c>
      <c r="J151" s="466" t="str">
        <f>IF('Historical Data'!AJ142="","",'Historical Data'!AJ142)</f>
        <v/>
      </c>
      <c r="K151" s="469" t="str">
        <f>IF('Historical Data'!AK142="","",'Historical Data'!AK142)</f>
        <v/>
      </c>
      <c r="L151" s="469"/>
      <c r="N151" s="464" t="str">
        <f>IF('Historical Data'!AL142="","",'Historical Data'!AL142)</f>
        <v/>
      </c>
      <c r="O151" s="463" t="str">
        <f>IF('Historical Data'!AN142="","",'Historical Data'!AN142)</f>
        <v/>
      </c>
      <c r="P151" s="468" t="str">
        <f>IF('Historical Data'!AO142="","",'Historical Data'!AO142)</f>
        <v/>
      </c>
      <c r="Q151" s="463" t="str">
        <f>IF('Historical Data'!AP142="","",'Historical Data'!AP142)</f>
        <v/>
      </c>
      <c r="R151" s="463"/>
      <c r="T151" s="464"/>
      <c r="U151" s="463"/>
      <c r="V151" s="468"/>
      <c r="W151" s="463"/>
      <c r="X151" s="463"/>
      <c r="AA151" s="464" t="str">
        <f>IF('Historical Data'!AV142="","",'Historical Data'!AV142)</f>
        <v/>
      </c>
      <c r="AB151" s="464" t="str">
        <f>IF('Historical Data'!AW142="","",'Historical Data'!AW142)</f>
        <v/>
      </c>
      <c r="AC151" s="464" t="str">
        <f>IF('Historical Data'!AX142="","",'Historical Data'!AX142)</f>
        <v/>
      </c>
      <c r="AD151" s="468" t="str">
        <f>IF('Historical Data'!AY142="","",'Historical Data'!AY142)</f>
        <v/>
      </c>
      <c r="AE151" s="463" t="str">
        <f>IF('Historical Data'!AZ142="","",'Historical Data'!AZ142)</f>
        <v/>
      </c>
      <c r="AF151" s="463" t="str">
        <f>IF('Historical Data'!BA142="","",'Historical Data'!BA142)</f>
        <v/>
      </c>
    </row>
    <row r="152" spans="2:32">
      <c r="B152" s="458" t="str">
        <f>IF(OR('Historical Data'!B143="",'Historical Data'!B143=45616),"",'Historical Data'!B143)</f>
        <v/>
      </c>
      <c r="C152" s="459" t="str">
        <f>IF('Historical Data'!AB143="","",'Historical Data'!AB143)</f>
        <v/>
      </c>
      <c r="D152" s="469" t="str">
        <f>IF('Historical Data'!AC143="","",'Historical Data'!AC143)</f>
        <v/>
      </c>
      <c r="E152" s="460" t="str">
        <f>IF('Historical Data'!AE143="","",'Historical Data'!AE143)</f>
        <v/>
      </c>
      <c r="F152" s="460" t="str">
        <f>IF('Historical Data'!AF143="","",'Historical Data'!AF143)</f>
        <v/>
      </c>
      <c r="G152" s="467" t="str">
        <f>IF('Historical Data'!AG143="","",'Historical Data'!AG143)</f>
        <v/>
      </c>
      <c r="H152" s="466" t="str">
        <f>IF('Historical Data'!AH143="","",'Historical Data'!AH143)</f>
        <v/>
      </c>
      <c r="I152" s="466" t="str">
        <f>IF('Historical Data'!AI143="","",'Historical Data'!AI143)</f>
        <v/>
      </c>
      <c r="J152" s="466" t="str">
        <f>IF('Historical Data'!AJ143="","",'Historical Data'!AJ143)</f>
        <v/>
      </c>
      <c r="K152" s="469" t="str">
        <f>IF('Historical Data'!AK143="","",'Historical Data'!AK143)</f>
        <v/>
      </c>
      <c r="L152" s="469"/>
      <c r="N152" s="464" t="str">
        <f>IF('Historical Data'!AL143="","",'Historical Data'!AL143)</f>
        <v/>
      </c>
      <c r="O152" s="463" t="str">
        <f>IF('Historical Data'!AN143="","",'Historical Data'!AN143)</f>
        <v/>
      </c>
      <c r="P152" s="468" t="str">
        <f>IF('Historical Data'!AO143="","",'Historical Data'!AO143)</f>
        <v/>
      </c>
      <c r="Q152" s="463" t="str">
        <f>IF('Historical Data'!AP143="","",'Historical Data'!AP143)</f>
        <v/>
      </c>
      <c r="R152" s="463"/>
      <c r="T152" s="464"/>
      <c r="U152" s="463"/>
      <c r="V152" s="468"/>
      <c r="W152" s="463"/>
      <c r="X152" s="463"/>
      <c r="AA152" s="464" t="str">
        <f>IF('Historical Data'!AV143="","",'Historical Data'!AV143)</f>
        <v/>
      </c>
      <c r="AB152" s="464" t="str">
        <f>IF('Historical Data'!AW143="","",'Historical Data'!AW143)</f>
        <v/>
      </c>
      <c r="AC152" s="464" t="str">
        <f>IF('Historical Data'!AX143="","",'Historical Data'!AX143)</f>
        <v/>
      </c>
      <c r="AD152" s="468" t="str">
        <f>IF('Historical Data'!AY143="","",'Historical Data'!AY143)</f>
        <v/>
      </c>
      <c r="AE152" s="463" t="str">
        <f>IF('Historical Data'!AZ143="","",'Historical Data'!AZ143)</f>
        <v/>
      </c>
      <c r="AF152" s="463" t="str">
        <f>IF('Historical Data'!BA143="","",'Historical Data'!BA143)</f>
        <v/>
      </c>
    </row>
    <row r="153" spans="2:32">
      <c r="B153" s="458" t="str">
        <f>IF(OR('Historical Data'!B144="",'Historical Data'!B144=45616),"",'Historical Data'!B144)</f>
        <v/>
      </c>
      <c r="C153" s="459" t="str">
        <f>IF('Historical Data'!AB144="","",'Historical Data'!AB144)</f>
        <v/>
      </c>
      <c r="D153" s="469" t="str">
        <f>IF('Historical Data'!AC144="","",'Historical Data'!AC144)</f>
        <v/>
      </c>
      <c r="E153" s="460" t="str">
        <f>IF('Historical Data'!AE144="","",'Historical Data'!AE144)</f>
        <v/>
      </c>
      <c r="F153" s="460" t="str">
        <f>IF('Historical Data'!AF144="","",'Historical Data'!AF144)</f>
        <v/>
      </c>
      <c r="G153" s="467" t="str">
        <f>IF('Historical Data'!AG144="","",'Historical Data'!AG144)</f>
        <v/>
      </c>
      <c r="H153" s="466" t="str">
        <f>IF('Historical Data'!AH144="","",'Historical Data'!AH144)</f>
        <v/>
      </c>
      <c r="I153" s="466" t="str">
        <f>IF('Historical Data'!AI144="","",'Historical Data'!AI144)</f>
        <v/>
      </c>
      <c r="J153" s="466" t="str">
        <f>IF('Historical Data'!AJ144="","",'Historical Data'!AJ144)</f>
        <v/>
      </c>
      <c r="K153" s="469" t="str">
        <f>IF('Historical Data'!AK144="","",'Historical Data'!AK144)</f>
        <v/>
      </c>
      <c r="L153" s="469"/>
      <c r="N153" s="464" t="str">
        <f>IF('Historical Data'!AL144="","",'Historical Data'!AL144)</f>
        <v/>
      </c>
      <c r="O153" s="463" t="str">
        <f>IF('Historical Data'!AN144="","",'Historical Data'!AN144)</f>
        <v/>
      </c>
      <c r="P153" s="468" t="str">
        <f>IF('Historical Data'!AO144="","",'Historical Data'!AO144)</f>
        <v/>
      </c>
      <c r="Q153" s="463" t="str">
        <f>IF('Historical Data'!AP144="","",'Historical Data'!AP144)</f>
        <v/>
      </c>
      <c r="R153" s="463"/>
      <c r="T153" s="464"/>
      <c r="U153" s="463"/>
      <c r="V153" s="468"/>
      <c r="W153" s="463"/>
      <c r="X153" s="463"/>
      <c r="AA153" s="464" t="str">
        <f>IF('Historical Data'!AV144="","",'Historical Data'!AV144)</f>
        <v/>
      </c>
      <c r="AB153" s="464" t="str">
        <f>IF('Historical Data'!AW144="","",'Historical Data'!AW144)</f>
        <v/>
      </c>
      <c r="AC153" s="464" t="str">
        <f>IF('Historical Data'!AX144="","",'Historical Data'!AX144)</f>
        <v/>
      </c>
      <c r="AD153" s="468" t="str">
        <f>IF('Historical Data'!AY144="","",'Historical Data'!AY144)</f>
        <v/>
      </c>
      <c r="AE153" s="463" t="str">
        <f>IF('Historical Data'!AZ144="","",'Historical Data'!AZ144)</f>
        <v/>
      </c>
      <c r="AF153" s="463" t="str">
        <f>IF('Historical Data'!BA144="","",'Historical Data'!BA144)</f>
        <v/>
      </c>
    </row>
    <row r="154" spans="2:32">
      <c r="B154" s="458" t="str">
        <f>IF(OR('Historical Data'!B145="",'Historical Data'!B145=45616),"",'Historical Data'!B145)</f>
        <v/>
      </c>
      <c r="C154" s="459" t="str">
        <f>IF('Historical Data'!AB145="","",'Historical Data'!AB145)</f>
        <v/>
      </c>
      <c r="D154" s="469" t="str">
        <f>IF('Historical Data'!AC145="","",'Historical Data'!AC145)</f>
        <v/>
      </c>
      <c r="E154" s="460" t="str">
        <f>IF('Historical Data'!AE145="","",'Historical Data'!AE145)</f>
        <v/>
      </c>
      <c r="F154" s="460" t="str">
        <f>IF('Historical Data'!AF145="","",'Historical Data'!AF145)</f>
        <v/>
      </c>
      <c r="G154" s="467" t="str">
        <f>IF('Historical Data'!AG145="","",'Historical Data'!AG145)</f>
        <v/>
      </c>
      <c r="H154" s="466" t="str">
        <f>IF('Historical Data'!AH145="","",'Historical Data'!AH145)</f>
        <v/>
      </c>
      <c r="I154" s="466" t="str">
        <f>IF('Historical Data'!AI145="","",'Historical Data'!AI145)</f>
        <v/>
      </c>
      <c r="J154" s="466" t="str">
        <f>IF('Historical Data'!AJ145="","",'Historical Data'!AJ145)</f>
        <v/>
      </c>
      <c r="K154" s="469" t="str">
        <f>IF('Historical Data'!AK145="","",'Historical Data'!AK145)</f>
        <v/>
      </c>
      <c r="L154" s="469"/>
      <c r="N154" s="464" t="str">
        <f>IF('Historical Data'!AL145="","",'Historical Data'!AL145)</f>
        <v/>
      </c>
      <c r="O154" s="463" t="str">
        <f>IF('Historical Data'!AN145="","",'Historical Data'!AN145)</f>
        <v/>
      </c>
      <c r="P154" s="468" t="str">
        <f>IF('Historical Data'!AO145="","",'Historical Data'!AO145)</f>
        <v/>
      </c>
      <c r="Q154" s="463" t="str">
        <f>IF('Historical Data'!AP145="","",'Historical Data'!AP145)</f>
        <v/>
      </c>
      <c r="R154" s="463"/>
      <c r="T154" s="464"/>
      <c r="U154" s="463"/>
      <c r="V154" s="468"/>
      <c r="W154" s="463"/>
      <c r="X154" s="463"/>
      <c r="AA154" s="464" t="str">
        <f>IF('Historical Data'!AV145="","",'Historical Data'!AV145)</f>
        <v/>
      </c>
      <c r="AB154" s="464" t="str">
        <f>IF('Historical Data'!AW145="","",'Historical Data'!AW145)</f>
        <v/>
      </c>
      <c r="AC154" s="464" t="str">
        <f>IF('Historical Data'!AX145="","",'Historical Data'!AX145)</f>
        <v/>
      </c>
      <c r="AD154" s="468" t="str">
        <f>IF('Historical Data'!AY145="","",'Historical Data'!AY145)</f>
        <v/>
      </c>
      <c r="AE154" s="463" t="str">
        <f>IF('Historical Data'!AZ145="","",'Historical Data'!AZ145)</f>
        <v/>
      </c>
      <c r="AF154" s="463" t="str">
        <f>IF('Historical Data'!BA145="","",'Historical Data'!BA145)</f>
        <v/>
      </c>
    </row>
    <row r="155" spans="2:32">
      <c r="B155" s="458" t="str">
        <f>IF(OR('Historical Data'!B146="",'Historical Data'!B146=45616),"",'Historical Data'!B146)</f>
        <v/>
      </c>
      <c r="C155" s="459" t="str">
        <f>IF('Historical Data'!AB146="","",'Historical Data'!AB146)</f>
        <v/>
      </c>
      <c r="D155" s="469" t="str">
        <f>IF('Historical Data'!AC146="","",'Historical Data'!AC146)</f>
        <v/>
      </c>
      <c r="E155" s="460" t="str">
        <f>IF('Historical Data'!AE146="","",'Historical Data'!AE146)</f>
        <v/>
      </c>
      <c r="F155" s="460" t="str">
        <f>IF('Historical Data'!AF146="","",'Historical Data'!AF146)</f>
        <v/>
      </c>
      <c r="G155" s="467" t="str">
        <f>IF('Historical Data'!AG146="","",'Historical Data'!AG146)</f>
        <v/>
      </c>
      <c r="H155" s="466" t="str">
        <f>IF('Historical Data'!AH146="","",'Historical Data'!AH146)</f>
        <v/>
      </c>
      <c r="I155" s="466" t="str">
        <f>IF('Historical Data'!AI146="","",'Historical Data'!AI146)</f>
        <v/>
      </c>
      <c r="J155" s="466" t="str">
        <f>IF('Historical Data'!AJ146="","",'Historical Data'!AJ146)</f>
        <v/>
      </c>
      <c r="K155" s="469" t="str">
        <f>IF('Historical Data'!AK146="","",'Historical Data'!AK146)</f>
        <v/>
      </c>
      <c r="L155" s="469"/>
      <c r="N155" s="464" t="str">
        <f>IF('Historical Data'!AL146="","",'Historical Data'!AL146)</f>
        <v/>
      </c>
      <c r="O155" s="463" t="str">
        <f>IF('Historical Data'!AN146="","",'Historical Data'!AN146)</f>
        <v/>
      </c>
      <c r="P155" s="468" t="str">
        <f>IF('Historical Data'!AO146="","",'Historical Data'!AO146)</f>
        <v/>
      </c>
      <c r="Q155" s="463" t="str">
        <f>IF('Historical Data'!AP146="","",'Historical Data'!AP146)</f>
        <v/>
      </c>
      <c r="R155" s="463"/>
      <c r="T155" s="464"/>
      <c r="U155" s="463"/>
      <c r="V155" s="468"/>
      <c r="W155" s="463"/>
      <c r="X155" s="463"/>
      <c r="AA155" s="464" t="str">
        <f>IF('Historical Data'!AV146="","",'Historical Data'!AV146)</f>
        <v/>
      </c>
      <c r="AB155" s="464" t="str">
        <f>IF('Historical Data'!AW146="","",'Historical Data'!AW146)</f>
        <v/>
      </c>
      <c r="AC155" s="464" t="str">
        <f>IF('Historical Data'!AX146="","",'Historical Data'!AX146)</f>
        <v/>
      </c>
      <c r="AD155" s="468" t="str">
        <f>IF('Historical Data'!AY146="","",'Historical Data'!AY146)</f>
        <v/>
      </c>
      <c r="AE155" s="463" t="str">
        <f>IF('Historical Data'!AZ146="","",'Historical Data'!AZ146)</f>
        <v/>
      </c>
      <c r="AF155" s="463" t="str">
        <f>IF('Historical Data'!BA146="","",'Historical Data'!BA146)</f>
        <v/>
      </c>
    </row>
    <row r="156" spans="2:32">
      <c r="B156" s="458" t="str">
        <f>IF(OR('Historical Data'!B147="",'Historical Data'!B147=45616),"",'Historical Data'!B147)</f>
        <v/>
      </c>
      <c r="C156" s="459" t="str">
        <f>IF('Historical Data'!AB147="","",'Historical Data'!AB147)</f>
        <v/>
      </c>
      <c r="D156" s="469" t="str">
        <f>IF('Historical Data'!AC147="","",'Historical Data'!AC147)</f>
        <v/>
      </c>
      <c r="E156" s="460" t="str">
        <f>IF('Historical Data'!AE147="","",'Historical Data'!AE147)</f>
        <v/>
      </c>
      <c r="F156" s="460" t="str">
        <f>IF('Historical Data'!AF147="","",'Historical Data'!AF147)</f>
        <v/>
      </c>
      <c r="G156" s="467" t="str">
        <f>IF('Historical Data'!AG147="","",'Historical Data'!AG147)</f>
        <v/>
      </c>
      <c r="H156" s="466" t="str">
        <f>IF('Historical Data'!AH147="","",'Historical Data'!AH147)</f>
        <v/>
      </c>
      <c r="I156" s="466" t="str">
        <f>IF('Historical Data'!AI147="","",'Historical Data'!AI147)</f>
        <v/>
      </c>
      <c r="J156" s="466" t="str">
        <f>IF('Historical Data'!AJ147="","",'Historical Data'!AJ147)</f>
        <v/>
      </c>
      <c r="K156" s="469" t="str">
        <f>IF('Historical Data'!AK147="","",'Historical Data'!AK147)</f>
        <v/>
      </c>
      <c r="L156" s="469"/>
      <c r="N156" s="464" t="str">
        <f>IF('Historical Data'!AL147="","",'Historical Data'!AL147)</f>
        <v/>
      </c>
      <c r="O156" s="463" t="str">
        <f>IF('Historical Data'!AN147="","",'Historical Data'!AN147)</f>
        <v/>
      </c>
      <c r="P156" s="468" t="str">
        <f>IF('Historical Data'!AO147="","",'Historical Data'!AO147)</f>
        <v/>
      </c>
      <c r="Q156" s="463" t="str">
        <f>IF('Historical Data'!AP147="","",'Historical Data'!AP147)</f>
        <v/>
      </c>
      <c r="R156" s="463"/>
      <c r="T156" s="464"/>
      <c r="U156" s="463"/>
      <c r="V156" s="468"/>
      <c r="W156" s="463"/>
      <c r="X156" s="463"/>
      <c r="AA156" s="464" t="str">
        <f>IF('Historical Data'!AV147="","",'Historical Data'!AV147)</f>
        <v/>
      </c>
      <c r="AB156" s="464" t="str">
        <f>IF('Historical Data'!AW147="","",'Historical Data'!AW147)</f>
        <v/>
      </c>
      <c r="AC156" s="464" t="str">
        <f>IF('Historical Data'!AX147="","",'Historical Data'!AX147)</f>
        <v/>
      </c>
      <c r="AD156" s="468" t="str">
        <f>IF('Historical Data'!AY147="","",'Historical Data'!AY147)</f>
        <v/>
      </c>
      <c r="AE156" s="463" t="str">
        <f>IF('Historical Data'!AZ147="","",'Historical Data'!AZ147)</f>
        <v/>
      </c>
      <c r="AF156" s="463" t="str">
        <f>IF('Historical Data'!BA147="","",'Historical Data'!BA147)</f>
        <v/>
      </c>
    </row>
    <row r="157" spans="2:32">
      <c r="B157" s="458" t="str">
        <f>IF(OR('Historical Data'!B148="",'Historical Data'!B148=45616),"",'Historical Data'!B148)</f>
        <v/>
      </c>
      <c r="C157" s="459" t="str">
        <f>IF('Historical Data'!AB148="","",'Historical Data'!AB148)</f>
        <v/>
      </c>
      <c r="D157" s="469" t="str">
        <f>IF('Historical Data'!AC148="","",'Historical Data'!AC148)</f>
        <v/>
      </c>
      <c r="E157" s="460" t="str">
        <f>IF('Historical Data'!AE148="","",'Historical Data'!AE148)</f>
        <v/>
      </c>
      <c r="F157" s="460" t="str">
        <f>IF('Historical Data'!AF148="","",'Historical Data'!AF148)</f>
        <v/>
      </c>
      <c r="G157" s="467" t="str">
        <f>IF('Historical Data'!AG148="","",'Historical Data'!AG148)</f>
        <v/>
      </c>
      <c r="H157" s="466" t="str">
        <f>IF('Historical Data'!AH148="","",'Historical Data'!AH148)</f>
        <v/>
      </c>
      <c r="I157" s="466" t="str">
        <f>IF('Historical Data'!AI148="","",'Historical Data'!AI148)</f>
        <v/>
      </c>
      <c r="J157" s="466" t="str">
        <f>IF('Historical Data'!AJ148="","",'Historical Data'!AJ148)</f>
        <v/>
      </c>
      <c r="K157" s="469" t="str">
        <f>IF('Historical Data'!AK148="","",'Historical Data'!AK148)</f>
        <v/>
      </c>
      <c r="L157" s="469"/>
      <c r="N157" s="464" t="str">
        <f>IF('Historical Data'!AL148="","",'Historical Data'!AL148)</f>
        <v/>
      </c>
      <c r="O157" s="463" t="str">
        <f>IF('Historical Data'!AN148="","",'Historical Data'!AN148)</f>
        <v/>
      </c>
      <c r="P157" s="468" t="str">
        <f>IF('Historical Data'!AO148="","",'Historical Data'!AO148)</f>
        <v/>
      </c>
      <c r="Q157" s="463" t="str">
        <f>IF('Historical Data'!AP148="","",'Historical Data'!AP148)</f>
        <v/>
      </c>
      <c r="R157" s="463"/>
      <c r="T157" s="464"/>
      <c r="U157" s="463"/>
      <c r="V157" s="468"/>
      <c r="W157" s="463"/>
      <c r="X157" s="463"/>
      <c r="AA157" s="464" t="str">
        <f>IF('Historical Data'!AV148="","",'Historical Data'!AV148)</f>
        <v/>
      </c>
      <c r="AB157" s="464" t="str">
        <f>IF('Historical Data'!AW148="","",'Historical Data'!AW148)</f>
        <v/>
      </c>
      <c r="AC157" s="464" t="str">
        <f>IF('Historical Data'!AX148="","",'Historical Data'!AX148)</f>
        <v/>
      </c>
      <c r="AD157" s="468" t="str">
        <f>IF('Historical Data'!AY148="","",'Historical Data'!AY148)</f>
        <v/>
      </c>
      <c r="AE157" s="463" t="str">
        <f>IF('Historical Data'!AZ148="","",'Historical Data'!AZ148)</f>
        <v/>
      </c>
      <c r="AF157" s="463" t="str">
        <f>IF('Historical Data'!BA148="","",'Historical Data'!BA148)</f>
        <v/>
      </c>
    </row>
    <row r="158" spans="2:32">
      <c r="B158" s="458" t="str">
        <f>IF(OR('Historical Data'!B149="",'Historical Data'!B149=45616),"",'Historical Data'!B149)</f>
        <v/>
      </c>
      <c r="C158" s="459" t="str">
        <f>IF('Historical Data'!AB149="","",'Historical Data'!AB149)</f>
        <v/>
      </c>
      <c r="D158" s="469" t="str">
        <f>IF('Historical Data'!AC149="","",'Historical Data'!AC149)</f>
        <v/>
      </c>
      <c r="E158" s="460" t="str">
        <f>IF('Historical Data'!AE149="","",'Historical Data'!AE149)</f>
        <v/>
      </c>
      <c r="F158" s="460" t="str">
        <f>IF('Historical Data'!AF149="","",'Historical Data'!AF149)</f>
        <v/>
      </c>
      <c r="G158" s="467" t="str">
        <f>IF('Historical Data'!AG149="","",'Historical Data'!AG149)</f>
        <v/>
      </c>
      <c r="H158" s="466" t="str">
        <f>IF('Historical Data'!AH149="","",'Historical Data'!AH149)</f>
        <v/>
      </c>
      <c r="I158" s="466" t="str">
        <f>IF('Historical Data'!AI149="","",'Historical Data'!AI149)</f>
        <v/>
      </c>
      <c r="J158" s="466" t="str">
        <f>IF('Historical Data'!AJ149="","",'Historical Data'!AJ149)</f>
        <v/>
      </c>
      <c r="K158" s="469" t="str">
        <f>IF('Historical Data'!AK149="","",'Historical Data'!AK149)</f>
        <v/>
      </c>
      <c r="L158" s="469"/>
      <c r="N158" s="464" t="str">
        <f>IF('Historical Data'!AL149="","",'Historical Data'!AL149)</f>
        <v/>
      </c>
      <c r="O158" s="463" t="str">
        <f>IF('Historical Data'!AN149="","",'Historical Data'!AN149)</f>
        <v/>
      </c>
      <c r="P158" s="468" t="str">
        <f>IF('Historical Data'!AO149="","",'Historical Data'!AO149)</f>
        <v/>
      </c>
      <c r="Q158" s="463" t="str">
        <f>IF('Historical Data'!AP149="","",'Historical Data'!AP149)</f>
        <v/>
      </c>
      <c r="R158" s="463"/>
      <c r="T158" s="464"/>
      <c r="U158" s="463"/>
      <c r="V158" s="468"/>
      <c r="W158" s="463"/>
      <c r="X158" s="463"/>
      <c r="AA158" s="464" t="str">
        <f>IF('Historical Data'!AV149="","",'Historical Data'!AV149)</f>
        <v/>
      </c>
      <c r="AB158" s="464" t="str">
        <f>IF('Historical Data'!AW149="","",'Historical Data'!AW149)</f>
        <v/>
      </c>
      <c r="AC158" s="464" t="str">
        <f>IF('Historical Data'!AX149="","",'Historical Data'!AX149)</f>
        <v/>
      </c>
      <c r="AD158" s="468" t="str">
        <f>IF('Historical Data'!AY149="","",'Historical Data'!AY149)</f>
        <v/>
      </c>
      <c r="AE158" s="463" t="str">
        <f>IF('Historical Data'!AZ149="","",'Historical Data'!AZ149)</f>
        <v/>
      </c>
      <c r="AF158" s="463" t="str">
        <f>IF('Historical Data'!BA149="","",'Historical Data'!BA149)</f>
        <v/>
      </c>
    </row>
    <row r="159" spans="2:32">
      <c r="B159" s="458" t="str">
        <f>IF(OR('Historical Data'!B150="",'Historical Data'!B150=45616),"",'Historical Data'!B150)</f>
        <v/>
      </c>
      <c r="C159" s="459" t="str">
        <f>IF('Historical Data'!AB150="","",'Historical Data'!AB150)</f>
        <v/>
      </c>
      <c r="D159" s="469" t="str">
        <f>IF('Historical Data'!AC150="","",'Historical Data'!AC150)</f>
        <v/>
      </c>
      <c r="E159" s="460" t="str">
        <f>IF('Historical Data'!AE150="","",'Historical Data'!AE150)</f>
        <v/>
      </c>
      <c r="F159" s="460" t="str">
        <f>IF('Historical Data'!AF150="","",'Historical Data'!AF150)</f>
        <v/>
      </c>
      <c r="G159" s="467" t="str">
        <f>IF('Historical Data'!AG150="","",'Historical Data'!AG150)</f>
        <v/>
      </c>
      <c r="H159" s="466" t="str">
        <f>IF('Historical Data'!AH150="","",'Historical Data'!AH150)</f>
        <v/>
      </c>
      <c r="I159" s="466" t="str">
        <f>IF('Historical Data'!AI150="","",'Historical Data'!AI150)</f>
        <v/>
      </c>
      <c r="J159" s="466" t="str">
        <f>IF('Historical Data'!AJ150="","",'Historical Data'!AJ150)</f>
        <v/>
      </c>
      <c r="K159" s="469" t="str">
        <f>IF('Historical Data'!AK150="","",'Historical Data'!AK150)</f>
        <v/>
      </c>
      <c r="L159" s="469"/>
      <c r="N159" s="464" t="str">
        <f>IF('Historical Data'!AL150="","",'Historical Data'!AL150)</f>
        <v/>
      </c>
      <c r="O159" s="463" t="str">
        <f>IF('Historical Data'!AN150="","",'Historical Data'!AN150)</f>
        <v/>
      </c>
      <c r="P159" s="468" t="str">
        <f>IF('Historical Data'!AO150="","",'Historical Data'!AO150)</f>
        <v/>
      </c>
      <c r="Q159" s="463" t="str">
        <f>IF('Historical Data'!AP150="","",'Historical Data'!AP150)</f>
        <v/>
      </c>
      <c r="R159" s="463"/>
      <c r="T159" s="464"/>
      <c r="U159" s="463"/>
      <c r="V159" s="468"/>
      <c r="W159" s="463"/>
      <c r="X159" s="463"/>
      <c r="AA159" s="464" t="str">
        <f>IF('Historical Data'!AV150="","",'Historical Data'!AV150)</f>
        <v/>
      </c>
      <c r="AB159" s="464" t="str">
        <f>IF('Historical Data'!AW150="","",'Historical Data'!AW150)</f>
        <v/>
      </c>
      <c r="AC159" s="464" t="str">
        <f>IF('Historical Data'!AX150="","",'Historical Data'!AX150)</f>
        <v/>
      </c>
      <c r="AD159" s="468" t="str">
        <f>IF('Historical Data'!AY150="","",'Historical Data'!AY150)</f>
        <v/>
      </c>
      <c r="AE159" s="463" t="str">
        <f>IF('Historical Data'!AZ150="","",'Historical Data'!AZ150)</f>
        <v/>
      </c>
      <c r="AF159" s="463" t="str">
        <f>IF('Historical Data'!BA150="","",'Historical Data'!BA150)</f>
        <v/>
      </c>
    </row>
    <row r="160" spans="2:32">
      <c r="B160" s="458" t="str">
        <f>IF(OR('Historical Data'!B151="",'Historical Data'!B151=45616),"",'Historical Data'!B151)</f>
        <v/>
      </c>
      <c r="C160" s="459" t="str">
        <f>IF('Historical Data'!AB151="","",'Historical Data'!AB151)</f>
        <v/>
      </c>
      <c r="D160" s="469" t="str">
        <f>IF('Historical Data'!AC151="","",'Historical Data'!AC151)</f>
        <v/>
      </c>
      <c r="E160" s="460" t="str">
        <f>IF('Historical Data'!AE151="","",'Historical Data'!AE151)</f>
        <v/>
      </c>
      <c r="F160" s="460" t="str">
        <f>IF('Historical Data'!AF151="","",'Historical Data'!AF151)</f>
        <v/>
      </c>
      <c r="G160" s="467" t="str">
        <f>IF('Historical Data'!AG151="","",'Historical Data'!AG151)</f>
        <v/>
      </c>
      <c r="H160" s="466" t="str">
        <f>IF('Historical Data'!AH151="","",'Historical Data'!AH151)</f>
        <v/>
      </c>
      <c r="I160" s="466" t="str">
        <f>IF('Historical Data'!AI151="","",'Historical Data'!AI151)</f>
        <v/>
      </c>
      <c r="J160" s="466" t="str">
        <f>IF('Historical Data'!AJ151="","",'Historical Data'!AJ151)</f>
        <v/>
      </c>
      <c r="K160" s="469" t="str">
        <f>IF('Historical Data'!AK151="","",'Historical Data'!AK151)</f>
        <v/>
      </c>
      <c r="L160" s="469"/>
      <c r="N160" s="464" t="str">
        <f>IF('Historical Data'!AL151="","",'Historical Data'!AL151)</f>
        <v/>
      </c>
      <c r="O160" s="463" t="str">
        <f>IF('Historical Data'!AN151="","",'Historical Data'!AN151)</f>
        <v/>
      </c>
      <c r="P160" s="468" t="str">
        <f>IF('Historical Data'!AO151="","",'Historical Data'!AO151)</f>
        <v/>
      </c>
      <c r="Q160" s="463" t="str">
        <f>IF('Historical Data'!AP151="","",'Historical Data'!AP151)</f>
        <v/>
      </c>
      <c r="R160" s="463"/>
      <c r="T160" s="464"/>
      <c r="U160" s="463"/>
      <c r="V160" s="468"/>
      <c r="W160" s="463"/>
      <c r="X160" s="463"/>
      <c r="AA160" s="464" t="str">
        <f>IF('Historical Data'!AV151="","",'Historical Data'!AV151)</f>
        <v/>
      </c>
      <c r="AB160" s="464" t="str">
        <f>IF('Historical Data'!AW151="","",'Historical Data'!AW151)</f>
        <v/>
      </c>
      <c r="AC160" s="464" t="str">
        <f>IF('Historical Data'!AX151="","",'Historical Data'!AX151)</f>
        <v/>
      </c>
      <c r="AD160" s="468" t="str">
        <f>IF('Historical Data'!AY151="","",'Historical Data'!AY151)</f>
        <v/>
      </c>
      <c r="AE160" s="463" t="str">
        <f>IF('Historical Data'!AZ151="","",'Historical Data'!AZ151)</f>
        <v/>
      </c>
      <c r="AF160" s="463" t="str">
        <f>IF('Historical Data'!BA151="","",'Historical Data'!BA151)</f>
        <v/>
      </c>
    </row>
    <row r="161" spans="2:32">
      <c r="B161" s="458" t="str">
        <f>IF(OR('Historical Data'!B152="",'Historical Data'!B152=45616),"",'Historical Data'!B152)</f>
        <v/>
      </c>
      <c r="C161" s="459" t="str">
        <f>IF('Historical Data'!AB152="","",'Historical Data'!AB152)</f>
        <v/>
      </c>
      <c r="D161" s="469" t="str">
        <f>IF('Historical Data'!AC152="","",'Historical Data'!AC152)</f>
        <v/>
      </c>
      <c r="E161" s="460" t="str">
        <f>IF('Historical Data'!AE152="","",'Historical Data'!AE152)</f>
        <v/>
      </c>
      <c r="F161" s="460" t="str">
        <f>IF('Historical Data'!AF152="","",'Historical Data'!AF152)</f>
        <v/>
      </c>
      <c r="G161" s="467" t="str">
        <f>IF('Historical Data'!AG152="","",'Historical Data'!AG152)</f>
        <v/>
      </c>
      <c r="H161" s="466" t="str">
        <f>IF('Historical Data'!AH152="","",'Historical Data'!AH152)</f>
        <v/>
      </c>
      <c r="I161" s="466" t="str">
        <f>IF('Historical Data'!AI152="","",'Historical Data'!AI152)</f>
        <v/>
      </c>
      <c r="J161" s="466" t="str">
        <f>IF('Historical Data'!AJ152="","",'Historical Data'!AJ152)</f>
        <v/>
      </c>
      <c r="K161" s="469" t="str">
        <f>IF('Historical Data'!AK152="","",'Historical Data'!AK152)</f>
        <v/>
      </c>
      <c r="L161" s="469"/>
      <c r="N161" s="464" t="str">
        <f>IF('Historical Data'!AL152="","",'Historical Data'!AL152)</f>
        <v/>
      </c>
      <c r="O161" s="463" t="str">
        <f>IF('Historical Data'!AN152="","",'Historical Data'!AN152)</f>
        <v/>
      </c>
      <c r="P161" s="468" t="str">
        <f>IF('Historical Data'!AO152="","",'Historical Data'!AO152)</f>
        <v/>
      </c>
      <c r="Q161" s="463" t="str">
        <f>IF('Historical Data'!AP152="","",'Historical Data'!AP152)</f>
        <v/>
      </c>
      <c r="R161" s="463"/>
      <c r="T161" s="464"/>
      <c r="U161" s="463"/>
      <c r="V161" s="468"/>
      <c r="W161" s="463"/>
      <c r="X161" s="463"/>
      <c r="AA161" s="464" t="str">
        <f>IF('Historical Data'!AV152="","",'Historical Data'!AV152)</f>
        <v/>
      </c>
      <c r="AB161" s="464" t="str">
        <f>IF('Historical Data'!AW152="","",'Historical Data'!AW152)</f>
        <v/>
      </c>
      <c r="AC161" s="464" t="str">
        <f>IF('Historical Data'!AX152="","",'Historical Data'!AX152)</f>
        <v/>
      </c>
      <c r="AD161" s="468" t="str">
        <f>IF('Historical Data'!AY152="","",'Historical Data'!AY152)</f>
        <v/>
      </c>
      <c r="AE161" s="463" t="str">
        <f>IF('Historical Data'!AZ152="","",'Historical Data'!AZ152)</f>
        <v/>
      </c>
      <c r="AF161" s="463" t="str">
        <f>IF('Historical Data'!BA152="","",'Historical Data'!BA152)</f>
        <v/>
      </c>
    </row>
  </sheetData>
  <mergeCells count="26">
    <mergeCell ref="F3:J3"/>
    <mergeCell ref="AB10:AB11"/>
    <mergeCell ref="AD10:AD11"/>
    <mergeCell ref="AE10:AE11"/>
    <mergeCell ref="AF10:AF11"/>
    <mergeCell ref="P10:P11"/>
    <mergeCell ref="Q10:Q11"/>
    <mergeCell ref="AC10:AC11"/>
    <mergeCell ref="AA10:AA11"/>
    <mergeCell ref="T10:T11"/>
    <mergeCell ref="U10:U11"/>
    <mergeCell ref="V10:V11"/>
    <mergeCell ref="W10:W11"/>
    <mergeCell ref="I10:I11"/>
    <mergeCell ref="O10:O11"/>
    <mergeCell ref="X10:X11"/>
    <mergeCell ref="B10:B11"/>
    <mergeCell ref="C10:C11"/>
    <mergeCell ref="D10:D11"/>
    <mergeCell ref="E10:G10"/>
    <mergeCell ref="H10:H11"/>
    <mergeCell ref="J10:J11"/>
    <mergeCell ref="K10:K11"/>
    <mergeCell ref="L10:L11"/>
    <mergeCell ref="R10:R11"/>
    <mergeCell ref="N10:N1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1B8E6-EC0B-4842-822F-D24C9BA88BD8}">
  <sheetPr>
    <tabColor theme="9" tint="0.79998168889431442"/>
  </sheetPr>
  <dimension ref="B3:Q186"/>
  <sheetViews>
    <sheetView showGridLines="0" workbookViewId="0">
      <selection activeCell="B9" sqref="B9"/>
    </sheetView>
  </sheetViews>
  <sheetFormatPr defaultColWidth="9.1796875" defaultRowHeight="14.5"/>
  <cols>
    <col min="1" max="1" width="4.54296875" customWidth="1"/>
    <col min="2" max="2" width="26.453125" style="148" customWidth="1"/>
    <col min="3" max="3" width="65.26953125" customWidth="1"/>
    <col min="4" max="6" width="29.81640625" customWidth="1"/>
    <col min="7" max="7" width="46.1796875" customWidth="1"/>
    <col min="8" max="8" width="70.1796875" bestFit="1" customWidth="1"/>
    <col min="9" max="12" width="46.1796875" customWidth="1"/>
    <col min="13" max="14" width="16.81640625" customWidth="1"/>
    <col min="15" max="15" width="28.26953125" customWidth="1"/>
    <col min="16" max="16" width="4" customWidth="1"/>
    <col min="17" max="17" width="12.453125" bestFit="1" customWidth="1"/>
  </cols>
  <sheetData>
    <row r="3" spans="2:17">
      <c r="C3" s="555">
        <v>8887.5499999999993</v>
      </c>
      <c r="D3" s="154"/>
    </row>
    <row r="6" spans="2:17">
      <c r="B6" s="176" t="s">
        <v>129</v>
      </c>
      <c r="C6" s="3"/>
      <c r="D6" s="3"/>
      <c r="E6" s="3"/>
      <c r="F6" s="3"/>
      <c r="G6" s="3"/>
      <c r="H6" s="3"/>
      <c r="I6" s="3"/>
      <c r="J6" s="3"/>
      <c r="K6" s="3"/>
      <c r="L6" s="3"/>
      <c r="M6" s="3"/>
      <c r="N6" s="3"/>
      <c r="O6" s="3"/>
      <c r="P6" s="3"/>
    </row>
    <row r="7" spans="2:17">
      <c r="B7" s="147"/>
      <c r="C7" s="147"/>
      <c r="D7" s="147"/>
      <c r="E7" s="147"/>
      <c r="F7" s="553"/>
      <c r="G7" s="553"/>
      <c r="H7" s="553"/>
      <c r="I7" s="147"/>
      <c r="J7" s="147"/>
      <c r="K7" s="147"/>
      <c r="L7" s="147"/>
      <c r="M7" s="147"/>
      <c r="N7" s="147"/>
      <c r="O7" s="147"/>
      <c r="P7" s="2"/>
    </row>
    <row r="8" spans="2:17" ht="126.5">
      <c r="B8" s="145" t="s">
        <v>47</v>
      </c>
      <c r="C8" s="144" t="s">
        <v>541</v>
      </c>
      <c r="D8" s="84" t="s">
        <v>155</v>
      </c>
      <c r="E8" s="84" t="s">
        <v>156</v>
      </c>
      <c r="F8" s="84" t="s">
        <v>148</v>
      </c>
      <c r="G8" s="84" t="s">
        <v>149</v>
      </c>
      <c r="H8" s="615" t="s">
        <v>542</v>
      </c>
      <c r="I8" s="84" t="s">
        <v>151</v>
      </c>
      <c r="J8" s="84" t="s">
        <v>152</v>
      </c>
      <c r="K8" s="84" t="s">
        <v>153</v>
      </c>
      <c r="L8" s="84" t="s">
        <v>154</v>
      </c>
      <c r="M8" s="84" t="s">
        <v>222</v>
      </c>
      <c r="N8" s="615" t="s">
        <v>543</v>
      </c>
      <c r="O8" s="149" t="s">
        <v>129</v>
      </c>
      <c r="P8" s="2"/>
    </row>
    <row r="9" spans="2:17">
      <c r="B9" s="146">
        <f>'00 - Cover'!E14</f>
        <v>46013</v>
      </c>
      <c r="C9" s="150">
        <f>'04 - Reserve calculation'!C10</f>
        <v>5150000</v>
      </c>
      <c r="D9" s="150">
        <f>INPUT_BMW!B4+INPUT_BMW!C4+INPUT_BMW!D4</f>
        <v>11931043.84</v>
      </c>
      <c r="E9" s="150">
        <f>+INPUT_BMW!H4</f>
        <v>75087.56</v>
      </c>
      <c r="F9" s="150">
        <v>0</v>
      </c>
      <c r="G9" s="150">
        <f>INPUT_BMW!K4</f>
        <v>7880.4</v>
      </c>
      <c r="H9" s="616">
        <f>'04 - Reserve calculation'!C15</f>
        <v>0</v>
      </c>
      <c r="I9" s="150">
        <v>0</v>
      </c>
      <c r="J9" s="150">
        <v>0</v>
      </c>
      <c r="K9" s="150">
        <v>0</v>
      </c>
      <c r="L9" s="150">
        <v>0</v>
      </c>
      <c r="M9" s="611">
        <f>INPUT_BMW!E4</f>
        <v>723255.1</v>
      </c>
      <c r="N9" s="617">
        <f>+INPUT_BMW!G4</f>
        <v>67267.850000000006</v>
      </c>
      <c r="O9" s="4">
        <f>SUM(C9:N9)+INPUT_BMW!I4</f>
        <v>17954535.640000001</v>
      </c>
      <c r="P9" s="2"/>
      <c r="Q9" s="154"/>
    </row>
    <row r="10" spans="2:17">
      <c r="B10" s="319">
        <f>'Historical Data'!B4</f>
        <v>45981</v>
      </c>
      <c r="C10" s="150">
        <f>'Historical Data'!BB4</f>
        <v>5150000</v>
      </c>
      <c r="D10" s="150">
        <f>'Historical Data'!BC4</f>
        <v>12976239.360000001</v>
      </c>
      <c r="E10" s="150">
        <f>'Historical Data'!BD4</f>
        <v>61779.82</v>
      </c>
      <c r="F10" s="150">
        <f>'Historical Data'!BE4</f>
        <v>0</v>
      </c>
      <c r="G10" s="150">
        <f>'Historical Data'!BF4</f>
        <v>9174.36</v>
      </c>
      <c r="H10" s="150">
        <f>'Historical Data'!BG4</f>
        <v>0</v>
      </c>
      <c r="I10" s="150">
        <f>'Historical Data'!BH4</f>
        <v>0</v>
      </c>
      <c r="J10" s="150">
        <f>'Historical Data'!BI4</f>
        <v>0</v>
      </c>
      <c r="K10" s="150">
        <f>'Historical Data'!BJ4</f>
        <v>0</v>
      </c>
      <c r="L10" s="150">
        <v>0</v>
      </c>
      <c r="M10" s="150">
        <f>'Historical Data'!BL4</f>
        <v>440643.37</v>
      </c>
      <c r="N10" s="150">
        <f>'Historical Data'!BM4</f>
        <v>48687.97</v>
      </c>
      <c r="O10" s="4">
        <f>'Historical Data'!BN4</f>
        <v>18686560.629999999</v>
      </c>
      <c r="P10" s="2"/>
    </row>
    <row r="11" spans="2:17">
      <c r="B11" s="319">
        <f>'Historical Data'!B5</f>
        <v>45950</v>
      </c>
      <c r="C11" s="150">
        <f>'Historical Data'!BB5</f>
        <v>5150000</v>
      </c>
      <c r="D11" s="150">
        <f>'Historical Data'!BC5</f>
        <v>12111953.189999999</v>
      </c>
      <c r="E11" s="150">
        <f>'Historical Data'!BD5</f>
        <v>0</v>
      </c>
      <c r="F11" s="150">
        <f>'Historical Data'!BE5</f>
        <v>0</v>
      </c>
      <c r="G11" s="150">
        <f>'Historical Data'!BF5</f>
        <v>8770.7899999999991</v>
      </c>
      <c r="H11" s="150">
        <f>'Historical Data'!BG5</f>
        <v>0</v>
      </c>
      <c r="I11" s="150">
        <f>'Historical Data'!BH5</f>
        <v>0</v>
      </c>
      <c r="J11" s="150">
        <f>'Historical Data'!BI5</f>
        <v>0</v>
      </c>
      <c r="K11" s="150">
        <f>'Historical Data'!BJ5</f>
        <v>0</v>
      </c>
      <c r="L11" s="150">
        <v>0</v>
      </c>
      <c r="M11" s="150">
        <f>'Historical Data'!BL5</f>
        <v>240499.34</v>
      </c>
      <c r="N11" s="150">
        <f>'Historical Data'!BM5</f>
        <v>27123.33</v>
      </c>
      <c r="O11" s="4">
        <f>'Historical Data'!BN5</f>
        <v>17538352.969999995</v>
      </c>
      <c r="P11" s="2"/>
    </row>
    <row r="12" spans="2:17">
      <c r="B12" s="319">
        <f>'Historical Data'!B6</f>
        <v>45922</v>
      </c>
      <c r="C12" s="150">
        <f>'Historical Data'!BB6</f>
        <v>5150000</v>
      </c>
      <c r="D12" s="150">
        <f>'Historical Data'!BC6</f>
        <v>11098592.66</v>
      </c>
      <c r="E12" s="150">
        <f>'Historical Data'!BD6</f>
        <v>116207.23</v>
      </c>
      <c r="F12" s="150">
        <f>'Historical Data'!BE6</f>
        <v>0</v>
      </c>
      <c r="G12" s="150">
        <f>'Historical Data'!BF6</f>
        <v>13909.52</v>
      </c>
      <c r="H12" s="150">
        <f>'Historical Data'!BG6</f>
        <v>0</v>
      </c>
      <c r="I12" s="150">
        <f>'Historical Data'!BH6</f>
        <v>0</v>
      </c>
      <c r="J12" s="150">
        <f>'Historical Data'!BI6</f>
        <v>0</v>
      </c>
      <c r="K12" s="150">
        <f>'Historical Data'!BJ6</f>
        <v>0</v>
      </c>
      <c r="L12" s="150">
        <v>0</v>
      </c>
      <c r="M12" s="150">
        <f>'Historical Data'!BL6</f>
        <v>113771.96</v>
      </c>
      <c r="N12" s="150">
        <f>'Historical Data'!BM6</f>
        <v>35430</v>
      </c>
      <c r="O12" s="4">
        <f>'Historical Data'!BN6</f>
        <v>16527933.760000002</v>
      </c>
      <c r="P12" s="2"/>
      <c r="Q12" s="154"/>
    </row>
    <row r="13" spans="2:17">
      <c r="B13" s="319">
        <f>'Historical Data'!B7</f>
        <v>45889</v>
      </c>
      <c r="C13" s="150">
        <f>'Historical Data'!BB7</f>
        <v>5150000</v>
      </c>
      <c r="D13" s="150">
        <f>'Historical Data'!BC7</f>
        <v>12417437.83</v>
      </c>
      <c r="E13" s="150">
        <f>'Historical Data'!BD7</f>
        <v>53708.329999999958</v>
      </c>
      <c r="F13" s="150">
        <f>'Historical Data'!BE7</f>
        <v>0</v>
      </c>
      <c r="G13" s="150">
        <f>'Historical Data'!BF7</f>
        <v>0</v>
      </c>
      <c r="H13" s="150">
        <f>'Historical Data'!BG7</f>
        <v>0</v>
      </c>
      <c r="I13" s="150">
        <f>'Historical Data'!BH7</f>
        <v>0</v>
      </c>
      <c r="J13" s="150">
        <f>'Historical Data'!BI7</f>
        <v>0</v>
      </c>
      <c r="K13" s="150">
        <f>'Historical Data'!BJ7</f>
        <v>0</v>
      </c>
      <c r="L13" s="150">
        <v>1</v>
      </c>
      <c r="M13" s="150">
        <f>'Historical Data'!BL7</f>
        <v>1355524.83</v>
      </c>
      <c r="N13" s="150">
        <f>'Historical Data'!BM7</f>
        <v>29155</v>
      </c>
      <c r="O13" s="4">
        <f>'Historical Data'!BN7</f>
        <v>19005825.989999995</v>
      </c>
      <c r="P13" s="2"/>
      <c r="Q13" s="154"/>
    </row>
    <row r="14" spans="2:17">
      <c r="B14" s="319"/>
      <c r="C14" s="150"/>
      <c r="D14" s="150"/>
      <c r="E14" s="150"/>
      <c r="F14" s="150"/>
      <c r="G14" s="150"/>
      <c r="H14" s="150"/>
      <c r="I14" s="150"/>
      <c r="J14" s="150"/>
      <c r="K14" s="150"/>
      <c r="L14" s="150"/>
      <c r="M14" s="150"/>
      <c r="N14" s="150"/>
      <c r="O14" s="4"/>
      <c r="P14" s="1"/>
    </row>
    <row r="15" spans="2:17">
      <c r="B15" s="319"/>
      <c r="C15" s="150"/>
      <c r="D15" s="150"/>
      <c r="E15" s="150"/>
      <c r="F15" s="150"/>
      <c r="G15" s="150"/>
      <c r="H15" s="616"/>
      <c r="I15" s="150"/>
      <c r="J15" s="150"/>
      <c r="K15" s="150"/>
      <c r="L15" s="150"/>
      <c r="M15" s="150"/>
      <c r="N15" s="616"/>
      <c r="O15" s="4"/>
      <c r="P15" s="1"/>
    </row>
    <row r="16" spans="2:17">
      <c r="B16" s="319"/>
      <c r="C16" s="150"/>
      <c r="D16" s="150"/>
      <c r="E16" s="150"/>
      <c r="F16" s="150"/>
      <c r="G16" s="150"/>
      <c r="H16" s="616"/>
      <c r="I16" s="150"/>
      <c r="J16" s="150"/>
      <c r="K16" s="150"/>
      <c r="L16" s="150"/>
      <c r="M16" s="150"/>
      <c r="N16" s="616"/>
      <c r="O16" s="4"/>
      <c r="P16" s="1"/>
    </row>
    <row r="17" spans="2:16">
      <c r="B17" s="319" t="str">
        <f>IF(OR('Historical Data'!B11="",'Historical Data'!B11=45616),"",'Historical Data'!B11)</f>
        <v/>
      </c>
      <c r="C17" s="150" t="str">
        <f>IF('Historical Data'!BB11="","",'Historical Data'!BB11)</f>
        <v/>
      </c>
      <c r="D17" s="150" t="str">
        <f>IF('Historical Data'!BC11="","",'Historical Data'!BC11)</f>
        <v/>
      </c>
      <c r="E17" s="150" t="str">
        <f>IF('Historical Data'!BD11="","",'Historical Data'!BD11)</f>
        <v/>
      </c>
      <c r="F17" s="150" t="str">
        <f>IF('Historical Data'!BE11="","",'Historical Data'!BE11)</f>
        <v/>
      </c>
      <c r="G17" s="150" t="str">
        <f>IF('Historical Data'!BF11="","",'Historical Data'!BF11)</f>
        <v/>
      </c>
      <c r="H17" s="616"/>
      <c r="I17" s="150" t="str">
        <f>IF('Historical Data'!BH11="","",'Historical Data'!BH11)</f>
        <v/>
      </c>
      <c r="J17" s="150" t="str">
        <f>IF('Historical Data'!BI11="","",'Historical Data'!BI11)</f>
        <v/>
      </c>
      <c r="K17" s="150" t="str">
        <f>IF('Historical Data'!BJ11="","",'Historical Data'!BJ11)</f>
        <v/>
      </c>
      <c r="L17" s="150" t="str">
        <f>IF('Historical Data'!BK11="","",'Historical Data'!BK11)</f>
        <v/>
      </c>
      <c r="M17" s="150" t="str">
        <f>IF('Historical Data'!BL11="","",'Historical Data'!BL11)</f>
        <v/>
      </c>
      <c r="N17" s="616"/>
      <c r="O17" s="4" t="str">
        <f>IF('Historical Data'!BN11="","",'Historical Data'!BN11)</f>
        <v/>
      </c>
      <c r="P17" s="1"/>
    </row>
    <row r="18" spans="2:16">
      <c r="B18" s="319" t="str">
        <f>IF(OR('Historical Data'!B12="",'Historical Data'!B12=45616),"",'Historical Data'!B12)</f>
        <v/>
      </c>
      <c r="C18" s="150" t="str">
        <f>IF('Historical Data'!BB12="","",'Historical Data'!BB12)</f>
        <v/>
      </c>
      <c r="D18" s="150" t="str">
        <f>IF('Historical Data'!BC12="","",'Historical Data'!BC12)</f>
        <v/>
      </c>
      <c r="E18" s="150" t="str">
        <f>IF('Historical Data'!BD12="","",'Historical Data'!BD12)</f>
        <v/>
      </c>
      <c r="F18" s="150" t="str">
        <f>IF('Historical Data'!BE12="","",'Historical Data'!BE12)</f>
        <v/>
      </c>
      <c r="G18" s="150" t="str">
        <f>IF('Historical Data'!BF12="","",'Historical Data'!BF12)</f>
        <v/>
      </c>
      <c r="H18" s="616"/>
      <c r="I18" s="150" t="str">
        <f>IF('Historical Data'!BH12="","",'Historical Data'!BH12)</f>
        <v/>
      </c>
      <c r="J18" s="150" t="str">
        <f>IF('Historical Data'!BI12="","",'Historical Data'!BI12)</f>
        <v/>
      </c>
      <c r="K18" s="150" t="str">
        <f>IF('Historical Data'!BJ12="","",'Historical Data'!BJ12)</f>
        <v/>
      </c>
      <c r="L18" s="150" t="str">
        <f>IF('Historical Data'!BK12="","",'Historical Data'!BK12)</f>
        <v/>
      </c>
      <c r="M18" s="150" t="str">
        <f>IF('Historical Data'!BL12="","",'Historical Data'!BL12)</f>
        <v/>
      </c>
      <c r="N18" s="616"/>
      <c r="O18" s="4" t="str">
        <f>IF('Historical Data'!BN12="","",'Historical Data'!BN12)</f>
        <v/>
      </c>
      <c r="P18" s="1"/>
    </row>
    <row r="19" spans="2:16">
      <c r="B19" s="319" t="str">
        <f>IF(OR('Historical Data'!B13="",'Historical Data'!B13=45616),"",'Historical Data'!B13)</f>
        <v/>
      </c>
      <c r="C19" s="150" t="str">
        <f>IF('Historical Data'!BB13="","",'Historical Data'!BB13)</f>
        <v/>
      </c>
      <c r="D19" s="150" t="str">
        <f>IF('Historical Data'!BC13="","",'Historical Data'!BC13)</f>
        <v/>
      </c>
      <c r="E19" s="150" t="str">
        <f>IF('Historical Data'!BD13="","",'Historical Data'!BD13)</f>
        <v/>
      </c>
      <c r="F19" s="150" t="str">
        <f>IF('Historical Data'!BE13="","",'Historical Data'!BE13)</f>
        <v/>
      </c>
      <c r="G19" s="150" t="str">
        <f>IF('Historical Data'!BF13="","",'Historical Data'!BF13)</f>
        <v/>
      </c>
      <c r="H19" s="616"/>
      <c r="I19" s="150" t="str">
        <f>IF('Historical Data'!BH13="","",'Historical Data'!BH13)</f>
        <v/>
      </c>
      <c r="J19" s="150" t="str">
        <f>IF('Historical Data'!BI13="","",'Historical Data'!BI13)</f>
        <v/>
      </c>
      <c r="K19" s="150" t="str">
        <f>IF('Historical Data'!BJ13="","",'Historical Data'!BJ13)</f>
        <v/>
      </c>
      <c r="L19" s="150" t="str">
        <f>IF('Historical Data'!BK13="","",'Historical Data'!BK13)</f>
        <v/>
      </c>
      <c r="M19" s="150" t="str">
        <f>IF('Historical Data'!BL13="","",'Historical Data'!BL13)</f>
        <v/>
      </c>
      <c r="N19" s="616"/>
      <c r="O19" s="4" t="str">
        <f>IF('Historical Data'!BN13="","",'Historical Data'!BN13)</f>
        <v/>
      </c>
    </row>
    <row r="20" spans="2:16">
      <c r="B20" s="319" t="str">
        <f>IF(OR('Historical Data'!B14="",'Historical Data'!B14=45616),"",'Historical Data'!B14)</f>
        <v/>
      </c>
      <c r="C20" s="150" t="str">
        <f>IF('Historical Data'!BB14="","",'Historical Data'!BB14)</f>
        <v/>
      </c>
      <c r="D20" s="150" t="str">
        <f>IF('Historical Data'!BC14="","",'Historical Data'!BC14)</f>
        <v/>
      </c>
      <c r="E20" s="150" t="str">
        <f>IF('Historical Data'!BD14="","",'Historical Data'!BD14)</f>
        <v/>
      </c>
      <c r="F20" s="150" t="str">
        <f>IF('Historical Data'!BE14="","",'Historical Data'!BE14)</f>
        <v/>
      </c>
      <c r="G20" s="150" t="str">
        <f>IF('Historical Data'!BF14="","",'Historical Data'!BF14)</f>
        <v/>
      </c>
      <c r="H20" s="616"/>
      <c r="I20" s="150" t="str">
        <f>IF('Historical Data'!BH14="","",'Historical Data'!BH14)</f>
        <v/>
      </c>
      <c r="J20" s="150" t="str">
        <f>IF('Historical Data'!BI14="","",'Historical Data'!BI14)</f>
        <v/>
      </c>
      <c r="K20" s="150" t="str">
        <f>IF('Historical Data'!BJ14="","",'Historical Data'!BJ14)</f>
        <v/>
      </c>
      <c r="L20" s="150" t="str">
        <f>IF('Historical Data'!BK14="","",'Historical Data'!BK14)</f>
        <v/>
      </c>
      <c r="M20" s="150" t="str">
        <f>IF('Historical Data'!BL14="","",'Historical Data'!BL14)</f>
        <v/>
      </c>
      <c r="N20" s="616"/>
      <c r="O20" s="4" t="str">
        <f>IF('Historical Data'!BN14="","",'Historical Data'!BN14)</f>
        <v/>
      </c>
    </row>
    <row r="21" spans="2:16">
      <c r="B21" s="319" t="str">
        <f>IF(OR('Historical Data'!B15="",'Historical Data'!B15=45616),"",'Historical Data'!B15)</f>
        <v/>
      </c>
      <c r="C21" s="150" t="str">
        <f>IF('Historical Data'!BB15="","",'Historical Data'!BB15)</f>
        <v/>
      </c>
      <c r="D21" s="150" t="str">
        <f>IF('Historical Data'!BC15="","",'Historical Data'!BC15)</f>
        <v/>
      </c>
      <c r="E21" s="150" t="str">
        <f>IF('Historical Data'!BD15="","",'Historical Data'!BD15)</f>
        <v/>
      </c>
      <c r="F21" s="150" t="str">
        <f>IF('Historical Data'!BE15="","",'Historical Data'!BE15)</f>
        <v/>
      </c>
      <c r="G21" s="150" t="str">
        <f>IF('Historical Data'!BF15="","",'Historical Data'!BF15)</f>
        <v/>
      </c>
      <c r="H21" s="616"/>
      <c r="I21" s="150" t="str">
        <f>IF('Historical Data'!BH15="","",'Historical Data'!BH15)</f>
        <v/>
      </c>
      <c r="J21" s="150" t="str">
        <f>IF('Historical Data'!BI15="","",'Historical Data'!BI15)</f>
        <v/>
      </c>
      <c r="K21" s="150" t="str">
        <f>IF('Historical Data'!BJ15="","",'Historical Data'!BJ15)</f>
        <v/>
      </c>
      <c r="L21" s="150" t="str">
        <f>IF('Historical Data'!BK15="","",'Historical Data'!BK15)</f>
        <v/>
      </c>
      <c r="M21" s="150" t="str">
        <f>IF('Historical Data'!BL15="","",'Historical Data'!BL15)</f>
        <v/>
      </c>
      <c r="N21" s="616"/>
      <c r="O21" s="4" t="str">
        <f>IF('Historical Data'!BN15="","",'Historical Data'!BN15)</f>
        <v/>
      </c>
    </row>
    <row r="22" spans="2:16">
      <c r="B22" s="319" t="str">
        <f>IF(OR('Historical Data'!B16="",'Historical Data'!B16=45616),"",'Historical Data'!B16)</f>
        <v/>
      </c>
      <c r="C22" s="150" t="str">
        <f>IF('Historical Data'!BB16="","",'Historical Data'!BB16)</f>
        <v/>
      </c>
      <c r="D22" s="150" t="str">
        <f>IF('Historical Data'!BC16="","",'Historical Data'!BC16)</f>
        <v/>
      </c>
      <c r="E22" s="150" t="str">
        <f>IF('Historical Data'!BD16="","",'Historical Data'!BD16)</f>
        <v/>
      </c>
      <c r="F22" s="150" t="str">
        <f>IF('Historical Data'!BE16="","",'Historical Data'!BE16)</f>
        <v/>
      </c>
      <c r="G22" s="150" t="str">
        <f>IF('Historical Data'!BF16="","",'Historical Data'!BF16)</f>
        <v/>
      </c>
      <c r="H22" s="616"/>
      <c r="I22" s="150" t="str">
        <f>IF('Historical Data'!BH16="","",'Historical Data'!BH16)</f>
        <v/>
      </c>
      <c r="J22" s="150" t="str">
        <f>IF('Historical Data'!BI16="","",'Historical Data'!BI16)</f>
        <v/>
      </c>
      <c r="K22" s="150" t="str">
        <f>IF('Historical Data'!BJ16="","",'Historical Data'!BJ16)</f>
        <v/>
      </c>
      <c r="L22" s="150" t="str">
        <f>IF('Historical Data'!BK16="","",'Historical Data'!BK16)</f>
        <v/>
      </c>
      <c r="M22" s="150" t="str">
        <f>IF('Historical Data'!BL16="","",'Historical Data'!BL16)</f>
        <v/>
      </c>
      <c r="N22" s="616"/>
      <c r="O22" s="4" t="str">
        <f>IF('Historical Data'!BN16="","",'Historical Data'!BN16)</f>
        <v/>
      </c>
    </row>
    <row r="23" spans="2:16">
      <c r="B23" s="319" t="str">
        <f>IF(OR('Historical Data'!B17="",'Historical Data'!B17=45616),"",'Historical Data'!B17)</f>
        <v/>
      </c>
      <c r="C23" s="150" t="str">
        <f>IF('Historical Data'!BB17="","",'Historical Data'!BB17)</f>
        <v/>
      </c>
      <c r="D23" s="150" t="str">
        <f>IF('Historical Data'!BC17="","",'Historical Data'!BC17)</f>
        <v/>
      </c>
      <c r="E23" s="150" t="str">
        <f>IF('Historical Data'!BD17="","",'Historical Data'!BD17)</f>
        <v/>
      </c>
      <c r="F23" s="150" t="str">
        <f>IF('Historical Data'!BE17="","",'Historical Data'!BE17)</f>
        <v/>
      </c>
      <c r="G23" s="150" t="str">
        <f>IF('Historical Data'!BF17="","",'Historical Data'!BF17)</f>
        <v/>
      </c>
      <c r="H23" s="616"/>
      <c r="I23" s="150" t="str">
        <f>IF('Historical Data'!BH17="","",'Historical Data'!BH17)</f>
        <v/>
      </c>
      <c r="J23" s="150" t="str">
        <f>IF('Historical Data'!BI17="","",'Historical Data'!BI17)</f>
        <v/>
      </c>
      <c r="K23" s="150" t="str">
        <f>IF('Historical Data'!BJ17="","",'Historical Data'!BJ17)</f>
        <v/>
      </c>
      <c r="L23" s="150" t="str">
        <f>IF('Historical Data'!BK17="","",'Historical Data'!BK17)</f>
        <v/>
      </c>
      <c r="M23" s="150" t="str">
        <f>IF('Historical Data'!BL17="","",'Historical Data'!BL17)</f>
        <v/>
      </c>
      <c r="N23" s="616"/>
      <c r="O23" s="4" t="str">
        <f>IF('Historical Data'!BN17="","",'Historical Data'!BN17)</f>
        <v/>
      </c>
    </row>
    <row r="24" spans="2:16">
      <c r="B24" s="319" t="str">
        <f>IF(OR('Historical Data'!B18="",'Historical Data'!B18=45616),"",'Historical Data'!B18)</f>
        <v/>
      </c>
      <c r="C24" s="150" t="str">
        <f>IF('Historical Data'!BB18="","",'Historical Data'!BB18)</f>
        <v/>
      </c>
      <c r="D24" s="150" t="str">
        <f>IF('Historical Data'!BC18="","",'Historical Data'!BC18)</f>
        <v/>
      </c>
      <c r="E24" s="150" t="str">
        <f>IF('Historical Data'!BD18="","",'Historical Data'!BD18)</f>
        <v/>
      </c>
      <c r="F24" s="150" t="str">
        <f>IF('Historical Data'!BE18="","",'Historical Data'!BE18)</f>
        <v/>
      </c>
      <c r="G24" s="150" t="str">
        <f>IF('Historical Data'!BF18="","",'Historical Data'!BF18)</f>
        <v/>
      </c>
      <c r="H24" s="616"/>
      <c r="I24" s="150" t="str">
        <f>IF('Historical Data'!BH18="","",'Historical Data'!BH18)</f>
        <v/>
      </c>
      <c r="J24" s="150" t="str">
        <f>IF('Historical Data'!BI18="","",'Historical Data'!BI18)</f>
        <v/>
      </c>
      <c r="K24" s="150" t="str">
        <f>IF('Historical Data'!BJ18="","",'Historical Data'!BJ18)</f>
        <v/>
      </c>
      <c r="L24" s="150" t="str">
        <f>IF('Historical Data'!BK18="","",'Historical Data'!BK18)</f>
        <v/>
      </c>
      <c r="M24" s="150" t="str">
        <f>IF('Historical Data'!BL18="","",'Historical Data'!BL18)</f>
        <v/>
      </c>
      <c r="N24" s="616"/>
      <c r="O24" s="4" t="str">
        <f>IF('Historical Data'!BN18="","",'Historical Data'!BN18)</f>
        <v/>
      </c>
    </row>
    <row r="25" spans="2:16">
      <c r="B25" s="319" t="str">
        <f>IF(OR('Historical Data'!B19="",'Historical Data'!B19=45616),"",'Historical Data'!B19)</f>
        <v/>
      </c>
      <c r="C25" s="150" t="str">
        <f>IF('Historical Data'!BB19="","",'Historical Data'!BB19)</f>
        <v/>
      </c>
      <c r="D25" s="150" t="str">
        <f>IF('Historical Data'!BC19="","",'Historical Data'!BC19)</f>
        <v/>
      </c>
      <c r="E25" s="150" t="str">
        <f>IF('Historical Data'!BD19="","",'Historical Data'!BD19)</f>
        <v/>
      </c>
      <c r="F25" s="150" t="str">
        <f>IF('Historical Data'!BE19="","",'Historical Data'!BE19)</f>
        <v/>
      </c>
      <c r="G25" s="150" t="str">
        <f>IF('Historical Data'!BF19="","",'Historical Data'!BF19)</f>
        <v/>
      </c>
      <c r="H25" s="616"/>
      <c r="I25" s="150" t="str">
        <f>IF('Historical Data'!BH19="","",'Historical Data'!BH19)</f>
        <v/>
      </c>
      <c r="J25" s="150" t="str">
        <f>IF('Historical Data'!BI19="","",'Historical Data'!BI19)</f>
        <v/>
      </c>
      <c r="K25" s="150" t="str">
        <f>IF('Historical Data'!BJ19="","",'Historical Data'!BJ19)</f>
        <v/>
      </c>
      <c r="L25" s="150" t="str">
        <f>IF('Historical Data'!BK19="","",'Historical Data'!BK19)</f>
        <v/>
      </c>
      <c r="M25" s="150" t="str">
        <f>IF('Historical Data'!BL19="","",'Historical Data'!BL19)</f>
        <v/>
      </c>
      <c r="N25" s="616"/>
      <c r="O25" s="4" t="str">
        <f>IF('Historical Data'!BN19="","",'Historical Data'!BN19)</f>
        <v/>
      </c>
    </row>
    <row r="26" spans="2:16">
      <c r="B26" s="319" t="str">
        <f>IF(OR('Historical Data'!B20="",'Historical Data'!B20=45616),"",'Historical Data'!B20)</f>
        <v/>
      </c>
      <c r="C26" s="150" t="str">
        <f>IF('Historical Data'!BB20="","",'Historical Data'!BB20)</f>
        <v/>
      </c>
      <c r="D26" s="150" t="str">
        <f>IF('Historical Data'!BC20="","",'Historical Data'!BC20)</f>
        <v/>
      </c>
      <c r="E26" s="150" t="str">
        <f>IF('Historical Data'!BD20="","",'Historical Data'!BD20)</f>
        <v/>
      </c>
      <c r="F26" s="150" t="str">
        <f>IF('Historical Data'!BE20="","",'Historical Data'!BE20)</f>
        <v/>
      </c>
      <c r="G26" s="150" t="str">
        <f>IF('Historical Data'!BF20="","",'Historical Data'!BF20)</f>
        <v/>
      </c>
      <c r="H26" s="616"/>
      <c r="I26" s="150" t="str">
        <f>IF('Historical Data'!BH20="","",'Historical Data'!BH20)</f>
        <v/>
      </c>
      <c r="J26" s="150" t="str">
        <f>IF('Historical Data'!BI20="","",'Historical Data'!BI20)</f>
        <v/>
      </c>
      <c r="K26" s="150" t="str">
        <f>IF('Historical Data'!BJ20="","",'Historical Data'!BJ20)</f>
        <v/>
      </c>
      <c r="L26" s="150" t="str">
        <f>IF('Historical Data'!BK20="","",'Historical Data'!BK20)</f>
        <v/>
      </c>
      <c r="M26" s="150" t="str">
        <f>IF('Historical Data'!BL20="","",'Historical Data'!BL20)</f>
        <v/>
      </c>
      <c r="N26" s="616"/>
      <c r="O26" s="4" t="str">
        <f>IF('Historical Data'!BN20="","",'Historical Data'!BN20)</f>
        <v/>
      </c>
    </row>
    <row r="27" spans="2:16">
      <c r="B27" s="319" t="str">
        <f>IF(OR('Historical Data'!B21="",'Historical Data'!B21=45616),"",'Historical Data'!B21)</f>
        <v/>
      </c>
      <c r="C27" s="150" t="str">
        <f>IF('Historical Data'!BB21="","",'Historical Data'!BB21)</f>
        <v/>
      </c>
      <c r="D27" s="150" t="str">
        <f>IF('Historical Data'!BC21="","",'Historical Data'!BC21)</f>
        <v/>
      </c>
      <c r="E27" s="150" t="str">
        <f>IF('Historical Data'!BD21="","",'Historical Data'!BD21)</f>
        <v/>
      </c>
      <c r="F27" s="150" t="str">
        <f>IF('Historical Data'!BE21="","",'Historical Data'!BE21)</f>
        <v/>
      </c>
      <c r="G27" s="150" t="str">
        <f>IF('Historical Data'!BF21="","",'Historical Data'!BF21)</f>
        <v/>
      </c>
      <c r="H27" s="616"/>
      <c r="I27" s="150" t="str">
        <f>IF('Historical Data'!BH21="","",'Historical Data'!BH21)</f>
        <v/>
      </c>
      <c r="J27" s="150" t="str">
        <f>IF('Historical Data'!BI21="","",'Historical Data'!BI21)</f>
        <v/>
      </c>
      <c r="K27" s="150" t="str">
        <f>IF('Historical Data'!BJ21="","",'Historical Data'!BJ21)</f>
        <v/>
      </c>
      <c r="L27" s="150" t="str">
        <f>IF('Historical Data'!BK21="","",'Historical Data'!BK21)</f>
        <v/>
      </c>
      <c r="M27" s="150" t="str">
        <f>IF('Historical Data'!BL21="","",'Historical Data'!BL21)</f>
        <v/>
      </c>
      <c r="N27" s="616"/>
      <c r="O27" s="4" t="str">
        <f>IF('Historical Data'!BN21="","",'Historical Data'!BN21)</f>
        <v/>
      </c>
    </row>
    <row r="28" spans="2:16">
      <c r="B28" s="319" t="str">
        <f>IF(OR('Historical Data'!B22="",'Historical Data'!B22=45616),"",'Historical Data'!B22)</f>
        <v/>
      </c>
      <c r="C28" s="150" t="str">
        <f>IF('Historical Data'!BB22="","",'Historical Data'!BB22)</f>
        <v/>
      </c>
      <c r="D28" s="150" t="str">
        <f>IF('Historical Data'!BC22="","",'Historical Data'!BC22)</f>
        <v/>
      </c>
      <c r="E28" s="150" t="str">
        <f>IF('Historical Data'!BD22="","",'Historical Data'!BD22)</f>
        <v/>
      </c>
      <c r="F28" s="150" t="str">
        <f>IF('Historical Data'!BE22="","",'Historical Data'!BE22)</f>
        <v/>
      </c>
      <c r="G28" s="150" t="str">
        <f>IF('Historical Data'!BF22="","",'Historical Data'!BF22)</f>
        <v/>
      </c>
      <c r="H28" s="616"/>
      <c r="I28" s="150" t="str">
        <f>IF('Historical Data'!BH22="","",'Historical Data'!BH22)</f>
        <v/>
      </c>
      <c r="J28" s="150" t="str">
        <f>IF('Historical Data'!BI22="","",'Historical Data'!BI22)</f>
        <v/>
      </c>
      <c r="K28" s="150" t="str">
        <f>IF('Historical Data'!BJ22="","",'Historical Data'!BJ22)</f>
        <v/>
      </c>
      <c r="L28" s="150" t="str">
        <f>IF('Historical Data'!BK22="","",'Historical Data'!BK22)</f>
        <v/>
      </c>
      <c r="M28" s="150" t="str">
        <f>IF('Historical Data'!BL22="","",'Historical Data'!BL22)</f>
        <v/>
      </c>
      <c r="N28" s="616"/>
      <c r="O28" s="4" t="str">
        <f>IF('Historical Data'!BN22="","",'Historical Data'!BN22)</f>
        <v/>
      </c>
    </row>
    <row r="29" spans="2:16">
      <c r="B29" s="319" t="str">
        <f>IF(OR('Historical Data'!B23="",'Historical Data'!B23=45616),"",'Historical Data'!B23)</f>
        <v/>
      </c>
      <c r="C29" s="150" t="str">
        <f>IF('Historical Data'!BB23="","",'Historical Data'!BB23)</f>
        <v/>
      </c>
      <c r="D29" s="150" t="str">
        <f>IF('Historical Data'!BC23="","",'Historical Data'!BC23)</f>
        <v/>
      </c>
      <c r="E29" s="150" t="str">
        <f>IF('Historical Data'!BD23="","",'Historical Data'!BD23)</f>
        <v/>
      </c>
      <c r="F29" s="150" t="str">
        <f>IF('Historical Data'!BE23="","",'Historical Data'!BE23)</f>
        <v/>
      </c>
      <c r="G29" s="150" t="str">
        <f>IF('Historical Data'!BF23="","",'Historical Data'!BF23)</f>
        <v/>
      </c>
      <c r="H29" s="616"/>
      <c r="I29" s="150" t="str">
        <f>IF('Historical Data'!BH23="","",'Historical Data'!BH23)</f>
        <v/>
      </c>
      <c r="J29" s="150" t="str">
        <f>IF('Historical Data'!BI23="","",'Historical Data'!BI23)</f>
        <v/>
      </c>
      <c r="K29" s="150" t="str">
        <f>IF('Historical Data'!BJ23="","",'Historical Data'!BJ23)</f>
        <v/>
      </c>
      <c r="L29" s="150" t="str">
        <f>IF('Historical Data'!BK23="","",'Historical Data'!BK23)</f>
        <v/>
      </c>
      <c r="M29" s="150" t="str">
        <f>IF('Historical Data'!BL23="","",'Historical Data'!BL23)</f>
        <v/>
      </c>
      <c r="N29" s="616"/>
      <c r="O29" s="4" t="str">
        <f>IF('Historical Data'!BN23="","",'Historical Data'!BN23)</f>
        <v/>
      </c>
    </row>
    <row r="30" spans="2:16">
      <c r="B30" s="319" t="str">
        <f>IF(OR('Historical Data'!B24="",'Historical Data'!B24=45616),"",'Historical Data'!B24)</f>
        <v/>
      </c>
      <c r="C30" s="150" t="str">
        <f>IF('Historical Data'!BB24="","",'Historical Data'!BB24)</f>
        <v/>
      </c>
      <c r="D30" s="150" t="str">
        <f>IF('Historical Data'!BC24="","",'Historical Data'!BC24)</f>
        <v/>
      </c>
      <c r="E30" s="150" t="str">
        <f>IF('Historical Data'!BD24="","",'Historical Data'!BD24)</f>
        <v/>
      </c>
      <c r="F30" s="150" t="str">
        <f>IF('Historical Data'!BE24="","",'Historical Data'!BE24)</f>
        <v/>
      </c>
      <c r="G30" s="150" t="str">
        <f>IF('Historical Data'!BF24="","",'Historical Data'!BF24)</f>
        <v/>
      </c>
      <c r="H30" s="616"/>
      <c r="I30" s="150" t="str">
        <f>IF('Historical Data'!BH24="","",'Historical Data'!BH24)</f>
        <v/>
      </c>
      <c r="J30" s="150" t="str">
        <f>IF('Historical Data'!BI24="","",'Historical Data'!BI24)</f>
        <v/>
      </c>
      <c r="K30" s="150" t="str">
        <f>IF('Historical Data'!BJ24="","",'Historical Data'!BJ24)</f>
        <v/>
      </c>
      <c r="L30" s="150" t="str">
        <f>IF('Historical Data'!BK24="","",'Historical Data'!BK24)</f>
        <v/>
      </c>
      <c r="M30" s="150" t="str">
        <f>IF('Historical Data'!BL24="","",'Historical Data'!BL24)</f>
        <v/>
      </c>
      <c r="N30" s="616"/>
      <c r="O30" s="4" t="str">
        <f>IF('Historical Data'!BN24="","",'Historical Data'!BN24)</f>
        <v/>
      </c>
    </row>
    <row r="31" spans="2:16">
      <c r="B31" s="319" t="str">
        <f>IF(OR('Historical Data'!B25="",'Historical Data'!B25=45616),"",'Historical Data'!B25)</f>
        <v/>
      </c>
      <c r="C31" s="150" t="str">
        <f>IF('Historical Data'!BB25="","",'Historical Data'!BB25)</f>
        <v/>
      </c>
      <c r="D31" s="150" t="str">
        <f>IF('Historical Data'!BC25="","",'Historical Data'!BC25)</f>
        <v/>
      </c>
      <c r="E31" s="150" t="str">
        <f>IF('Historical Data'!BD25="","",'Historical Data'!BD25)</f>
        <v/>
      </c>
      <c r="F31" s="150" t="str">
        <f>IF('Historical Data'!BE25="","",'Historical Data'!BE25)</f>
        <v/>
      </c>
      <c r="G31" s="150" t="str">
        <f>IF('Historical Data'!BF25="","",'Historical Data'!BF25)</f>
        <v/>
      </c>
      <c r="H31" s="616"/>
      <c r="I31" s="150" t="str">
        <f>IF('Historical Data'!BH25="","",'Historical Data'!BH25)</f>
        <v/>
      </c>
      <c r="J31" s="150" t="str">
        <f>IF('Historical Data'!BI25="","",'Historical Data'!BI25)</f>
        <v/>
      </c>
      <c r="K31" s="150" t="str">
        <f>IF('Historical Data'!BJ25="","",'Historical Data'!BJ25)</f>
        <v/>
      </c>
      <c r="L31" s="150" t="str">
        <f>IF('Historical Data'!BK25="","",'Historical Data'!BK25)</f>
        <v/>
      </c>
      <c r="M31" s="150" t="str">
        <f>IF('Historical Data'!BL25="","",'Historical Data'!BL25)</f>
        <v/>
      </c>
      <c r="N31" s="616"/>
      <c r="O31" s="4" t="str">
        <f>IF('Historical Data'!BN25="","",'Historical Data'!BN25)</f>
        <v/>
      </c>
    </row>
    <row r="32" spans="2:16">
      <c r="B32" s="319" t="str">
        <f>IF(OR('Historical Data'!B26="",'Historical Data'!B26=45616),"",'Historical Data'!B26)</f>
        <v/>
      </c>
      <c r="C32" s="150" t="str">
        <f>IF('Historical Data'!BB26="","",'Historical Data'!BB26)</f>
        <v/>
      </c>
      <c r="D32" s="150" t="str">
        <f>IF('Historical Data'!BC26="","",'Historical Data'!BC26)</f>
        <v/>
      </c>
      <c r="E32" s="150" t="str">
        <f>IF('Historical Data'!BD26="","",'Historical Data'!BD26)</f>
        <v/>
      </c>
      <c r="F32" s="150" t="str">
        <f>IF('Historical Data'!BE26="","",'Historical Data'!BE26)</f>
        <v/>
      </c>
      <c r="G32" s="150" t="str">
        <f>IF('Historical Data'!BF26="","",'Historical Data'!BF26)</f>
        <v/>
      </c>
      <c r="H32" s="616"/>
      <c r="I32" s="150" t="str">
        <f>IF('Historical Data'!BH26="","",'Historical Data'!BH26)</f>
        <v/>
      </c>
      <c r="J32" s="150" t="str">
        <f>IF('Historical Data'!BI26="","",'Historical Data'!BI26)</f>
        <v/>
      </c>
      <c r="K32" s="150" t="str">
        <f>IF('Historical Data'!BJ26="","",'Historical Data'!BJ26)</f>
        <v/>
      </c>
      <c r="L32" s="150" t="str">
        <f>IF('Historical Data'!BK26="","",'Historical Data'!BK26)</f>
        <v/>
      </c>
      <c r="M32" s="150" t="str">
        <f>IF('Historical Data'!BL26="","",'Historical Data'!BL26)</f>
        <v/>
      </c>
      <c r="N32" s="616"/>
      <c r="O32" s="4" t="str">
        <f>IF('Historical Data'!BN26="","",'Historical Data'!BN26)</f>
        <v/>
      </c>
    </row>
    <row r="33" spans="2:15">
      <c r="B33" s="319" t="str">
        <f>IF(OR('Historical Data'!B27="",'Historical Data'!B27=45616),"",'Historical Data'!B27)</f>
        <v/>
      </c>
      <c r="C33" s="150" t="str">
        <f>IF('Historical Data'!BB27="","",'Historical Data'!BB27)</f>
        <v/>
      </c>
      <c r="D33" s="150" t="str">
        <f>IF('Historical Data'!BC27="","",'Historical Data'!BC27)</f>
        <v/>
      </c>
      <c r="E33" s="150" t="str">
        <f>IF('Historical Data'!BD27="","",'Historical Data'!BD27)</f>
        <v/>
      </c>
      <c r="F33" s="150" t="str">
        <f>IF('Historical Data'!BE27="","",'Historical Data'!BE27)</f>
        <v/>
      </c>
      <c r="G33" s="150" t="str">
        <f>IF('Historical Data'!BF27="","",'Historical Data'!BF27)</f>
        <v/>
      </c>
      <c r="H33" s="616"/>
      <c r="I33" s="150" t="str">
        <f>IF('Historical Data'!BH27="","",'Historical Data'!BH27)</f>
        <v/>
      </c>
      <c r="J33" s="150" t="str">
        <f>IF('Historical Data'!BI27="","",'Historical Data'!BI27)</f>
        <v/>
      </c>
      <c r="K33" s="150" t="str">
        <f>IF('Historical Data'!BJ27="","",'Historical Data'!BJ27)</f>
        <v/>
      </c>
      <c r="L33" s="150" t="str">
        <f>IF('Historical Data'!BK27="","",'Historical Data'!BK27)</f>
        <v/>
      </c>
      <c r="M33" s="150" t="str">
        <f>IF('Historical Data'!BL27="","",'Historical Data'!BL27)</f>
        <v/>
      </c>
      <c r="N33" s="616"/>
      <c r="O33" s="4" t="str">
        <f>IF('Historical Data'!BN27="","",'Historical Data'!BN27)</f>
        <v/>
      </c>
    </row>
    <row r="34" spans="2:15">
      <c r="B34" s="319" t="str">
        <f>IF(OR('Historical Data'!B28="",'Historical Data'!B28=45616),"",'Historical Data'!B28)</f>
        <v/>
      </c>
      <c r="C34" s="150" t="str">
        <f>IF('Historical Data'!BB28="","",'Historical Data'!BB28)</f>
        <v/>
      </c>
      <c r="D34" s="150" t="str">
        <f>IF('Historical Data'!BC28="","",'Historical Data'!BC28)</f>
        <v/>
      </c>
      <c r="E34" s="150" t="str">
        <f>IF('Historical Data'!BD28="","",'Historical Data'!BD28)</f>
        <v/>
      </c>
      <c r="F34" s="150" t="str">
        <f>IF('Historical Data'!BE28="","",'Historical Data'!BE28)</f>
        <v/>
      </c>
      <c r="G34" s="150" t="str">
        <f>IF('Historical Data'!BF28="","",'Historical Data'!BF28)</f>
        <v/>
      </c>
      <c r="H34" s="616"/>
      <c r="I34" s="150" t="str">
        <f>IF('Historical Data'!BH28="","",'Historical Data'!BH28)</f>
        <v/>
      </c>
      <c r="J34" s="150" t="str">
        <f>IF('Historical Data'!BI28="","",'Historical Data'!BI28)</f>
        <v/>
      </c>
      <c r="K34" s="150" t="str">
        <f>IF('Historical Data'!BJ28="","",'Historical Data'!BJ28)</f>
        <v/>
      </c>
      <c r="L34" s="150" t="str">
        <f>IF('Historical Data'!BK28="","",'Historical Data'!BK28)</f>
        <v/>
      </c>
      <c r="M34" s="150" t="str">
        <f>IF('Historical Data'!BL28="","",'Historical Data'!BL28)</f>
        <v/>
      </c>
      <c r="N34" s="616"/>
      <c r="O34" s="4" t="str">
        <f>IF('Historical Data'!BN28="","",'Historical Data'!BN28)</f>
        <v/>
      </c>
    </row>
    <row r="35" spans="2:15">
      <c r="B35" s="319" t="str">
        <f>IF(OR('Historical Data'!B29="",'Historical Data'!B29=45616),"",'Historical Data'!B29)</f>
        <v/>
      </c>
      <c r="C35" s="150" t="str">
        <f>IF('Historical Data'!BB29="","",'Historical Data'!BB29)</f>
        <v/>
      </c>
      <c r="D35" s="150" t="str">
        <f>IF('Historical Data'!BC29="","",'Historical Data'!BC29)</f>
        <v/>
      </c>
      <c r="E35" s="150" t="str">
        <f>IF('Historical Data'!BD29="","",'Historical Data'!BD29)</f>
        <v/>
      </c>
      <c r="F35" s="150" t="str">
        <f>IF('Historical Data'!BE29="","",'Historical Data'!BE29)</f>
        <v/>
      </c>
      <c r="G35" s="150" t="str">
        <f>IF('Historical Data'!BF29="","",'Historical Data'!BF29)</f>
        <v/>
      </c>
      <c r="H35" s="616"/>
      <c r="I35" s="150" t="str">
        <f>IF('Historical Data'!BH29="","",'Historical Data'!BH29)</f>
        <v/>
      </c>
      <c r="J35" s="150" t="str">
        <f>IF('Historical Data'!BI29="","",'Historical Data'!BI29)</f>
        <v/>
      </c>
      <c r="K35" s="150" t="str">
        <f>IF('Historical Data'!BJ29="","",'Historical Data'!BJ29)</f>
        <v/>
      </c>
      <c r="L35" s="150" t="str">
        <f>IF('Historical Data'!BK29="","",'Historical Data'!BK29)</f>
        <v/>
      </c>
      <c r="M35" s="150" t="str">
        <f>IF('Historical Data'!BL29="","",'Historical Data'!BL29)</f>
        <v/>
      </c>
      <c r="N35" s="616"/>
      <c r="O35" s="4" t="str">
        <f>IF('Historical Data'!BN29="","",'Historical Data'!BN29)</f>
        <v/>
      </c>
    </row>
    <row r="36" spans="2:15">
      <c r="B36" s="319" t="str">
        <f>IF(OR('Historical Data'!B30="",'Historical Data'!B30=45616),"",'Historical Data'!B30)</f>
        <v/>
      </c>
      <c r="C36" s="150" t="str">
        <f>IF('Historical Data'!BB30="","",'Historical Data'!BB30)</f>
        <v/>
      </c>
      <c r="D36" s="150" t="str">
        <f>IF('Historical Data'!BC30="","",'Historical Data'!BC30)</f>
        <v/>
      </c>
      <c r="E36" s="150" t="str">
        <f>IF('Historical Data'!BD30="","",'Historical Data'!BD30)</f>
        <v/>
      </c>
      <c r="F36" s="150" t="str">
        <f>IF('Historical Data'!BE30="","",'Historical Data'!BE30)</f>
        <v/>
      </c>
      <c r="G36" s="150" t="str">
        <f>IF('Historical Data'!BF30="","",'Historical Data'!BF30)</f>
        <v/>
      </c>
      <c r="H36" s="616"/>
      <c r="I36" s="150" t="str">
        <f>IF('Historical Data'!BH30="","",'Historical Data'!BH30)</f>
        <v/>
      </c>
      <c r="J36" s="150" t="str">
        <f>IF('Historical Data'!BI30="","",'Historical Data'!BI30)</f>
        <v/>
      </c>
      <c r="K36" s="150" t="str">
        <f>IF('Historical Data'!BJ30="","",'Historical Data'!BJ30)</f>
        <v/>
      </c>
      <c r="L36" s="150" t="str">
        <f>IF('Historical Data'!BK30="","",'Historical Data'!BK30)</f>
        <v/>
      </c>
      <c r="M36" s="150" t="str">
        <f>IF('Historical Data'!BL30="","",'Historical Data'!BL30)</f>
        <v/>
      </c>
      <c r="N36" s="616"/>
      <c r="O36" s="4" t="str">
        <f>IF('Historical Data'!BN30="","",'Historical Data'!BN30)</f>
        <v/>
      </c>
    </row>
    <row r="37" spans="2:15">
      <c r="B37" s="319" t="str">
        <f>IF(OR('Historical Data'!B31="",'Historical Data'!B31=45616),"",'Historical Data'!B31)</f>
        <v/>
      </c>
      <c r="C37" s="150" t="str">
        <f>IF('Historical Data'!BB31="","",'Historical Data'!BB31)</f>
        <v/>
      </c>
      <c r="D37" s="150" t="str">
        <f>IF('Historical Data'!BC31="","",'Historical Data'!BC31)</f>
        <v/>
      </c>
      <c r="E37" s="150" t="str">
        <f>IF('Historical Data'!BD31="","",'Historical Data'!BD31)</f>
        <v/>
      </c>
      <c r="F37" s="150" t="str">
        <f>IF('Historical Data'!BE31="","",'Historical Data'!BE31)</f>
        <v/>
      </c>
      <c r="G37" s="150" t="str">
        <f>IF('Historical Data'!BF31="","",'Historical Data'!BF31)</f>
        <v/>
      </c>
      <c r="H37" s="616"/>
      <c r="I37" s="150" t="str">
        <f>IF('Historical Data'!BH31="","",'Historical Data'!BH31)</f>
        <v/>
      </c>
      <c r="J37" s="150" t="str">
        <f>IF('Historical Data'!BI31="","",'Historical Data'!BI31)</f>
        <v/>
      </c>
      <c r="K37" s="150" t="str">
        <f>IF('Historical Data'!BJ31="","",'Historical Data'!BJ31)</f>
        <v/>
      </c>
      <c r="L37" s="150" t="str">
        <f>IF('Historical Data'!BK31="","",'Historical Data'!BK31)</f>
        <v/>
      </c>
      <c r="M37" s="150" t="str">
        <f>IF('Historical Data'!BL31="","",'Historical Data'!BL31)</f>
        <v/>
      </c>
      <c r="N37" s="616"/>
      <c r="O37" s="4" t="str">
        <f>IF('Historical Data'!BN31="","",'Historical Data'!BN31)</f>
        <v/>
      </c>
    </row>
    <row r="38" spans="2:15">
      <c r="B38" s="319" t="str">
        <f>IF(OR('Historical Data'!B32="",'Historical Data'!B32=45616),"",'Historical Data'!B32)</f>
        <v/>
      </c>
      <c r="C38" s="150" t="str">
        <f>IF('Historical Data'!BB32="","",'Historical Data'!BB32)</f>
        <v/>
      </c>
      <c r="D38" s="150" t="str">
        <f>IF('Historical Data'!BC32="","",'Historical Data'!BC32)</f>
        <v/>
      </c>
      <c r="E38" s="150" t="str">
        <f>IF('Historical Data'!BD32="","",'Historical Data'!BD32)</f>
        <v/>
      </c>
      <c r="F38" s="150" t="str">
        <f>IF('Historical Data'!BE32="","",'Historical Data'!BE32)</f>
        <v/>
      </c>
      <c r="G38" s="150" t="str">
        <f>IF('Historical Data'!BF32="","",'Historical Data'!BF32)</f>
        <v/>
      </c>
      <c r="H38" s="616"/>
      <c r="I38" s="150" t="str">
        <f>IF('Historical Data'!BH32="","",'Historical Data'!BH32)</f>
        <v/>
      </c>
      <c r="J38" s="150" t="str">
        <f>IF('Historical Data'!BI32="","",'Historical Data'!BI32)</f>
        <v/>
      </c>
      <c r="K38" s="150" t="str">
        <f>IF('Historical Data'!BJ32="","",'Historical Data'!BJ32)</f>
        <v/>
      </c>
      <c r="L38" s="150" t="str">
        <f>IF('Historical Data'!BK32="","",'Historical Data'!BK32)</f>
        <v/>
      </c>
      <c r="M38" s="150" t="str">
        <f>IF('Historical Data'!BL32="","",'Historical Data'!BL32)</f>
        <v/>
      </c>
      <c r="N38" s="616"/>
      <c r="O38" s="4" t="str">
        <f>IF('Historical Data'!BN32="","",'Historical Data'!BN32)</f>
        <v/>
      </c>
    </row>
    <row r="39" spans="2:15">
      <c r="B39" s="319" t="str">
        <f>IF(OR('Historical Data'!B33="",'Historical Data'!B33=45616),"",'Historical Data'!B33)</f>
        <v/>
      </c>
      <c r="C39" s="150" t="str">
        <f>IF('Historical Data'!BB33="","",'Historical Data'!BB33)</f>
        <v/>
      </c>
      <c r="D39" s="150" t="str">
        <f>IF('Historical Data'!BC33="","",'Historical Data'!BC33)</f>
        <v/>
      </c>
      <c r="E39" s="150" t="str">
        <f>IF('Historical Data'!BD33="","",'Historical Data'!BD33)</f>
        <v/>
      </c>
      <c r="F39" s="150" t="str">
        <f>IF('Historical Data'!BE33="","",'Historical Data'!BE33)</f>
        <v/>
      </c>
      <c r="G39" s="150" t="str">
        <f>IF('Historical Data'!BF33="","",'Historical Data'!BF33)</f>
        <v/>
      </c>
      <c r="H39" s="616"/>
      <c r="I39" s="150" t="str">
        <f>IF('Historical Data'!BH33="","",'Historical Data'!BH33)</f>
        <v/>
      </c>
      <c r="J39" s="150" t="str">
        <f>IF('Historical Data'!BI33="","",'Historical Data'!BI33)</f>
        <v/>
      </c>
      <c r="K39" s="150" t="str">
        <f>IF('Historical Data'!BJ33="","",'Historical Data'!BJ33)</f>
        <v/>
      </c>
      <c r="L39" s="150" t="str">
        <f>IF('Historical Data'!BK33="","",'Historical Data'!BK33)</f>
        <v/>
      </c>
      <c r="M39" s="150" t="str">
        <f>IF('Historical Data'!BL33="","",'Historical Data'!BL33)</f>
        <v/>
      </c>
      <c r="N39" s="616"/>
      <c r="O39" s="4" t="str">
        <f>IF('Historical Data'!BN33="","",'Historical Data'!BN33)</f>
        <v/>
      </c>
    </row>
    <row r="40" spans="2:15">
      <c r="B40" s="319" t="str">
        <f>IF(OR('Historical Data'!B34="",'Historical Data'!B34=45616),"",'Historical Data'!B34)</f>
        <v/>
      </c>
      <c r="C40" s="150" t="str">
        <f>IF('Historical Data'!BB34="","",'Historical Data'!BB34)</f>
        <v/>
      </c>
      <c r="D40" s="150" t="str">
        <f>IF('Historical Data'!BC34="","",'Historical Data'!BC34)</f>
        <v/>
      </c>
      <c r="E40" s="150" t="str">
        <f>IF('Historical Data'!BD34="","",'Historical Data'!BD34)</f>
        <v/>
      </c>
      <c r="F40" s="150" t="str">
        <f>IF('Historical Data'!BE34="","",'Historical Data'!BE34)</f>
        <v/>
      </c>
      <c r="G40" s="150" t="str">
        <f>IF('Historical Data'!BF34="","",'Historical Data'!BF34)</f>
        <v/>
      </c>
      <c r="H40" s="616"/>
      <c r="I40" s="150" t="str">
        <f>IF('Historical Data'!BH34="","",'Historical Data'!BH34)</f>
        <v/>
      </c>
      <c r="J40" s="150" t="str">
        <f>IF('Historical Data'!BI34="","",'Historical Data'!BI34)</f>
        <v/>
      </c>
      <c r="K40" s="150" t="str">
        <f>IF('Historical Data'!BJ34="","",'Historical Data'!BJ34)</f>
        <v/>
      </c>
      <c r="L40" s="150" t="str">
        <f>IF('Historical Data'!BK34="","",'Historical Data'!BK34)</f>
        <v/>
      </c>
      <c r="M40" s="150" t="str">
        <f>IF('Historical Data'!BL34="","",'Historical Data'!BL34)</f>
        <v/>
      </c>
      <c r="N40" s="616"/>
      <c r="O40" s="4" t="str">
        <f>IF('Historical Data'!BN34="","",'Historical Data'!BN34)</f>
        <v/>
      </c>
    </row>
    <row r="41" spans="2:15">
      <c r="B41" s="319" t="str">
        <f>IF(OR('Historical Data'!B35="",'Historical Data'!B35=45616),"",'Historical Data'!B35)</f>
        <v/>
      </c>
      <c r="C41" s="150" t="str">
        <f>IF('Historical Data'!BB35="","",'Historical Data'!BB35)</f>
        <v/>
      </c>
      <c r="D41" s="150" t="str">
        <f>IF('Historical Data'!BC35="","",'Historical Data'!BC35)</f>
        <v/>
      </c>
      <c r="E41" s="150" t="str">
        <f>IF('Historical Data'!BD35="","",'Historical Data'!BD35)</f>
        <v/>
      </c>
      <c r="F41" s="150" t="str">
        <f>IF('Historical Data'!BE35="","",'Historical Data'!BE35)</f>
        <v/>
      </c>
      <c r="G41" s="150" t="str">
        <f>IF('Historical Data'!BF35="","",'Historical Data'!BF35)</f>
        <v/>
      </c>
      <c r="H41" s="616"/>
      <c r="I41" s="150" t="str">
        <f>IF('Historical Data'!BH35="","",'Historical Data'!BH35)</f>
        <v/>
      </c>
      <c r="J41" s="150" t="str">
        <f>IF('Historical Data'!BI35="","",'Historical Data'!BI35)</f>
        <v/>
      </c>
      <c r="K41" s="150" t="str">
        <f>IF('Historical Data'!BJ35="","",'Historical Data'!BJ35)</f>
        <v/>
      </c>
      <c r="L41" s="150" t="str">
        <f>IF('Historical Data'!BK35="","",'Historical Data'!BK35)</f>
        <v/>
      </c>
      <c r="M41" s="150" t="str">
        <f>IF('Historical Data'!BL35="","",'Historical Data'!BL35)</f>
        <v/>
      </c>
      <c r="N41" s="616"/>
      <c r="O41" s="4" t="str">
        <f>IF('Historical Data'!BN35="","",'Historical Data'!BN35)</f>
        <v/>
      </c>
    </row>
    <row r="42" spans="2:15">
      <c r="B42" s="319" t="str">
        <f>IF(OR('Historical Data'!B36="",'Historical Data'!B36=45616),"",'Historical Data'!B36)</f>
        <v/>
      </c>
      <c r="C42" s="150" t="str">
        <f>IF('Historical Data'!BB36="","",'Historical Data'!BB36)</f>
        <v/>
      </c>
      <c r="D42" s="150" t="str">
        <f>IF('Historical Data'!BC36="","",'Historical Data'!BC36)</f>
        <v/>
      </c>
      <c r="E42" s="150" t="str">
        <f>IF('Historical Data'!BD36="","",'Historical Data'!BD36)</f>
        <v/>
      </c>
      <c r="F42" s="150" t="str">
        <f>IF('Historical Data'!BE36="","",'Historical Data'!BE36)</f>
        <v/>
      </c>
      <c r="G42" s="150" t="str">
        <f>IF('Historical Data'!BF36="","",'Historical Data'!BF36)</f>
        <v/>
      </c>
      <c r="H42" s="616"/>
      <c r="I42" s="150" t="str">
        <f>IF('Historical Data'!BH36="","",'Historical Data'!BH36)</f>
        <v/>
      </c>
      <c r="J42" s="150" t="str">
        <f>IF('Historical Data'!BI36="","",'Historical Data'!BI36)</f>
        <v/>
      </c>
      <c r="K42" s="150" t="str">
        <f>IF('Historical Data'!BJ36="","",'Historical Data'!BJ36)</f>
        <v/>
      </c>
      <c r="L42" s="150" t="str">
        <f>IF('Historical Data'!BK36="","",'Historical Data'!BK36)</f>
        <v/>
      </c>
      <c r="M42" s="150" t="str">
        <f>IF('Historical Data'!BL36="","",'Historical Data'!BL36)</f>
        <v/>
      </c>
      <c r="N42" s="616"/>
      <c r="O42" s="4" t="str">
        <f>IF('Historical Data'!BN36="","",'Historical Data'!BN36)</f>
        <v/>
      </c>
    </row>
    <row r="43" spans="2:15">
      <c r="B43" s="319" t="str">
        <f>IF(OR('Historical Data'!B37="",'Historical Data'!B37=45616),"",'Historical Data'!B37)</f>
        <v/>
      </c>
      <c r="C43" s="150" t="str">
        <f>IF('Historical Data'!BB37="","",'Historical Data'!BB37)</f>
        <v/>
      </c>
      <c r="D43" s="150" t="str">
        <f>IF('Historical Data'!BC37="","",'Historical Data'!BC37)</f>
        <v/>
      </c>
      <c r="E43" s="150" t="str">
        <f>IF('Historical Data'!BD37="","",'Historical Data'!BD37)</f>
        <v/>
      </c>
      <c r="F43" s="150" t="str">
        <f>IF('Historical Data'!BE37="","",'Historical Data'!BE37)</f>
        <v/>
      </c>
      <c r="G43" s="150" t="str">
        <f>IF('Historical Data'!BF37="","",'Historical Data'!BF37)</f>
        <v/>
      </c>
      <c r="H43" s="616"/>
      <c r="I43" s="150" t="str">
        <f>IF('Historical Data'!BH37="","",'Historical Data'!BH37)</f>
        <v/>
      </c>
      <c r="J43" s="150" t="str">
        <f>IF('Historical Data'!BI37="","",'Historical Data'!BI37)</f>
        <v/>
      </c>
      <c r="K43" s="150" t="str">
        <f>IF('Historical Data'!BJ37="","",'Historical Data'!BJ37)</f>
        <v/>
      </c>
      <c r="L43" s="150" t="str">
        <f>IF('Historical Data'!BK37="","",'Historical Data'!BK37)</f>
        <v/>
      </c>
      <c r="M43" s="150" t="str">
        <f>IF('Historical Data'!BL37="","",'Historical Data'!BL37)</f>
        <v/>
      </c>
      <c r="N43" s="616"/>
      <c r="O43" s="4" t="str">
        <f>IF('Historical Data'!BN37="","",'Historical Data'!BN37)</f>
        <v/>
      </c>
    </row>
    <row r="44" spans="2:15">
      <c r="B44" s="319" t="str">
        <f>IF(OR('Historical Data'!B38="",'Historical Data'!B38=45616),"",'Historical Data'!B38)</f>
        <v/>
      </c>
      <c r="C44" s="150" t="str">
        <f>IF('Historical Data'!BB38="","",'Historical Data'!BB38)</f>
        <v/>
      </c>
      <c r="D44" s="150" t="str">
        <f>IF('Historical Data'!BC38="","",'Historical Data'!BC38)</f>
        <v/>
      </c>
      <c r="E44" s="150" t="str">
        <f>IF('Historical Data'!BD38="","",'Historical Data'!BD38)</f>
        <v/>
      </c>
      <c r="F44" s="150" t="str">
        <f>IF('Historical Data'!BE38="","",'Historical Data'!BE38)</f>
        <v/>
      </c>
      <c r="G44" s="150" t="str">
        <f>IF('Historical Data'!BF38="","",'Historical Data'!BF38)</f>
        <v/>
      </c>
      <c r="H44" s="616"/>
      <c r="I44" s="150" t="str">
        <f>IF('Historical Data'!BH38="","",'Historical Data'!BH38)</f>
        <v/>
      </c>
      <c r="J44" s="150" t="str">
        <f>IF('Historical Data'!BI38="","",'Historical Data'!BI38)</f>
        <v/>
      </c>
      <c r="K44" s="150" t="str">
        <f>IF('Historical Data'!BJ38="","",'Historical Data'!BJ38)</f>
        <v/>
      </c>
      <c r="L44" s="150" t="str">
        <f>IF('Historical Data'!BK38="","",'Historical Data'!BK38)</f>
        <v/>
      </c>
      <c r="M44" s="150" t="str">
        <f>IF('Historical Data'!BL38="","",'Historical Data'!BL38)</f>
        <v/>
      </c>
      <c r="N44" s="616"/>
      <c r="O44" s="4" t="str">
        <f>IF('Historical Data'!BN38="","",'Historical Data'!BN38)</f>
        <v/>
      </c>
    </row>
    <row r="45" spans="2:15">
      <c r="B45" s="319" t="str">
        <f>IF(OR('Historical Data'!B39="",'Historical Data'!B39=45616),"",'Historical Data'!B39)</f>
        <v/>
      </c>
      <c r="C45" s="150" t="str">
        <f>IF('Historical Data'!BB39="","",'Historical Data'!BB39)</f>
        <v/>
      </c>
      <c r="D45" s="150" t="str">
        <f>IF('Historical Data'!BC39="","",'Historical Data'!BC39)</f>
        <v/>
      </c>
      <c r="E45" s="150" t="str">
        <f>IF('Historical Data'!BD39="","",'Historical Data'!BD39)</f>
        <v/>
      </c>
      <c r="F45" s="150" t="str">
        <f>IF('Historical Data'!BE39="","",'Historical Data'!BE39)</f>
        <v/>
      </c>
      <c r="G45" s="150" t="str">
        <f>IF('Historical Data'!BF39="","",'Historical Data'!BF39)</f>
        <v/>
      </c>
      <c r="H45" s="616"/>
      <c r="I45" s="150" t="str">
        <f>IF('Historical Data'!BH39="","",'Historical Data'!BH39)</f>
        <v/>
      </c>
      <c r="J45" s="150" t="str">
        <f>IF('Historical Data'!BI39="","",'Historical Data'!BI39)</f>
        <v/>
      </c>
      <c r="K45" s="150" t="str">
        <f>IF('Historical Data'!BJ39="","",'Historical Data'!BJ39)</f>
        <v/>
      </c>
      <c r="L45" s="150" t="str">
        <f>IF('Historical Data'!BK39="","",'Historical Data'!BK39)</f>
        <v/>
      </c>
      <c r="M45" s="150" t="str">
        <f>IF('Historical Data'!BL39="","",'Historical Data'!BL39)</f>
        <v/>
      </c>
      <c r="N45" s="616"/>
      <c r="O45" s="4" t="str">
        <f>IF('Historical Data'!BN39="","",'Historical Data'!BN39)</f>
        <v/>
      </c>
    </row>
    <row r="46" spans="2:15">
      <c r="B46" s="319" t="str">
        <f>IF(OR('Historical Data'!B40="",'Historical Data'!B40=45616),"",'Historical Data'!B40)</f>
        <v/>
      </c>
      <c r="C46" s="150" t="str">
        <f>IF('Historical Data'!BB40="","",'Historical Data'!BB40)</f>
        <v/>
      </c>
      <c r="D46" s="150" t="str">
        <f>IF('Historical Data'!BC40="","",'Historical Data'!BC40)</f>
        <v/>
      </c>
      <c r="E46" s="150" t="str">
        <f>IF('Historical Data'!BD40="","",'Historical Data'!BD40)</f>
        <v/>
      </c>
      <c r="F46" s="150" t="str">
        <f>IF('Historical Data'!BE40="","",'Historical Data'!BE40)</f>
        <v/>
      </c>
      <c r="G46" s="150" t="str">
        <f>IF('Historical Data'!BF40="","",'Historical Data'!BF40)</f>
        <v/>
      </c>
      <c r="H46" s="616"/>
      <c r="I46" s="150" t="str">
        <f>IF('Historical Data'!BH40="","",'Historical Data'!BH40)</f>
        <v/>
      </c>
      <c r="J46" s="150" t="str">
        <f>IF('Historical Data'!BI40="","",'Historical Data'!BI40)</f>
        <v/>
      </c>
      <c r="K46" s="150" t="str">
        <f>IF('Historical Data'!BJ40="","",'Historical Data'!BJ40)</f>
        <v/>
      </c>
      <c r="L46" s="150" t="str">
        <f>IF('Historical Data'!BK40="","",'Historical Data'!BK40)</f>
        <v/>
      </c>
      <c r="M46" s="150" t="str">
        <f>IF('Historical Data'!BL40="","",'Historical Data'!BL40)</f>
        <v/>
      </c>
      <c r="N46" s="616"/>
      <c r="O46" s="4" t="str">
        <f>IF('Historical Data'!BN40="","",'Historical Data'!BN40)</f>
        <v/>
      </c>
    </row>
    <row r="47" spans="2:15">
      <c r="B47" s="319" t="str">
        <f>IF(OR('Historical Data'!B41="",'Historical Data'!B41=45616),"",'Historical Data'!B41)</f>
        <v/>
      </c>
      <c r="C47" s="150" t="str">
        <f>IF('Historical Data'!BB41="","",'Historical Data'!BB41)</f>
        <v/>
      </c>
      <c r="D47" s="150" t="str">
        <f>IF('Historical Data'!BC41="","",'Historical Data'!BC41)</f>
        <v/>
      </c>
      <c r="E47" s="150" t="str">
        <f>IF('Historical Data'!BD41="","",'Historical Data'!BD41)</f>
        <v/>
      </c>
      <c r="F47" s="150" t="str">
        <f>IF('Historical Data'!BE41="","",'Historical Data'!BE41)</f>
        <v/>
      </c>
      <c r="G47" s="150" t="str">
        <f>IF('Historical Data'!BF41="","",'Historical Data'!BF41)</f>
        <v/>
      </c>
      <c r="H47" s="616"/>
      <c r="I47" s="150" t="str">
        <f>IF('Historical Data'!BH41="","",'Historical Data'!BH41)</f>
        <v/>
      </c>
      <c r="J47" s="150" t="str">
        <f>IF('Historical Data'!BI41="","",'Historical Data'!BI41)</f>
        <v/>
      </c>
      <c r="K47" s="150" t="str">
        <f>IF('Historical Data'!BJ41="","",'Historical Data'!BJ41)</f>
        <v/>
      </c>
      <c r="L47" s="150" t="str">
        <f>IF('Historical Data'!BK41="","",'Historical Data'!BK41)</f>
        <v/>
      </c>
      <c r="M47" s="150" t="str">
        <f>IF('Historical Data'!BL41="","",'Historical Data'!BL41)</f>
        <v/>
      </c>
      <c r="N47" s="616"/>
      <c r="O47" s="4" t="str">
        <f>IF('Historical Data'!BN41="","",'Historical Data'!BN41)</f>
        <v/>
      </c>
    </row>
    <row r="48" spans="2:15">
      <c r="B48" s="319" t="str">
        <f>IF(OR('Historical Data'!B42="",'Historical Data'!B42=45616),"",'Historical Data'!B42)</f>
        <v/>
      </c>
      <c r="C48" s="150" t="str">
        <f>IF('Historical Data'!BB42="","",'Historical Data'!BB42)</f>
        <v/>
      </c>
      <c r="D48" s="150" t="str">
        <f>IF('Historical Data'!BC42="","",'Historical Data'!BC42)</f>
        <v/>
      </c>
      <c r="E48" s="150" t="str">
        <f>IF('Historical Data'!BD42="","",'Historical Data'!BD42)</f>
        <v/>
      </c>
      <c r="F48" s="150" t="str">
        <f>IF('Historical Data'!BE42="","",'Historical Data'!BE42)</f>
        <v/>
      </c>
      <c r="G48" s="150" t="str">
        <f>IF('Historical Data'!BF42="","",'Historical Data'!BF42)</f>
        <v/>
      </c>
      <c r="H48" s="616"/>
      <c r="I48" s="150" t="str">
        <f>IF('Historical Data'!BH42="","",'Historical Data'!BH42)</f>
        <v/>
      </c>
      <c r="J48" s="150" t="str">
        <f>IF('Historical Data'!BI42="","",'Historical Data'!BI42)</f>
        <v/>
      </c>
      <c r="K48" s="150" t="str">
        <f>IF('Historical Data'!BJ42="","",'Historical Data'!BJ42)</f>
        <v/>
      </c>
      <c r="L48" s="150" t="str">
        <f>IF('Historical Data'!BK42="","",'Historical Data'!BK42)</f>
        <v/>
      </c>
      <c r="M48" s="150" t="str">
        <f>IF('Historical Data'!BL42="","",'Historical Data'!BL42)</f>
        <v/>
      </c>
      <c r="N48" s="616"/>
      <c r="O48" s="4" t="str">
        <f>IF('Historical Data'!BN42="","",'Historical Data'!BN42)</f>
        <v/>
      </c>
    </row>
    <row r="49" spans="2:15">
      <c r="B49" s="319" t="str">
        <f>IF(OR('Historical Data'!B43="",'Historical Data'!B43=45616),"",'Historical Data'!B43)</f>
        <v/>
      </c>
      <c r="C49" s="150" t="str">
        <f>IF('Historical Data'!BB43="","",'Historical Data'!BB43)</f>
        <v/>
      </c>
      <c r="D49" s="150" t="str">
        <f>IF('Historical Data'!BC43="","",'Historical Data'!BC43)</f>
        <v/>
      </c>
      <c r="E49" s="150" t="str">
        <f>IF('Historical Data'!BD43="","",'Historical Data'!BD43)</f>
        <v/>
      </c>
      <c r="F49" s="150" t="str">
        <f>IF('Historical Data'!BE43="","",'Historical Data'!BE43)</f>
        <v/>
      </c>
      <c r="G49" s="150" t="str">
        <f>IF('Historical Data'!BF43="","",'Historical Data'!BF43)</f>
        <v/>
      </c>
      <c r="H49" s="616"/>
      <c r="I49" s="150" t="str">
        <f>IF('Historical Data'!BH43="","",'Historical Data'!BH43)</f>
        <v/>
      </c>
      <c r="J49" s="150" t="str">
        <f>IF('Historical Data'!BI43="","",'Historical Data'!BI43)</f>
        <v/>
      </c>
      <c r="K49" s="150" t="str">
        <f>IF('Historical Data'!BJ43="","",'Historical Data'!BJ43)</f>
        <v/>
      </c>
      <c r="L49" s="150" t="str">
        <f>IF('Historical Data'!BK43="","",'Historical Data'!BK43)</f>
        <v/>
      </c>
      <c r="M49" s="150" t="str">
        <f>IF('Historical Data'!BL43="","",'Historical Data'!BL43)</f>
        <v/>
      </c>
      <c r="N49" s="616"/>
      <c r="O49" s="4" t="str">
        <f>IF('Historical Data'!BN43="","",'Historical Data'!BN43)</f>
        <v/>
      </c>
    </row>
    <row r="50" spans="2:15">
      <c r="B50" s="319" t="str">
        <f>IF(OR('Historical Data'!B44="",'Historical Data'!B44=45616),"",'Historical Data'!B44)</f>
        <v/>
      </c>
      <c r="C50" s="150" t="str">
        <f>IF('Historical Data'!BB44="","",'Historical Data'!BB44)</f>
        <v/>
      </c>
      <c r="D50" s="150" t="str">
        <f>IF('Historical Data'!BC44="","",'Historical Data'!BC44)</f>
        <v/>
      </c>
      <c r="E50" s="150" t="str">
        <f>IF('Historical Data'!BD44="","",'Historical Data'!BD44)</f>
        <v/>
      </c>
      <c r="F50" s="150" t="str">
        <f>IF('Historical Data'!BE44="","",'Historical Data'!BE44)</f>
        <v/>
      </c>
      <c r="G50" s="150" t="str">
        <f>IF('Historical Data'!BF44="","",'Historical Data'!BF44)</f>
        <v/>
      </c>
      <c r="H50" s="616"/>
      <c r="I50" s="150" t="str">
        <f>IF('Historical Data'!BH44="","",'Historical Data'!BH44)</f>
        <v/>
      </c>
      <c r="J50" s="150" t="str">
        <f>IF('Historical Data'!BI44="","",'Historical Data'!BI44)</f>
        <v/>
      </c>
      <c r="K50" s="150" t="str">
        <f>IF('Historical Data'!BJ44="","",'Historical Data'!BJ44)</f>
        <v/>
      </c>
      <c r="L50" s="150" t="str">
        <f>IF('Historical Data'!BK44="","",'Historical Data'!BK44)</f>
        <v/>
      </c>
      <c r="M50" s="150" t="str">
        <f>IF('Historical Data'!BL44="","",'Historical Data'!BL44)</f>
        <v/>
      </c>
      <c r="N50" s="616"/>
      <c r="O50" s="4" t="str">
        <f>IF('Historical Data'!BN44="","",'Historical Data'!BN44)</f>
        <v/>
      </c>
    </row>
    <row r="51" spans="2:15">
      <c r="B51" s="319" t="str">
        <f>IF(OR('Historical Data'!B45="",'Historical Data'!B45=45616),"",'Historical Data'!B45)</f>
        <v/>
      </c>
      <c r="C51" s="150" t="str">
        <f>IF('Historical Data'!BB45="","",'Historical Data'!BB45)</f>
        <v/>
      </c>
      <c r="D51" s="150" t="str">
        <f>IF('Historical Data'!BC45="","",'Historical Data'!BC45)</f>
        <v/>
      </c>
      <c r="E51" s="150" t="str">
        <f>IF('Historical Data'!BD45="","",'Historical Data'!BD45)</f>
        <v/>
      </c>
      <c r="F51" s="150" t="str">
        <f>IF('Historical Data'!BE45="","",'Historical Data'!BE45)</f>
        <v/>
      </c>
      <c r="G51" s="150" t="str">
        <f>IF('Historical Data'!BF45="","",'Historical Data'!BF45)</f>
        <v/>
      </c>
      <c r="H51" s="616"/>
      <c r="I51" s="150" t="str">
        <f>IF('Historical Data'!BH45="","",'Historical Data'!BH45)</f>
        <v/>
      </c>
      <c r="J51" s="150" t="str">
        <f>IF('Historical Data'!BI45="","",'Historical Data'!BI45)</f>
        <v/>
      </c>
      <c r="K51" s="150" t="str">
        <f>IF('Historical Data'!BJ45="","",'Historical Data'!BJ45)</f>
        <v/>
      </c>
      <c r="L51" s="150" t="str">
        <f>IF('Historical Data'!BK45="","",'Historical Data'!BK45)</f>
        <v/>
      </c>
      <c r="M51" s="150" t="str">
        <f>IF('Historical Data'!BL45="","",'Historical Data'!BL45)</f>
        <v/>
      </c>
      <c r="N51" s="616"/>
      <c r="O51" s="4" t="str">
        <f>IF('Historical Data'!BN45="","",'Historical Data'!BN45)</f>
        <v/>
      </c>
    </row>
    <row r="52" spans="2:15">
      <c r="B52" s="319" t="str">
        <f>IF(OR('Historical Data'!B46="",'Historical Data'!B46=45616),"",'Historical Data'!B46)</f>
        <v/>
      </c>
      <c r="C52" s="150" t="str">
        <f>IF('Historical Data'!BB46="","",'Historical Data'!BB46)</f>
        <v/>
      </c>
      <c r="D52" s="150" t="str">
        <f>IF('Historical Data'!BC46="","",'Historical Data'!BC46)</f>
        <v/>
      </c>
      <c r="E52" s="150" t="str">
        <f>IF('Historical Data'!BD46="","",'Historical Data'!BD46)</f>
        <v/>
      </c>
      <c r="F52" s="150" t="str">
        <f>IF('Historical Data'!BE46="","",'Historical Data'!BE46)</f>
        <v/>
      </c>
      <c r="G52" s="150" t="str">
        <f>IF('Historical Data'!BF46="","",'Historical Data'!BF46)</f>
        <v/>
      </c>
      <c r="H52" s="616"/>
      <c r="I52" s="150" t="str">
        <f>IF('Historical Data'!BH46="","",'Historical Data'!BH46)</f>
        <v/>
      </c>
      <c r="J52" s="150" t="str">
        <f>IF('Historical Data'!BI46="","",'Historical Data'!BI46)</f>
        <v/>
      </c>
      <c r="K52" s="150" t="str">
        <f>IF('Historical Data'!BJ46="","",'Historical Data'!BJ46)</f>
        <v/>
      </c>
      <c r="L52" s="150" t="str">
        <f>IF('Historical Data'!BK46="","",'Historical Data'!BK46)</f>
        <v/>
      </c>
      <c r="M52" s="150" t="str">
        <f>IF('Historical Data'!BL46="","",'Historical Data'!BL46)</f>
        <v/>
      </c>
      <c r="N52" s="616"/>
      <c r="O52" s="4" t="str">
        <f>IF('Historical Data'!BN46="","",'Historical Data'!BN46)</f>
        <v/>
      </c>
    </row>
    <row r="53" spans="2:15">
      <c r="B53" s="319" t="str">
        <f>IF(OR('Historical Data'!B47="",'Historical Data'!B47=45616),"",'Historical Data'!B47)</f>
        <v/>
      </c>
      <c r="C53" s="150" t="str">
        <f>IF('Historical Data'!BB47="","",'Historical Data'!BB47)</f>
        <v/>
      </c>
      <c r="D53" s="150" t="str">
        <f>IF('Historical Data'!BC47="","",'Historical Data'!BC47)</f>
        <v/>
      </c>
      <c r="E53" s="150" t="str">
        <f>IF('Historical Data'!BD47="","",'Historical Data'!BD47)</f>
        <v/>
      </c>
      <c r="F53" s="150" t="str">
        <f>IF('Historical Data'!BE47="","",'Historical Data'!BE47)</f>
        <v/>
      </c>
      <c r="G53" s="150" t="str">
        <f>IF('Historical Data'!BF47="","",'Historical Data'!BF47)</f>
        <v/>
      </c>
      <c r="H53" s="616"/>
      <c r="I53" s="150" t="str">
        <f>IF('Historical Data'!BH47="","",'Historical Data'!BH47)</f>
        <v/>
      </c>
      <c r="J53" s="150" t="str">
        <f>IF('Historical Data'!BI47="","",'Historical Data'!BI47)</f>
        <v/>
      </c>
      <c r="K53" s="150" t="str">
        <f>IF('Historical Data'!BJ47="","",'Historical Data'!BJ47)</f>
        <v/>
      </c>
      <c r="L53" s="150" t="str">
        <f>IF('Historical Data'!BK47="","",'Historical Data'!BK47)</f>
        <v/>
      </c>
      <c r="M53" s="150" t="str">
        <f>IF('Historical Data'!BL47="","",'Historical Data'!BL47)</f>
        <v/>
      </c>
      <c r="N53" s="616"/>
      <c r="O53" s="4" t="str">
        <f>IF('Historical Data'!BN47="","",'Historical Data'!BN47)</f>
        <v/>
      </c>
    </row>
    <row r="54" spans="2:15">
      <c r="B54" s="319" t="str">
        <f>IF(OR('Historical Data'!B48="",'Historical Data'!B48=45616),"",'Historical Data'!B48)</f>
        <v/>
      </c>
      <c r="C54" s="150" t="str">
        <f>IF('Historical Data'!BB48="","",'Historical Data'!BB48)</f>
        <v/>
      </c>
      <c r="D54" s="150" t="str">
        <f>IF('Historical Data'!BC48="","",'Historical Data'!BC48)</f>
        <v/>
      </c>
      <c r="E54" s="150" t="str">
        <f>IF('Historical Data'!BD48="","",'Historical Data'!BD48)</f>
        <v/>
      </c>
      <c r="F54" s="150" t="str">
        <f>IF('Historical Data'!BE48="","",'Historical Data'!BE48)</f>
        <v/>
      </c>
      <c r="G54" s="150" t="str">
        <f>IF('Historical Data'!BF48="","",'Historical Data'!BF48)</f>
        <v/>
      </c>
      <c r="H54" s="616"/>
      <c r="I54" s="150" t="str">
        <f>IF('Historical Data'!BH48="","",'Historical Data'!BH48)</f>
        <v/>
      </c>
      <c r="J54" s="150" t="str">
        <f>IF('Historical Data'!BI48="","",'Historical Data'!BI48)</f>
        <v/>
      </c>
      <c r="K54" s="150" t="str">
        <f>IF('Historical Data'!BJ48="","",'Historical Data'!BJ48)</f>
        <v/>
      </c>
      <c r="L54" s="150" t="str">
        <f>IF('Historical Data'!BK48="","",'Historical Data'!BK48)</f>
        <v/>
      </c>
      <c r="M54" s="150" t="str">
        <f>IF('Historical Data'!BL48="","",'Historical Data'!BL48)</f>
        <v/>
      </c>
      <c r="N54" s="616"/>
      <c r="O54" s="4" t="str">
        <f>IF('Historical Data'!BN48="","",'Historical Data'!BN48)</f>
        <v/>
      </c>
    </row>
    <row r="55" spans="2:15">
      <c r="B55" s="319" t="str">
        <f>IF(OR('Historical Data'!B49="",'Historical Data'!B49=45616),"",'Historical Data'!B49)</f>
        <v/>
      </c>
      <c r="C55" s="150" t="str">
        <f>IF('Historical Data'!BB49="","",'Historical Data'!BB49)</f>
        <v/>
      </c>
      <c r="D55" s="150" t="str">
        <f>IF('Historical Data'!BC49="","",'Historical Data'!BC49)</f>
        <v/>
      </c>
      <c r="E55" s="150" t="str">
        <f>IF('Historical Data'!BD49="","",'Historical Data'!BD49)</f>
        <v/>
      </c>
      <c r="F55" s="150" t="str">
        <f>IF('Historical Data'!BE49="","",'Historical Data'!BE49)</f>
        <v/>
      </c>
      <c r="G55" s="150" t="str">
        <f>IF('Historical Data'!BF49="","",'Historical Data'!BF49)</f>
        <v/>
      </c>
      <c r="H55" s="616"/>
      <c r="I55" s="150" t="str">
        <f>IF('Historical Data'!BH49="","",'Historical Data'!BH49)</f>
        <v/>
      </c>
      <c r="J55" s="150" t="str">
        <f>IF('Historical Data'!BI49="","",'Historical Data'!BI49)</f>
        <v/>
      </c>
      <c r="K55" s="150" t="str">
        <f>IF('Historical Data'!BJ49="","",'Historical Data'!BJ49)</f>
        <v/>
      </c>
      <c r="L55" s="150" t="str">
        <f>IF('Historical Data'!BK49="","",'Historical Data'!BK49)</f>
        <v/>
      </c>
      <c r="M55" s="150" t="str">
        <f>IF('Historical Data'!BL49="","",'Historical Data'!BL49)</f>
        <v/>
      </c>
      <c r="N55" s="616"/>
      <c r="O55" s="4" t="str">
        <f>IF('Historical Data'!BN49="","",'Historical Data'!BN49)</f>
        <v/>
      </c>
    </row>
    <row r="56" spans="2:15">
      <c r="B56" s="319" t="str">
        <f>IF(OR('Historical Data'!B50="",'Historical Data'!B50=45616),"",'Historical Data'!B50)</f>
        <v/>
      </c>
      <c r="C56" s="150" t="str">
        <f>IF('Historical Data'!BB50="","",'Historical Data'!BB50)</f>
        <v/>
      </c>
      <c r="D56" s="150" t="str">
        <f>IF('Historical Data'!BC50="","",'Historical Data'!BC50)</f>
        <v/>
      </c>
      <c r="E56" s="150" t="str">
        <f>IF('Historical Data'!BD50="","",'Historical Data'!BD50)</f>
        <v/>
      </c>
      <c r="F56" s="150" t="str">
        <f>IF('Historical Data'!BE50="","",'Historical Data'!BE50)</f>
        <v/>
      </c>
      <c r="G56" s="150" t="str">
        <f>IF('Historical Data'!BF50="","",'Historical Data'!BF50)</f>
        <v/>
      </c>
      <c r="H56" s="616"/>
      <c r="I56" s="150" t="str">
        <f>IF('Historical Data'!BH50="","",'Historical Data'!BH50)</f>
        <v/>
      </c>
      <c r="J56" s="150" t="str">
        <f>IF('Historical Data'!BI50="","",'Historical Data'!BI50)</f>
        <v/>
      </c>
      <c r="K56" s="150" t="str">
        <f>IF('Historical Data'!BJ50="","",'Historical Data'!BJ50)</f>
        <v/>
      </c>
      <c r="L56" s="150" t="str">
        <f>IF('Historical Data'!BK50="","",'Historical Data'!BK50)</f>
        <v/>
      </c>
      <c r="M56" s="150" t="str">
        <f>IF('Historical Data'!BL50="","",'Historical Data'!BL50)</f>
        <v/>
      </c>
      <c r="N56" s="616"/>
      <c r="O56" s="4" t="str">
        <f>IF('Historical Data'!BN50="","",'Historical Data'!BN50)</f>
        <v/>
      </c>
    </row>
    <row r="57" spans="2:15">
      <c r="B57" s="319" t="str">
        <f>IF(OR('Historical Data'!B51="",'Historical Data'!B51=45616),"",'Historical Data'!B51)</f>
        <v/>
      </c>
      <c r="C57" s="150" t="str">
        <f>IF('Historical Data'!BB51="","",'Historical Data'!BB51)</f>
        <v/>
      </c>
      <c r="D57" s="150" t="str">
        <f>IF('Historical Data'!BC51="","",'Historical Data'!BC51)</f>
        <v/>
      </c>
      <c r="E57" s="150" t="str">
        <f>IF('Historical Data'!BD51="","",'Historical Data'!BD51)</f>
        <v/>
      </c>
      <c r="F57" s="150" t="str">
        <f>IF('Historical Data'!BE51="","",'Historical Data'!BE51)</f>
        <v/>
      </c>
      <c r="G57" s="150" t="str">
        <f>IF('Historical Data'!BF51="","",'Historical Data'!BF51)</f>
        <v/>
      </c>
      <c r="H57" s="616"/>
      <c r="I57" s="150" t="str">
        <f>IF('Historical Data'!BH51="","",'Historical Data'!BH51)</f>
        <v/>
      </c>
      <c r="J57" s="150" t="str">
        <f>IF('Historical Data'!BI51="","",'Historical Data'!BI51)</f>
        <v/>
      </c>
      <c r="K57" s="150" t="str">
        <f>IF('Historical Data'!BJ51="","",'Historical Data'!BJ51)</f>
        <v/>
      </c>
      <c r="L57" s="150" t="str">
        <f>IF('Historical Data'!BK51="","",'Historical Data'!BK51)</f>
        <v/>
      </c>
      <c r="M57" s="150" t="str">
        <f>IF('Historical Data'!BL51="","",'Historical Data'!BL51)</f>
        <v/>
      </c>
      <c r="N57" s="616"/>
      <c r="O57" s="4" t="str">
        <f>IF('Historical Data'!BN51="","",'Historical Data'!BN51)</f>
        <v/>
      </c>
    </row>
    <row r="58" spans="2:15">
      <c r="B58" s="319" t="str">
        <f>IF(OR('Historical Data'!B52="",'Historical Data'!B52=45616),"",'Historical Data'!B52)</f>
        <v/>
      </c>
      <c r="C58" s="150" t="str">
        <f>IF('Historical Data'!BB52="","",'Historical Data'!BB52)</f>
        <v/>
      </c>
      <c r="D58" s="150" t="str">
        <f>IF('Historical Data'!BC52="","",'Historical Data'!BC52)</f>
        <v/>
      </c>
      <c r="E58" s="150" t="str">
        <f>IF('Historical Data'!BD52="","",'Historical Data'!BD52)</f>
        <v/>
      </c>
      <c r="F58" s="150" t="str">
        <f>IF('Historical Data'!BE52="","",'Historical Data'!BE52)</f>
        <v/>
      </c>
      <c r="G58" s="150" t="str">
        <f>IF('Historical Data'!BF52="","",'Historical Data'!BF52)</f>
        <v/>
      </c>
      <c r="H58" s="616"/>
      <c r="I58" s="150" t="str">
        <f>IF('Historical Data'!BH52="","",'Historical Data'!BH52)</f>
        <v/>
      </c>
      <c r="J58" s="150" t="str">
        <f>IF('Historical Data'!BI52="","",'Historical Data'!BI52)</f>
        <v/>
      </c>
      <c r="K58" s="150" t="str">
        <f>IF('Historical Data'!BJ52="","",'Historical Data'!BJ52)</f>
        <v/>
      </c>
      <c r="L58" s="150" t="str">
        <f>IF('Historical Data'!BK52="","",'Historical Data'!BK52)</f>
        <v/>
      </c>
      <c r="M58" s="150" t="str">
        <f>IF('Historical Data'!BL52="","",'Historical Data'!BL52)</f>
        <v/>
      </c>
      <c r="N58" s="616"/>
      <c r="O58" s="4" t="str">
        <f>IF('Historical Data'!BN52="","",'Historical Data'!BN52)</f>
        <v/>
      </c>
    </row>
    <row r="59" spans="2:15">
      <c r="B59" s="319" t="str">
        <f>IF(OR('Historical Data'!B53="",'Historical Data'!B53=45616),"",'Historical Data'!B53)</f>
        <v/>
      </c>
      <c r="C59" s="150" t="str">
        <f>IF('Historical Data'!BB53="","",'Historical Data'!BB53)</f>
        <v/>
      </c>
      <c r="D59" s="150" t="str">
        <f>IF('Historical Data'!BC53="","",'Historical Data'!BC53)</f>
        <v/>
      </c>
      <c r="E59" s="150" t="str">
        <f>IF('Historical Data'!BD53="","",'Historical Data'!BD53)</f>
        <v/>
      </c>
      <c r="F59" s="150" t="str">
        <f>IF('Historical Data'!BE53="","",'Historical Data'!BE53)</f>
        <v/>
      </c>
      <c r="G59" s="150" t="str">
        <f>IF('Historical Data'!BF53="","",'Historical Data'!BF53)</f>
        <v/>
      </c>
      <c r="H59" s="616"/>
      <c r="I59" s="150" t="str">
        <f>IF('Historical Data'!BH53="","",'Historical Data'!BH53)</f>
        <v/>
      </c>
      <c r="J59" s="150" t="str">
        <f>IF('Historical Data'!BI53="","",'Historical Data'!BI53)</f>
        <v/>
      </c>
      <c r="K59" s="150" t="str">
        <f>IF('Historical Data'!BJ53="","",'Historical Data'!BJ53)</f>
        <v/>
      </c>
      <c r="L59" s="150" t="str">
        <f>IF('Historical Data'!BK53="","",'Historical Data'!BK53)</f>
        <v/>
      </c>
      <c r="M59" s="150" t="str">
        <f>IF('Historical Data'!BL53="","",'Historical Data'!BL53)</f>
        <v/>
      </c>
      <c r="N59" s="616"/>
      <c r="O59" s="4" t="str">
        <f>IF('Historical Data'!BN53="","",'Historical Data'!BN53)</f>
        <v/>
      </c>
    </row>
    <row r="60" spans="2:15">
      <c r="B60" s="319" t="str">
        <f>IF(OR('Historical Data'!B54="",'Historical Data'!B54=45616),"",'Historical Data'!B54)</f>
        <v/>
      </c>
      <c r="C60" s="150" t="str">
        <f>IF('Historical Data'!BB54="","",'Historical Data'!BB54)</f>
        <v/>
      </c>
      <c r="D60" s="150" t="str">
        <f>IF('Historical Data'!BC54="","",'Historical Data'!BC54)</f>
        <v/>
      </c>
      <c r="E60" s="150" t="str">
        <f>IF('Historical Data'!BD54="","",'Historical Data'!BD54)</f>
        <v/>
      </c>
      <c r="F60" s="150" t="str">
        <f>IF('Historical Data'!BE54="","",'Historical Data'!BE54)</f>
        <v/>
      </c>
      <c r="G60" s="150" t="str">
        <f>IF('Historical Data'!BF54="","",'Historical Data'!BF54)</f>
        <v/>
      </c>
      <c r="H60" s="616"/>
      <c r="I60" s="150" t="str">
        <f>IF('Historical Data'!BH54="","",'Historical Data'!BH54)</f>
        <v/>
      </c>
      <c r="J60" s="150" t="str">
        <f>IF('Historical Data'!BI54="","",'Historical Data'!BI54)</f>
        <v/>
      </c>
      <c r="K60" s="150" t="str">
        <f>IF('Historical Data'!BJ54="","",'Historical Data'!BJ54)</f>
        <v/>
      </c>
      <c r="L60" s="150" t="str">
        <f>IF('Historical Data'!BK54="","",'Historical Data'!BK54)</f>
        <v/>
      </c>
      <c r="M60" s="150" t="str">
        <f>IF('Historical Data'!BL54="","",'Historical Data'!BL54)</f>
        <v/>
      </c>
      <c r="N60" s="616"/>
      <c r="O60" s="4" t="str">
        <f>IF('Historical Data'!BN54="","",'Historical Data'!BN54)</f>
        <v/>
      </c>
    </row>
    <row r="61" spans="2:15">
      <c r="B61" s="319" t="str">
        <f>IF(OR('Historical Data'!B55="",'Historical Data'!B55=45616),"",'Historical Data'!B55)</f>
        <v/>
      </c>
      <c r="C61" s="150" t="str">
        <f>IF('Historical Data'!BB55="","",'Historical Data'!BB55)</f>
        <v/>
      </c>
      <c r="D61" s="150" t="str">
        <f>IF('Historical Data'!BC55="","",'Historical Data'!BC55)</f>
        <v/>
      </c>
      <c r="E61" s="150" t="str">
        <f>IF('Historical Data'!BD55="","",'Historical Data'!BD55)</f>
        <v/>
      </c>
      <c r="F61" s="150" t="str">
        <f>IF('Historical Data'!BE55="","",'Historical Data'!BE55)</f>
        <v/>
      </c>
      <c r="G61" s="150" t="str">
        <f>IF('Historical Data'!BF55="","",'Historical Data'!BF55)</f>
        <v/>
      </c>
      <c r="H61" s="616"/>
      <c r="I61" s="150" t="str">
        <f>IF('Historical Data'!BH55="","",'Historical Data'!BH55)</f>
        <v/>
      </c>
      <c r="J61" s="150" t="str">
        <f>IF('Historical Data'!BI55="","",'Historical Data'!BI55)</f>
        <v/>
      </c>
      <c r="K61" s="150" t="str">
        <f>IF('Historical Data'!BJ55="","",'Historical Data'!BJ55)</f>
        <v/>
      </c>
      <c r="L61" s="150" t="str">
        <f>IF('Historical Data'!BK55="","",'Historical Data'!BK55)</f>
        <v/>
      </c>
      <c r="M61" s="150" t="str">
        <f>IF('Historical Data'!BL55="","",'Historical Data'!BL55)</f>
        <v/>
      </c>
      <c r="N61" s="616"/>
      <c r="O61" s="4" t="str">
        <f>IF('Historical Data'!BN55="","",'Historical Data'!BN55)</f>
        <v/>
      </c>
    </row>
    <row r="62" spans="2:15">
      <c r="B62" s="319" t="str">
        <f>IF(OR('Historical Data'!B56="",'Historical Data'!B56=45616),"",'Historical Data'!B56)</f>
        <v/>
      </c>
      <c r="C62" s="150" t="str">
        <f>IF('Historical Data'!BB56="","",'Historical Data'!BB56)</f>
        <v/>
      </c>
      <c r="D62" s="150" t="str">
        <f>IF('Historical Data'!BC56="","",'Historical Data'!BC56)</f>
        <v/>
      </c>
      <c r="E62" s="150" t="str">
        <f>IF('Historical Data'!BD56="","",'Historical Data'!BD56)</f>
        <v/>
      </c>
      <c r="F62" s="150" t="str">
        <f>IF('Historical Data'!BE56="","",'Historical Data'!BE56)</f>
        <v/>
      </c>
      <c r="G62" s="150" t="str">
        <f>IF('Historical Data'!BF56="","",'Historical Data'!BF56)</f>
        <v/>
      </c>
      <c r="H62" s="616"/>
      <c r="I62" s="150" t="str">
        <f>IF('Historical Data'!BH56="","",'Historical Data'!BH56)</f>
        <v/>
      </c>
      <c r="J62" s="150" t="str">
        <f>IF('Historical Data'!BI56="","",'Historical Data'!BI56)</f>
        <v/>
      </c>
      <c r="K62" s="150" t="str">
        <f>IF('Historical Data'!BJ56="","",'Historical Data'!BJ56)</f>
        <v/>
      </c>
      <c r="L62" s="150" t="str">
        <f>IF('Historical Data'!BK56="","",'Historical Data'!BK56)</f>
        <v/>
      </c>
      <c r="M62" s="150" t="str">
        <f>IF('Historical Data'!BL56="","",'Historical Data'!BL56)</f>
        <v/>
      </c>
      <c r="N62" s="616"/>
      <c r="O62" s="4" t="str">
        <f>IF('Historical Data'!BN56="","",'Historical Data'!BN56)</f>
        <v/>
      </c>
    </row>
    <row r="63" spans="2:15">
      <c r="B63" s="319" t="str">
        <f>IF(OR('Historical Data'!B57="",'Historical Data'!B57=45616),"",'Historical Data'!B57)</f>
        <v/>
      </c>
      <c r="C63" s="150" t="str">
        <f>IF('Historical Data'!BB57="","",'Historical Data'!BB57)</f>
        <v/>
      </c>
      <c r="D63" s="150" t="str">
        <f>IF('Historical Data'!BC57="","",'Historical Data'!BC57)</f>
        <v/>
      </c>
      <c r="E63" s="150" t="str">
        <f>IF('Historical Data'!BD57="","",'Historical Data'!BD57)</f>
        <v/>
      </c>
      <c r="F63" s="150" t="str">
        <f>IF('Historical Data'!BE57="","",'Historical Data'!BE57)</f>
        <v/>
      </c>
      <c r="G63" s="150" t="str">
        <f>IF('Historical Data'!BF57="","",'Historical Data'!BF57)</f>
        <v/>
      </c>
      <c r="H63" s="616"/>
      <c r="I63" s="150" t="str">
        <f>IF('Historical Data'!BH57="","",'Historical Data'!BH57)</f>
        <v/>
      </c>
      <c r="J63" s="150" t="str">
        <f>IF('Historical Data'!BI57="","",'Historical Data'!BI57)</f>
        <v/>
      </c>
      <c r="K63" s="150" t="str">
        <f>IF('Historical Data'!BJ57="","",'Historical Data'!BJ57)</f>
        <v/>
      </c>
      <c r="L63" s="150" t="str">
        <f>IF('Historical Data'!BK57="","",'Historical Data'!BK57)</f>
        <v/>
      </c>
      <c r="M63" s="150" t="str">
        <f>IF('Historical Data'!BL57="","",'Historical Data'!BL57)</f>
        <v/>
      </c>
      <c r="N63" s="616"/>
      <c r="O63" s="4" t="str">
        <f>IF('Historical Data'!BN57="","",'Historical Data'!BN57)</f>
        <v/>
      </c>
    </row>
    <row r="64" spans="2:15">
      <c r="B64" s="319" t="str">
        <f>IF(OR('Historical Data'!B58="",'Historical Data'!B58=45616),"",'Historical Data'!B58)</f>
        <v/>
      </c>
      <c r="C64" s="150" t="str">
        <f>IF('Historical Data'!BB58="","",'Historical Data'!BB58)</f>
        <v/>
      </c>
      <c r="D64" s="150" t="str">
        <f>IF('Historical Data'!BC58="","",'Historical Data'!BC58)</f>
        <v/>
      </c>
      <c r="E64" s="150" t="str">
        <f>IF('Historical Data'!BD58="","",'Historical Data'!BD58)</f>
        <v/>
      </c>
      <c r="F64" s="150" t="str">
        <f>IF('Historical Data'!BE58="","",'Historical Data'!BE58)</f>
        <v/>
      </c>
      <c r="G64" s="150" t="str">
        <f>IF('Historical Data'!BF58="","",'Historical Data'!BF58)</f>
        <v/>
      </c>
      <c r="H64" s="616"/>
      <c r="I64" s="150" t="str">
        <f>IF('Historical Data'!BH58="","",'Historical Data'!BH58)</f>
        <v/>
      </c>
      <c r="J64" s="150" t="str">
        <f>IF('Historical Data'!BI58="","",'Historical Data'!BI58)</f>
        <v/>
      </c>
      <c r="K64" s="150" t="str">
        <f>IF('Historical Data'!BJ58="","",'Historical Data'!BJ58)</f>
        <v/>
      </c>
      <c r="L64" s="150" t="str">
        <f>IF('Historical Data'!BK58="","",'Historical Data'!BK58)</f>
        <v/>
      </c>
      <c r="M64" s="150" t="str">
        <f>IF('Historical Data'!BL58="","",'Historical Data'!BL58)</f>
        <v/>
      </c>
      <c r="N64" s="616"/>
      <c r="O64" s="4" t="str">
        <f>IF('Historical Data'!BN58="","",'Historical Data'!BN58)</f>
        <v/>
      </c>
    </row>
    <row r="65" spans="2:15">
      <c r="B65" s="319" t="str">
        <f>IF(OR('Historical Data'!B59="",'Historical Data'!B59=45616),"",'Historical Data'!B59)</f>
        <v/>
      </c>
      <c r="C65" s="150" t="str">
        <f>IF('Historical Data'!BB59="","",'Historical Data'!BB59)</f>
        <v/>
      </c>
      <c r="D65" s="150" t="str">
        <f>IF('Historical Data'!BC59="","",'Historical Data'!BC59)</f>
        <v/>
      </c>
      <c r="E65" s="150" t="str">
        <f>IF('Historical Data'!BD59="","",'Historical Data'!BD59)</f>
        <v/>
      </c>
      <c r="F65" s="150" t="str">
        <f>IF('Historical Data'!BE59="","",'Historical Data'!BE59)</f>
        <v/>
      </c>
      <c r="G65" s="150" t="str">
        <f>IF('Historical Data'!BF59="","",'Historical Data'!BF59)</f>
        <v/>
      </c>
      <c r="H65" s="616"/>
      <c r="I65" s="150" t="str">
        <f>IF('Historical Data'!BH59="","",'Historical Data'!BH59)</f>
        <v/>
      </c>
      <c r="J65" s="150" t="str">
        <f>IF('Historical Data'!BI59="","",'Historical Data'!BI59)</f>
        <v/>
      </c>
      <c r="K65" s="150" t="str">
        <f>IF('Historical Data'!BJ59="","",'Historical Data'!BJ59)</f>
        <v/>
      </c>
      <c r="L65" s="150" t="str">
        <f>IF('Historical Data'!BK59="","",'Historical Data'!BK59)</f>
        <v/>
      </c>
      <c r="M65" s="150" t="str">
        <f>IF('Historical Data'!BL59="","",'Historical Data'!BL59)</f>
        <v/>
      </c>
      <c r="N65" s="616"/>
      <c r="O65" s="4" t="str">
        <f>IF('Historical Data'!BN59="","",'Historical Data'!BN59)</f>
        <v/>
      </c>
    </row>
    <row r="66" spans="2:15">
      <c r="B66" s="319" t="str">
        <f>IF(OR('Historical Data'!B60="",'Historical Data'!B60=45616),"",'Historical Data'!B60)</f>
        <v/>
      </c>
      <c r="C66" s="150" t="str">
        <f>IF('Historical Data'!BB60="","",'Historical Data'!BB60)</f>
        <v/>
      </c>
      <c r="D66" s="150" t="str">
        <f>IF('Historical Data'!BC60="","",'Historical Data'!BC60)</f>
        <v/>
      </c>
      <c r="E66" s="150" t="str">
        <f>IF('Historical Data'!BD60="","",'Historical Data'!BD60)</f>
        <v/>
      </c>
      <c r="F66" s="150" t="str">
        <f>IF('Historical Data'!BE60="","",'Historical Data'!BE60)</f>
        <v/>
      </c>
      <c r="G66" s="150" t="str">
        <f>IF('Historical Data'!BF60="","",'Historical Data'!BF60)</f>
        <v/>
      </c>
      <c r="H66" s="616"/>
      <c r="I66" s="150" t="str">
        <f>IF('Historical Data'!BH60="","",'Historical Data'!BH60)</f>
        <v/>
      </c>
      <c r="J66" s="150" t="str">
        <f>IF('Historical Data'!BI60="","",'Historical Data'!BI60)</f>
        <v/>
      </c>
      <c r="K66" s="150" t="str">
        <f>IF('Historical Data'!BJ60="","",'Historical Data'!BJ60)</f>
        <v/>
      </c>
      <c r="L66" s="150" t="str">
        <f>IF('Historical Data'!BK60="","",'Historical Data'!BK60)</f>
        <v/>
      </c>
      <c r="M66" s="150" t="str">
        <f>IF('Historical Data'!BL60="","",'Historical Data'!BL60)</f>
        <v/>
      </c>
      <c r="N66" s="616"/>
      <c r="O66" s="4" t="str">
        <f>IF('Historical Data'!BN60="","",'Historical Data'!BN60)</f>
        <v/>
      </c>
    </row>
    <row r="67" spans="2:15">
      <c r="B67" s="319" t="str">
        <f>IF(OR('Historical Data'!B61="",'Historical Data'!B61=45616),"",'Historical Data'!B61)</f>
        <v/>
      </c>
      <c r="C67" s="150" t="str">
        <f>IF('Historical Data'!BB61="","",'Historical Data'!BB61)</f>
        <v/>
      </c>
      <c r="D67" s="150" t="str">
        <f>IF('Historical Data'!BC61="","",'Historical Data'!BC61)</f>
        <v/>
      </c>
      <c r="E67" s="150" t="str">
        <f>IF('Historical Data'!BD61="","",'Historical Data'!BD61)</f>
        <v/>
      </c>
      <c r="F67" s="150" t="str">
        <f>IF('Historical Data'!BE61="","",'Historical Data'!BE61)</f>
        <v/>
      </c>
      <c r="G67" s="150" t="str">
        <f>IF('Historical Data'!BF61="","",'Historical Data'!BF61)</f>
        <v/>
      </c>
      <c r="H67" s="616"/>
      <c r="I67" s="150" t="str">
        <f>IF('Historical Data'!BH61="","",'Historical Data'!BH61)</f>
        <v/>
      </c>
      <c r="J67" s="150" t="str">
        <f>IF('Historical Data'!BI61="","",'Historical Data'!BI61)</f>
        <v/>
      </c>
      <c r="K67" s="150" t="str">
        <f>IF('Historical Data'!BJ61="","",'Historical Data'!BJ61)</f>
        <v/>
      </c>
      <c r="L67" s="150" t="str">
        <f>IF('Historical Data'!BK61="","",'Historical Data'!BK61)</f>
        <v/>
      </c>
      <c r="M67" s="150" t="str">
        <f>IF('Historical Data'!BL61="","",'Historical Data'!BL61)</f>
        <v/>
      </c>
      <c r="N67" s="616"/>
      <c r="O67" s="4" t="str">
        <f>IF('Historical Data'!BN61="","",'Historical Data'!BN61)</f>
        <v/>
      </c>
    </row>
    <row r="68" spans="2:15">
      <c r="B68" s="319" t="str">
        <f>IF(OR('Historical Data'!B62="",'Historical Data'!B62=45616),"",'Historical Data'!B62)</f>
        <v/>
      </c>
      <c r="C68" s="150" t="str">
        <f>IF('Historical Data'!BB62="","",'Historical Data'!BB62)</f>
        <v/>
      </c>
      <c r="D68" s="150" t="str">
        <f>IF('Historical Data'!BC62="","",'Historical Data'!BC62)</f>
        <v/>
      </c>
      <c r="E68" s="150" t="str">
        <f>IF('Historical Data'!BD62="","",'Historical Data'!BD62)</f>
        <v/>
      </c>
      <c r="F68" s="150" t="str">
        <f>IF('Historical Data'!BE62="","",'Historical Data'!BE62)</f>
        <v/>
      </c>
      <c r="G68" s="150" t="str">
        <f>IF('Historical Data'!BF62="","",'Historical Data'!BF62)</f>
        <v/>
      </c>
      <c r="H68" s="616"/>
      <c r="I68" s="150" t="str">
        <f>IF('Historical Data'!BH62="","",'Historical Data'!BH62)</f>
        <v/>
      </c>
      <c r="J68" s="150" t="str">
        <f>IF('Historical Data'!BI62="","",'Historical Data'!BI62)</f>
        <v/>
      </c>
      <c r="K68" s="150" t="str">
        <f>IF('Historical Data'!BJ62="","",'Historical Data'!BJ62)</f>
        <v/>
      </c>
      <c r="L68" s="150" t="str">
        <f>IF('Historical Data'!BK62="","",'Historical Data'!BK62)</f>
        <v/>
      </c>
      <c r="M68" s="150" t="str">
        <f>IF('Historical Data'!BL62="","",'Historical Data'!BL62)</f>
        <v/>
      </c>
      <c r="N68" s="616"/>
      <c r="O68" s="4" t="str">
        <f>IF('Historical Data'!BN62="","",'Historical Data'!BN62)</f>
        <v/>
      </c>
    </row>
    <row r="69" spans="2:15">
      <c r="B69" s="319" t="str">
        <f>IF(OR('Historical Data'!B63="",'Historical Data'!B63=45616),"",'Historical Data'!B63)</f>
        <v/>
      </c>
      <c r="C69" s="150" t="str">
        <f>IF('Historical Data'!BB63="","",'Historical Data'!BB63)</f>
        <v/>
      </c>
      <c r="D69" s="150" t="str">
        <f>IF('Historical Data'!BC63="","",'Historical Data'!BC63)</f>
        <v/>
      </c>
      <c r="E69" s="150" t="str">
        <f>IF('Historical Data'!BD63="","",'Historical Data'!BD63)</f>
        <v/>
      </c>
      <c r="F69" s="150" t="str">
        <f>IF('Historical Data'!BE63="","",'Historical Data'!BE63)</f>
        <v/>
      </c>
      <c r="G69" s="150" t="str">
        <f>IF('Historical Data'!BF63="","",'Historical Data'!BF63)</f>
        <v/>
      </c>
      <c r="H69" s="616"/>
      <c r="I69" s="150" t="str">
        <f>IF('Historical Data'!BH63="","",'Historical Data'!BH63)</f>
        <v/>
      </c>
      <c r="J69" s="150" t="str">
        <f>IF('Historical Data'!BI63="","",'Historical Data'!BI63)</f>
        <v/>
      </c>
      <c r="K69" s="150" t="str">
        <f>IF('Historical Data'!BJ63="","",'Historical Data'!BJ63)</f>
        <v/>
      </c>
      <c r="L69" s="150" t="str">
        <f>IF('Historical Data'!BK63="","",'Historical Data'!BK63)</f>
        <v/>
      </c>
      <c r="M69" s="150" t="str">
        <f>IF('Historical Data'!BL63="","",'Historical Data'!BL63)</f>
        <v/>
      </c>
      <c r="N69" s="616"/>
      <c r="O69" s="4" t="str">
        <f>IF('Historical Data'!BN63="","",'Historical Data'!BN63)</f>
        <v/>
      </c>
    </row>
    <row r="70" spans="2:15">
      <c r="B70" s="319" t="str">
        <f>IF(OR('Historical Data'!B64="",'Historical Data'!B64=45616),"",'Historical Data'!B64)</f>
        <v/>
      </c>
      <c r="C70" s="150" t="str">
        <f>IF('Historical Data'!BB64="","",'Historical Data'!BB64)</f>
        <v/>
      </c>
      <c r="D70" s="150" t="str">
        <f>IF('Historical Data'!BC64="","",'Historical Data'!BC64)</f>
        <v/>
      </c>
      <c r="E70" s="150" t="str">
        <f>IF('Historical Data'!BD64="","",'Historical Data'!BD64)</f>
        <v/>
      </c>
      <c r="F70" s="150" t="str">
        <f>IF('Historical Data'!BE64="","",'Historical Data'!BE64)</f>
        <v/>
      </c>
      <c r="G70" s="150" t="str">
        <f>IF('Historical Data'!BF64="","",'Historical Data'!BF64)</f>
        <v/>
      </c>
      <c r="H70" s="616"/>
      <c r="I70" s="150" t="str">
        <f>IF('Historical Data'!BH64="","",'Historical Data'!BH64)</f>
        <v/>
      </c>
      <c r="J70" s="150" t="str">
        <f>IF('Historical Data'!BI64="","",'Historical Data'!BI64)</f>
        <v/>
      </c>
      <c r="K70" s="150" t="str">
        <f>IF('Historical Data'!BJ64="","",'Historical Data'!BJ64)</f>
        <v/>
      </c>
      <c r="L70" s="150" t="str">
        <f>IF('Historical Data'!BK64="","",'Historical Data'!BK64)</f>
        <v/>
      </c>
      <c r="M70" s="150" t="str">
        <f>IF('Historical Data'!BL64="","",'Historical Data'!BL64)</f>
        <v/>
      </c>
      <c r="N70" s="616"/>
      <c r="O70" s="4" t="str">
        <f>IF('Historical Data'!BN64="","",'Historical Data'!BN64)</f>
        <v/>
      </c>
    </row>
    <row r="71" spans="2:15">
      <c r="B71" s="319" t="str">
        <f>IF(OR('Historical Data'!B65="",'Historical Data'!B65=45616),"",'Historical Data'!B65)</f>
        <v/>
      </c>
      <c r="C71" s="150" t="str">
        <f>IF('Historical Data'!BB65="","",'Historical Data'!BB65)</f>
        <v/>
      </c>
      <c r="D71" s="150" t="str">
        <f>IF('Historical Data'!BC65="","",'Historical Data'!BC65)</f>
        <v/>
      </c>
      <c r="E71" s="150" t="str">
        <f>IF('Historical Data'!BD65="","",'Historical Data'!BD65)</f>
        <v/>
      </c>
      <c r="F71" s="150" t="str">
        <f>IF('Historical Data'!BE65="","",'Historical Data'!BE65)</f>
        <v/>
      </c>
      <c r="G71" s="150" t="str">
        <f>IF('Historical Data'!BF65="","",'Historical Data'!BF65)</f>
        <v/>
      </c>
      <c r="H71" s="616"/>
      <c r="I71" s="150" t="str">
        <f>IF('Historical Data'!BH65="","",'Historical Data'!BH65)</f>
        <v/>
      </c>
      <c r="J71" s="150" t="str">
        <f>IF('Historical Data'!BI65="","",'Historical Data'!BI65)</f>
        <v/>
      </c>
      <c r="K71" s="150" t="str">
        <f>IF('Historical Data'!BJ65="","",'Historical Data'!BJ65)</f>
        <v/>
      </c>
      <c r="L71" s="150" t="str">
        <f>IF('Historical Data'!BK65="","",'Historical Data'!BK65)</f>
        <v/>
      </c>
      <c r="M71" s="150" t="str">
        <f>IF('Historical Data'!BL65="","",'Historical Data'!BL65)</f>
        <v/>
      </c>
      <c r="N71" s="616"/>
      <c r="O71" s="4" t="str">
        <f>IF('Historical Data'!BN65="","",'Historical Data'!BN65)</f>
        <v/>
      </c>
    </row>
    <row r="72" spans="2:15">
      <c r="B72" s="319" t="str">
        <f>IF(OR('Historical Data'!B66="",'Historical Data'!B66=45616),"",'Historical Data'!B66)</f>
        <v/>
      </c>
      <c r="C72" s="150" t="str">
        <f>IF('Historical Data'!BB66="","",'Historical Data'!BB66)</f>
        <v/>
      </c>
      <c r="D72" s="150" t="str">
        <f>IF('Historical Data'!BC66="","",'Historical Data'!BC66)</f>
        <v/>
      </c>
      <c r="E72" s="150" t="str">
        <f>IF('Historical Data'!BD66="","",'Historical Data'!BD66)</f>
        <v/>
      </c>
      <c r="F72" s="150" t="str">
        <f>IF('Historical Data'!BE66="","",'Historical Data'!BE66)</f>
        <v/>
      </c>
      <c r="G72" s="150" t="str">
        <f>IF('Historical Data'!BF66="","",'Historical Data'!BF66)</f>
        <v/>
      </c>
      <c r="H72" s="616"/>
      <c r="I72" s="150" t="str">
        <f>IF('Historical Data'!BH66="","",'Historical Data'!BH66)</f>
        <v/>
      </c>
      <c r="J72" s="150" t="str">
        <f>IF('Historical Data'!BI66="","",'Historical Data'!BI66)</f>
        <v/>
      </c>
      <c r="K72" s="150" t="str">
        <f>IF('Historical Data'!BJ66="","",'Historical Data'!BJ66)</f>
        <v/>
      </c>
      <c r="L72" s="150" t="str">
        <f>IF('Historical Data'!BK66="","",'Historical Data'!BK66)</f>
        <v/>
      </c>
      <c r="M72" s="150" t="str">
        <f>IF('Historical Data'!BL66="","",'Historical Data'!BL66)</f>
        <v/>
      </c>
      <c r="N72" s="616"/>
      <c r="O72" s="4" t="str">
        <f>IF('Historical Data'!BN66="","",'Historical Data'!BN66)</f>
        <v/>
      </c>
    </row>
    <row r="73" spans="2:15">
      <c r="B73" s="319" t="str">
        <f>IF(OR('Historical Data'!B67="",'Historical Data'!B67=45616),"",'Historical Data'!B67)</f>
        <v/>
      </c>
      <c r="C73" s="150" t="str">
        <f>IF('Historical Data'!BB67="","",'Historical Data'!BB67)</f>
        <v/>
      </c>
      <c r="D73" s="150" t="str">
        <f>IF('Historical Data'!BC67="","",'Historical Data'!BC67)</f>
        <v/>
      </c>
      <c r="E73" s="150" t="str">
        <f>IF('Historical Data'!BD67="","",'Historical Data'!BD67)</f>
        <v/>
      </c>
      <c r="F73" s="150" t="str">
        <f>IF('Historical Data'!BE67="","",'Historical Data'!BE67)</f>
        <v/>
      </c>
      <c r="G73" s="150" t="str">
        <f>IF('Historical Data'!BF67="","",'Historical Data'!BF67)</f>
        <v/>
      </c>
      <c r="H73" s="616"/>
      <c r="I73" s="150" t="str">
        <f>IF('Historical Data'!BH67="","",'Historical Data'!BH67)</f>
        <v/>
      </c>
      <c r="J73" s="150" t="str">
        <f>IF('Historical Data'!BI67="","",'Historical Data'!BI67)</f>
        <v/>
      </c>
      <c r="K73" s="150" t="str">
        <f>IF('Historical Data'!BJ67="","",'Historical Data'!BJ67)</f>
        <v/>
      </c>
      <c r="L73" s="150" t="str">
        <f>IF('Historical Data'!BK67="","",'Historical Data'!BK67)</f>
        <v/>
      </c>
      <c r="M73" s="150" t="str">
        <f>IF('Historical Data'!BL67="","",'Historical Data'!BL67)</f>
        <v/>
      </c>
      <c r="N73" s="616"/>
      <c r="O73" s="4" t="str">
        <f>IF('Historical Data'!BN67="","",'Historical Data'!BN67)</f>
        <v/>
      </c>
    </row>
    <row r="74" spans="2:15">
      <c r="B74" s="319" t="str">
        <f>IF(OR('Historical Data'!B68="",'Historical Data'!B68=45616),"",'Historical Data'!B68)</f>
        <v/>
      </c>
      <c r="C74" s="150" t="str">
        <f>IF('Historical Data'!BB68="","",'Historical Data'!BB68)</f>
        <v/>
      </c>
      <c r="D74" s="150" t="str">
        <f>IF('Historical Data'!BC68="","",'Historical Data'!BC68)</f>
        <v/>
      </c>
      <c r="E74" s="150" t="str">
        <f>IF('Historical Data'!BD68="","",'Historical Data'!BD68)</f>
        <v/>
      </c>
      <c r="F74" s="150" t="str">
        <f>IF('Historical Data'!BE68="","",'Historical Data'!BE68)</f>
        <v/>
      </c>
      <c r="G74" s="150" t="str">
        <f>IF('Historical Data'!BF68="","",'Historical Data'!BF68)</f>
        <v/>
      </c>
      <c r="H74" s="616"/>
      <c r="I74" s="150" t="str">
        <f>IF('Historical Data'!BH68="","",'Historical Data'!BH68)</f>
        <v/>
      </c>
      <c r="J74" s="150" t="str">
        <f>IF('Historical Data'!BI68="","",'Historical Data'!BI68)</f>
        <v/>
      </c>
      <c r="K74" s="150" t="str">
        <f>IF('Historical Data'!BJ68="","",'Historical Data'!BJ68)</f>
        <v/>
      </c>
      <c r="L74" s="150" t="str">
        <f>IF('Historical Data'!BK68="","",'Historical Data'!BK68)</f>
        <v/>
      </c>
      <c r="M74" s="150" t="str">
        <f>IF('Historical Data'!BL68="","",'Historical Data'!BL68)</f>
        <v/>
      </c>
      <c r="N74" s="616"/>
      <c r="O74" s="4" t="str">
        <f>IF('Historical Data'!BN68="","",'Historical Data'!BN68)</f>
        <v/>
      </c>
    </row>
    <row r="75" spans="2:15">
      <c r="B75" s="319" t="str">
        <f>IF(OR('Historical Data'!B69="",'Historical Data'!B69=45616),"",'Historical Data'!B69)</f>
        <v/>
      </c>
      <c r="C75" s="150" t="str">
        <f>IF('Historical Data'!BB69="","",'Historical Data'!BB69)</f>
        <v/>
      </c>
      <c r="D75" s="150" t="str">
        <f>IF('Historical Data'!BC69="","",'Historical Data'!BC69)</f>
        <v/>
      </c>
      <c r="E75" s="150" t="str">
        <f>IF('Historical Data'!BD69="","",'Historical Data'!BD69)</f>
        <v/>
      </c>
      <c r="F75" s="150" t="str">
        <f>IF('Historical Data'!BE69="","",'Historical Data'!BE69)</f>
        <v/>
      </c>
      <c r="G75" s="150" t="str">
        <f>IF('Historical Data'!BF69="","",'Historical Data'!BF69)</f>
        <v/>
      </c>
      <c r="H75" s="616"/>
      <c r="I75" s="150" t="str">
        <f>IF('Historical Data'!BH69="","",'Historical Data'!BH69)</f>
        <v/>
      </c>
      <c r="J75" s="150" t="str">
        <f>IF('Historical Data'!BI69="","",'Historical Data'!BI69)</f>
        <v/>
      </c>
      <c r="K75" s="150" t="str">
        <f>IF('Historical Data'!BJ69="","",'Historical Data'!BJ69)</f>
        <v/>
      </c>
      <c r="L75" s="150" t="str">
        <f>IF('Historical Data'!BK69="","",'Historical Data'!BK69)</f>
        <v/>
      </c>
      <c r="M75" s="150" t="str">
        <f>IF('Historical Data'!BL69="","",'Historical Data'!BL69)</f>
        <v/>
      </c>
      <c r="N75" s="616"/>
      <c r="O75" s="4" t="str">
        <f>IF('Historical Data'!BN69="","",'Historical Data'!BN69)</f>
        <v/>
      </c>
    </row>
    <row r="76" spans="2:15">
      <c r="B76" s="319" t="str">
        <f>IF(OR('Historical Data'!B70="",'Historical Data'!B70=45616),"",'Historical Data'!B70)</f>
        <v/>
      </c>
      <c r="C76" s="150" t="str">
        <f>IF('Historical Data'!BB70="","",'Historical Data'!BB70)</f>
        <v/>
      </c>
      <c r="D76" s="150" t="str">
        <f>IF('Historical Data'!BC70="","",'Historical Data'!BC70)</f>
        <v/>
      </c>
      <c r="E76" s="150" t="str">
        <f>IF('Historical Data'!BD70="","",'Historical Data'!BD70)</f>
        <v/>
      </c>
      <c r="F76" s="150" t="str">
        <f>IF('Historical Data'!BE70="","",'Historical Data'!BE70)</f>
        <v/>
      </c>
      <c r="G76" s="150" t="str">
        <f>IF('Historical Data'!BF70="","",'Historical Data'!BF70)</f>
        <v/>
      </c>
      <c r="H76" s="616"/>
      <c r="I76" s="150" t="str">
        <f>IF('Historical Data'!BH70="","",'Historical Data'!BH70)</f>
        <v/>
      </c>
      <c r="J76" s="150" t="str">
        <f>IF('Historical Data'!BI70="","",'Historical Data'!BI70)</f>
        <v/>
      </c>
      <c r="K76" s="150" t="str">
        <f>IF('Historical Data'!BJ70="","",'Historical Data'!BJ70)</f>
        <v/>
      </c>
      <c r="L76" s="150" t="str">
        <f>IF('Historical Data'!BK70="","",'Historical Data'!BK70)</f>
        <v/>
      </c>
      <c r="M76" s="150" t="str">
        <f>IF('Historical Data'!BL70="","",'Historical Data'!BL70)</f>
        <v/>
      </c>
      <c r="N76" s="616"/>
      <c r="O76" s="4" t="str">
        <f>IF('Historical Data'!BN70="","",'Historical Data'!BN70)</f>
        <v/>
      </c>
    </row>
    <row r="77" spans="2:15">
      <c r="B77" s="319" t="str">
        <f>IF(OR('Historical Data'!B71="",'Historical Data'!B71=45616),"",'Historical Data'!B71)</f>
        <v/>
      </c>
      <c r="C77" s="150" t="str">
        <f>IF('Historical Data'!BB71="","",'Historical Data'!BB71)</f>
        <v/>
      </c>
      <c r="D77" s="150" t="str">
        <f>IF('Historical Data'!BC71="","",'Historical Data'!BC71)</f>
        <v/>
      </c>
      <c r="E77" s="150" t="str">
        <f>IF('Historical Data'!BD71="","",'Historical Data'!BD71)</f>
        <v/>
      </c>
      <c r="F77" s="150" t="str">
        <f>IF('Historical Data'!BE71="","",'Historical Data'!BE71)</f>
        <v/>
      </c>
      <c r="G77" s="150" t="str">
        <f>IF('Historical Data'!BF71="","",'Historical Data'!BF71)</f>
        <v/>
      </c>
      <c r="H77" s="616"/>
      <c r="I77" s="150" t="str">
        <f>IF('Historical Data'!BH71="","",'Historical Data'!BH71)</f>
        <v/>
      </c>
      <c r="J77" s="150" t="str">
        <f>IF('Historical Data'!BI71="","",'Historical Data'!BI71)</f>
        <v/>
      </c>
      <c r="K77" s="150" t="str">
        <f>IF('Historical Data'!BJ71="","",'Historical Data'!BJ71)</f>
        <v/>
      </c>
      <c r="L77" s="150" t="str">
        <f>IF('Historical Data'!BK71="","",'Historical Data'!BK71)</f>
        <v/>
      </c>
      <c r="M77" s="150" t="str">
        <f>IF('Historical Data'!BL71="","",'Historical Data'!BL71)</f>
        <v/>
      </c>
      <c r="N77" s="616"/>
      <c r="O77" s="4" t="str">
        <f>IF('Historical Data'!BN71="","",'Historical Data'!BN71)</f>
        <v/>
      </c>
    </row>
    <row r="78" spans="2:15">
      <c r="B78" s="319" t="str">
        <f>IF(OR('Historical Data'!B72="",'Historical Data'!B72=45616),"",'Historical Data'!B72)</f>
        <v/>
      </c>
      <c r="C78" s="150" t="str">
        <f>IF('Historical Data'!BB72="","",'Historical Data'!BB72)</f>
        <v/>
      </c>
      <c r="D78" s="150" t="str">
        <f>IF('Historical Data'!BC72="","",'Historical Data'!BC72)</f>
        <v/>
      </c>
      <c r="E78" s="150" t="str">
        <f>IF('Historical Data'!BD72="","",'Historical Data'!BD72)</f>
        <v/>
      </c>
      <c r="F78" s="150" t="str">
        <f>IF('Historical Data'!BE72="","",'Historical Data'!BE72)</f>
        <v/>
      </c>
      <c r="G78" s="150" t="str">
        <f>IF('Historical Data'!BF72="","",'Historical Data'!BF72)</f>
        <v/>
      </c>
      <c r="H78" s="616"/>
      <c r="I78" s="150" t="str">
        <f>IF('Historical Data'!BH72="","",'Historical Data'!BH72)</f>
        <v/>
      </c>
      <c r="J78" s="150" t="str">
        <f>IF('Historical Data'!BI72="","",'Historical Data'!BI72)</f>
        <v/>
      </c>
      <c r="K78" s="150" t="str">
        <f>IF('Historical Data'!BJ72="","",'Historical Data'!BJ72)</f>
        <v/>
      </c>
      <c r="L78" s="150" t="str">
        <f>IF('Historical Data'!BK72="","",'Historical Data'!BK72)</f>
        <v/>
      </c>
      <c r="M78" s="150" t="str">
        <f>IF('Historical Data'!BL72="","",'Historical Data'!BL72)</f>
        <v/>
      </c>
      <c r="N78" s="616"/>
      <c r="O78" s="4" t="str">
        <f>IF('Historical Data'!BN72="","",'Historical Data'!BN72)</f>
        <v/>
      </c>
    </row>
    <row r="79" spans="2:15">
      <c r="B79" s="319" t="str">
        <f>IF(OR('Historical Data'!B73="",'Historical Data'!B73=45616),"",'Historical Data'!B73)</f>
        <v/>
      </c>
      <c r="C79" s="150" t="str">
        <f>IF('Historical Data'!BB73="","",'Historical Data'!BB73)</f>
        <v/>
      </c>
      <c r="D79" s="150" t="str">
        <f>IF('Historical Data'!BC73="","",'Historical Data'!BC73)</f>
        <v/>
      </c>
      <c r="E79" s="150" t="str">
        <f>IF('Historical Data'!BD73="","",'Historical Data'!BD73)</f>
        <v/>
      </c>
      <c r="F79" s="150" t="str">
        <f>IF('Historical Data'!BE73="","",'Historical Data'!BE73)</f>
        <v/>
      </c>
      <c r="G79" s="150" t="str">
        <f>IF('Historical Data'!BF73="","",'Historical Data'!BF73)</f>
        <v/>
      </c>
      <c r="H79" s="616"/>
      <c r="I79" s="150" t="str">
        <f>IF('Historical Data'!BH73="","",'Historical Data'!BH73)</f>
        <v/>
      </c>
      <c r="J79" s="150" t="str">
        <f>IF('Historical Data'!BI73="","",'Historical Data'!BI73)</f>
        <v/>
      </c>
      <c r="K79" s="150" t="str">
        <f>IF('Historical Data'!BJ73="","",'Historical Data'!BJ73)</f>
        <v/>
      </c>
      <c r="L79" s="150" t="str">
        <f>IF('Historical Data'!BK73="","",'Historical Data'!BK73)</f>
        <v/>
      </c>
      <c r="M79" s="150" t="str">
        <f>IF('Historical Data'!BL73="","",'Historical Data'!BL73)</f>
        <v/>
      </c>
      <c r="N79" s="616"/>
      <c r="O79" s="4" t="str">
        <f>IF('Historical Data'!BN73="","",'Historical Data'!BN73)</f>
        <v/>
      </c>
    </row>
    <row r="80" spans="2:15">
      <c r="B80" s="319" t="str">
        <f>IF(OR('Historical Data'!B74="",'Historical Data'!B74=45616),"",'Historical Data'!B74)</f>
        <v/>
      </c>
      <c r="C80" s="150" t="str">
        <f>IF('Historical Data'!BB74="","",'Historical Data'!BB74)</f>
        <v/>
      </c>
      <c r="D80" s="150" t="str">
        <f>IF('Historical Data'!BC74="","",'Historical Data'!BC74)</f>
        <v/>
      </c>
      <c r="E80" s="150" t="str">
        <f>IF('Historical Data'!BD74="","",'Historical Data'!BD74)</f>
        <v/>
      </c>
      <c r="F80" s="150" t="str">
        <f>IF('Historical Data'!BE74="","",'Historical Data'!BE74)</f>
        <v/>
      </c>
      <c r="G80" s="150" t="str">
        <f>IF('Historical Data'!BF74="","",'Historical Data'!BF74)</f>
        <v/>
      </c>
      <c r="H80" s="616"/>
      <c r="I80" s="150" t="str">
        <f>IF('Historical Data'!BH74="","",'Historical Data'!BH74)</f>
        <v/>
      </c>
      <c r="J80" s="150" t="str">
        <f>IF('Historical Data'!BI74="","",'Historical Data'!BI74)</f>
        <v/>
      </c>
      <c r="K80" s="150" t="str">
        <f>IF('Historical Data'!BJ74="","",'Historical Data'!BJ74)</f>
        <v/>
      </c>
      <c r="L80" s="150" t="str">
        <f>IF('Historical Data'!BK74="","",'Historical Data'!BK74)</f>
        <v/>
      </c>
      <c r="M80" s="150" t="str">
        <f>IF('Historical Data'!BL74="","",'Historical Data'!BL74)</f>
        <v/>
      </c>
      <c r="N80" s="616"/>
      <c r="O80" s="4" t="str">
        <f>IF('Historical Data'!BN74="","",'Historical Data'!BN74)</f>
        <v/>
      </c>
    </row>
    <row r="81" spans="2:15">
      <c r="B81" s="319" t="str">
        <f>IF(OR('Historical Data'!B75="",'Historical Data'!B75=45616),"",'Historical Data'!B75)</f>
        <v/>
      </c>
      <c r="C81" s="150" t="str">
        <f>IF('Historical Data'!BB75="","",'Historical Data'!BB75)</f>
        <v/>
      </c>
      <c r="D81" s="150" t="str">
        <f>IF('Historical Data'!BC75="","",'Historical Data'!BC75)</f>
        <v/>
      </c>
      <c r="E81" s="150" t="str">
        <f>IF('Historical Data'!BD75="","",'Historical Data'!BD75)</f>
        <v/>
      </c>
      <c r="F81" s="150" t="str">
        <f>IF('Historical Data'!BE75="","",'Historical Data'!BE75)</f>
        <v/>
      </c>
      <c r="G81" s="150" t="str">
        <f>IF('Historical Data'!BF75="","",'Historical Data'!BF75)</f>
        <v/>
      </c>
      <c r="H81" s="616"/>
      <c r="I81" s="150" t="str">
        <f>IF('Historical Data'!BH75="","",'Historical Data'!BH75)</f>
        <v/>
      </c>
      <c r="J81" s="150" t="str">
        <f>IF('Historical Data'!BI75="","",'Historical Data'!BI75)</f>
        <v/>
      </c>
      <c r="K81" s="150" t="str">
        <f>IF('Historical Data'!BJ75="","",'Historical Data'!BJ75)</f>
        <v/>
      </c>
      <c r="L81" s="150" t="str">
        <f>IF('Historical Data'!BK75="","",'Historical Data'!BK75)</f>
        <v/>
      </c>
      <c r="M81" s="150" t="str">
        <f>IF('Historical Data'!BL75="","",'Historical Data'!BL75)</f>
        <v/>
      </c>
      <c r="N81" s="616"/>
      <c r="O81" s="4" t="str">
        <f>IF('Historical Data'!BN75="","",'Historical Data'!BN75)</f>
        <v/>
      </c>
    </row>
    <row r="82" spans="2:15">
      <c r="B82" s="319" t="str">
        <f>IF(OR('Historical Data'!B76="",'Historical Data'!B76=45616),"",'Historical Data'!B76)</f>
        <v/>
      </c>
      <c r="C82" s="150" t="str">
        <f>IF('Historical Data'!BB76="","",'Historical Data'!BB76)</f>
        <v/>
      </c>
      <c r="D82" s="150" t="str">
        <f>IF('Historical Data'!BC76="","",'Historical Data'!BC76)</f>
        <v/>
      </c>
      <c r="E82" s="150" t="str">
        <f>IF('Historical Data'!BD76="","",'Historical Data'!BD76)</f>
        <v/>
      </c>
      <c r="F82" s="150" t="str">
        <f>IF('Historical Data'!BE76="","",'Historical Data'!BE76)</f>
        <v/>
      </c>
      <c r="G82" s="150" t="str">
        <f>IF('Historical Data'!BF76="","",'Historical Data'!BF76)</f>
        <v/>
      </c>
      <c r="H82" s="616"/>
      <c r="I82" s="150" t="str">
        <f>IF('Historical Data'!BH76="","",'Historical Data'!BH76)</f>
        <v/>
      </c>
      <c r="J82" s="150" t="str">
        <f>IF('Historical Data'!BI76="","",'Historical Data'!BI76)</f>
        <v/>
      </c>
      <c r="K82" s="150" t="str">
        <f>IF('Historical Data'!BJ76="","",'Historical Data'!BJ76)</f>
        <v/>
      </c>
      <c r="L82" s="150" t="str">
        <f>IF('Historical Data'!BK76="","",'Historical Data'!BK76)</f>
        <v/>
      </c>
      <c r="M82" s="150" t="str">
        <f>IF('Historical Data'!BL76="","",'Historical Data'!BL76)</f>
        <v/>
      </c>
      <c r="N82" s="616"/>
      <c r="O82" s="4" t="str">
        <f>IF('Historical Data'!BN76="","",'Historical Data'!BN76)</f>
        <v/>
      </c>
    </row>
    <row r="83" spans="2:15">
      <c r="B83" s="319" t="str">
        <f>IF(OR('Historical Data'!B77="",'Historical Data'!B77=45616),"",'Historical Data'!B77)</f>
        <v/>
      </c>
      <c r="C83" s="150" t="str">
        <f>IF('Historical Data'!BB77="","",'Historical Data'!BB77)</f>
        <v/>
      </c>
      <c r="D83" s="150" t="str">
        <f>IF('Historical Data'!BC77="","",'Historical Data'!BC77)</f>
        <v/>
      </c>
      <c r="E83" s="150" t="str">
        <f>IF('Historical Data'!BD77="","",'Historical Data'!BD77)</f>
        <v/>
      </c>
      <c r="F83" s="150" t="str">
        <f>IF('Historical Data'!BE77="","",'Historical Data'!BE77)</f>
        <v/>
      </c>
      <c r="G83" s="150" t="str">
        <f>IF('Historical Data'!BF77="","",'Historical Data'!BF77)</f>
        <v/>
      </c>
      <c r="H83" s="616"/>
      <c r="I83" s="150" t="str">
        <f>IF('Historical Data'!BH77="","",'Historical Data'!BH77)</f>
        <v/>
      </c>
      <c r="J83" s="150" t="str">
        <f>IF('Historical Data'!BI77="","",'Historical Data'!BI77)</f>
        <v/>
      </c>
      <c r="K83" s="150" t="str">
        <f>IF('Historical Data'!BJ77="","",'Historical Data'!BJ77)</f>
        <v/>
      </c>
      <c r="L83" s="150" t="str">
        <f>IF('Historical Data'!BK77="","",'Historical Data'!BK77)</f>
        <v/>
      </c>
      <c r="M83" s="150" t="str">
        <f>IF('Historical Data'!BL77="","",'Historical Data'!BL77)</f>
        <v/>
      </c>
      <c r="N83" s="616"/>
      <c r="O83" s="4" t="str">
        <f>IF('Historical Data'!BN77="","",'Historical Data'!BN77)</f>
        <v/>
      </c>
    </row>
    <row r="84" spans="2:15">
      <c r="B84" s="319" t="str">
        <f>IF(OR('Historical Data'!B78="",'Historical Data'!B78=45616),"",'Historical Data'!B78)</f>
        <v/>
      </c>
      <c r="C84" s="150" t="str">
        <f>IF('Historical Data'!BB78="","",'Historical Data'!BB78)</f>
        <v/>
      </c>
      <c r="D84" s="150" t="str">
        <f>IF('Historical Data'!BC78="","",'Historical Data'!BC78)</f>
        <v/>
      </c>
      <c r="E84" s="150" t="str">
        <f>IF('Historical Data'!BD78="","",'Historical Data'!BD78)</f>
        <v/>
      </c>
      <c r="F84" s="150" t="str">
        <f>IF('Historical Data'!BE78="","",'Historical Data'!BE78)</f>
        <v/>
      </c>
      <c r="G84" s="150" t="str">
        <f>IF('Historical Data'!BF78="","",'Historical Data'!BF78)</f>
        <v/>
      </c>
      <c r="H84" s="616"/>
      <c r="I84" s="150" t="str">
        <f>IF('Historical Data'!BH78="","",'Historical Data'!BH78)</f>
        <v/>
      </c>
      <c r="J84" s="150" t="str">
        <f>IF('Historical Data'!BI78="","",'Historical Data'!BI78)</f>
        <v/>
      </c>
      <c r="K84" s="150" t="str">
        <f>IF('Historical Data'!BJ78="","",'Historical Data'!BJ78)</f>
        <v/>
      </c>
      <c r="L84" s="150" t="str">
        <f>IF('Historical Data'!BK78="","",'Historical Data'!BK78)</f>
        <v/>
      </c>
      <c r="M84" s="150" t="str">
        <f>IF('Historical Data'!BL78="","",'Historical Data'!BL78)</f>
        <v/>
      </c>
      <c r="N84" s="616"/>
      <c r="O84" s="4" t="str">
        <f>IF('Historical Data'!BN78="","",'Historical Data'!BN78)</f>
        <v/>
      </c>
    </row>
    <row r="85" spans="2:15">
      <c r="B85" s="319" t="str">
        <f>IF(OR('Historical Data'!B79="",'Historical Data'!B79=45616),"",'Historical Data'!B79)</f>
        <v/>
      </c>
      <c r="C85" s="150" t="str">
        <f>IF('Historical Data'!BB79="","",'Historical Data'!BB79)</f>
        <v/>
      </c>
      <c r="D85" s="150" t="str">
        <f>IF('Historical Data'!BC79="","",'Historical Data'!BC79)</f>
        <v/>
      </c>
      <c r="E85" s="150" t="str">
        <f>IF('Historical Data'!BD79="","",'Historical Data'!BD79)</f>
        <v/>
      </c>
      <c r="F85" s="150" t="str">
        <f>IF('Historical Data'!BE79="","",'Historical Data'!BE79)</f>
        <v/>
      </c>
      <c r="G85" s="150" t="str">
        <f>IF('Historical Data'!BF79="","",'Historical Data'!BF79)</f>
        <v/>
      </c>
      <c r="H85" s="616"/>
      <c r="I85" s="150" t="str">
        <f>IF('Historical Data'!BH79="","",'Historical Data'!BH79)</f>
        <v/>
      </c>
      <c r="J85" s="150" t="str">
        <f>IF('Historical Data'!BI79="","",'Historical Data'!BI79)</f>
        <v/>
      </c>
      <c r="K85" s="150" t="str">
        <f>IF('Historical Data'!BJ79="","",'Historical Data'!BJ79)</f>
        <v/>
      </c>
      <c r="L85" s="150" t="str">
        <f>IF('Historical Data'!BK79="","",'Historical Data'!BK79)</f>
        <v/>
      </c>
      <c r="M85" s="150" t="str">
        <f>IF('Historical Data'!BL79="","",'Historical Data'!BL79)</f>
        <v/>
      </c>
      <c r="N85" s="616"/>
      <c r="O85" s="4" t="str">
        <f>IF('Historical Data'!BN79="","",'Historical Data'!BN79)</f>
        <v/>
      </c>
    </row>
    <row r="86" spans="2:15">
      <c r="B86" s="319" t="str">
        <f>IF(OR('Historical Data'!B80="",'Historical Data'!B80=45616),"",'Historical Data'!B80)</f>
        <v/>
      </c>
      <c r="C86" s="150" t="str">
        <f>IF('Historical Data'!BB80="","",'Historical Data'!BB80)</f>
        <v/>
      </c>
      <c r="D86" s="150" t="str">
        <f>IF('Historical Data'!BC80="","",'Historical Data'!BC80)</f>
        <v/>
      </c>
      <c r="E86" s="150" t="str">
        <f>IF('Historical Data'!BD80="","",'Historical Data'!BD80)</f>
        <v/>
      </c>
      <c r="F86" s="150" t="str">
        <f>IF('Historical Data'!BE80="","",'Historical Data'!BE80)</f>
        <v/>
      </c>
      <c r="G86" s="150" t="str">
        <f>IF('Historical Data'!BF80="","",'Historical Data'!BF80)</f>
        <v/>
      </c>
      <c r="H86" s="616"/>
      <c r="I86" s="150" t="str">
        <f>IF('Historical Data'!BH80="","",'Historical Data'!BH80)</f>
        <v/>
      </c>
      <c r="J86" s="150" t="str">
        <f>IF('Historical Data'!BI80="","",'Historical Data'!BI80)</f>
        <v/>
      </c>
      <c r="K86" s="150" t="str">
        <f>IF('Historical Data'!BJ80="","",'Historical Data'!BJ80)</f>
        <v/>
      </c>
      <c r="L86" s="150" t="str">
        <f>IF('Historical Data'!BK80="","",'Historical Data'!BK80)</f>
        <v/>
      </c>
      <c r="M86" s="150" t="str">
        <f>IF('Historical Data'!BL80="","",'Historical Data'!BL80)</f>
        <v/>
      </c>
      <c r="N86" s="616"/>
      <c r="O86" s="4" t="str">
        <f>IF('Historical Data'!BN80="","",'Historical Data'!BN80)</f>
        <v/>
      </c>
    </row>
    <row r="87" spans="2:15">
      <c r="B87" s="319" t="str">
        <f>IF(OR('Historical Data'!B81="",'Historical Data'!B81=45616),"",'Historical Data'!B81)</f>
        <v/>
      </c>
      <c r="C87" s="150" t="str">
        <f>IF('Historical Data'!BB81="","",'Historical Data'!BB81)</f>
        <v/>
      </c>
      <c r="D87" s="150" t="str">
        <f>IF('Historical Data'!BC81="","",'Historical Data'!BC81)</f>
        <v/>
      </c>
      <c r="E87" s="150" t="str">
        <f>IF('Historical Data'!BD81="","",'Historical Data'!BD81)</f>
        <v/>
      </c>
      <c r="F87" s="150" t="str">
        <f>IF('Historical Data'!BE81="","",'Historical Data'!BE81)</f>
        <v/>
      </c>
      <c r="G87" s="150" t="str">
        <f>IF('Historical Data'!BF81="","",'Historical Data'!BF81)</f>
        <v/>
      </c>
      <c r="H87" s="616"/>
      <c r="I87" s="150" t="str">
        <f>IF('Historical Data'!BH81="","",'Historical Data'!BH81)</f>
        <v/>
      </c>
      <c r="J87" s="150" t="str">
        <f>IF('Historical Data'!BI81="","",'Historical Data'!BI81)</f>
        <v/>
      </c>
      <c r="K87" s="150" t="str">
        <f>IF('Historical Data'!BJ81="","",'Historical Data'!BJ81)</f>
        <v/>
      </c>
      <c r="L87" s="150" t="str">
        <f>IF('Historical Data'!BK81="","",'Historical Data'!BK81)</f>
        <v/>
      </c>
      <c r="M87" s="150" t="str">
        <f>IF('Historical Data'!BL81="","",'Historical Data'!BL81)</f>
        <v/>
      </c>
      <c r="N87" s="616"/>
      <c r="O87" s="4" t="str">
        <f>IF('Historical Data'!BN81="","",'Historical Data'!BN81)</f>
        <v/>
      </c>
    </row>
    <row r="88" spans="2:15">
      <c r="B88" s="319" t="str">
        <f>IF(OR('Historical Data'!B82="",'Historical Data'!B82=45616),"",'Historical Data'!B82)</f>
        <v/>
      </c>
      <c r="C88" s="150" t="str">
        <f>IF('Historical Data'!BB82="","",'Historical Data'!BB82)</f>
        <v/>
      </c>
      <c r="D88" s="150" t="str">
        <f>IF('Historical Data'!BC82="","",'Historical Data'!BC82)</f>
        <v/>
      </c>
      <c r="E88" s="150" t="str">
        <f>IF('Historical Data'!BD82="","",'Historical Data'!BD82)</f>
        <v/>
      </c>
      <c r="F88" s="150" t="str">
        <f>IF('Historical Data'!BE82="","",'Historical Data'!BE82)</f>
        <v/>
      </c>
      <c r="G88" s="150" t="str">
        <f>IF('Historical Data'!BF82="","",'Historical Data'!BF82)</f>
        <v/>
      </c>
      <c r="H88" s="616"/>
      <c r="I88" s="150" t="str">
        <f>IF('Historical Data'!BH82="","",'Historical Data'!BH82)</f>
        <v/>
      </c>
      <c r="J88" s="150" t="str">
        <f>IF('Historical Data'!BI82="","",'Historical Data'!BI82)</f>
        <v/>
      </c>
      <c r="K88" s="150" t="str">
        <f>IF('Historical Data'!BJ82="","",'Historical Data'!BJ82)</f>
        <v/>
      </c>
      <c r="L88" s="150" t="str">
        <f>IF('Historical Data'!BK82="","",'Historical Data'!BK82)</f>
        <v/>
      </c>
      <c r="M88" s="150" t="str">
        <f>IF('Historical Data'!BL82="","",'Historical Data'!BL82)</f>
        <v/>
      </c>
      <c r="N88" s="616"/>
      <c r="O88" s="4" t="str">
        <f>IF('Historical Data'!BN82="","",'Historical Data'!BN82)</f>
        <v/>
      </c>
    </row>
    <row r="89" spans="2:15">
      <c r="B89" s="319" t="str">
        <f>IF(OR('Historical Data'!B83="",'Historical Data'!B83=45616),"",'Historical Data'!B83)</f>
        <v/>
      </c>
      <c r="C89" s="150" t="str">
        <f>IF('Historical Data'!BB83="","",'Historical Data'!BB83)</f>
        <v/>
      </c>
      <c r="D89" s="150" t="str">
        <f>IF('Historical Data'!BC83="","",'Historical Data'!BC83)</f>
        <v/>
      </c>
      <c r="E89" s="150" t="str">
        <f>IF('Historical Data'!BD83="","",'Historical Data'!BD83)</f>
        <v/>
      </c>
      <c r="F89" s="150" t="str">
        <f>IF('Historical Data'!BE83="","",'Historical Data'!BE83)</f>
        <v/>
      </c>
      <c r="G89" s="150" t="str">
        <f>IF('Historical Data'!BF83="","",'Historical Data'!BF83)</f>
        <v/>
      </c>
      <c r="H89" s="616"/>
      <c r="I89" s="150" t="str">
        <f>IF('Historical Data'!BH83="","",'Historical Data'!BH83)</f>
        <v/>
      </c>
      <c r="J89" s="150" t="str">
        <f>IF('Historical Data'!BI83="","",'Historical Data'!BI83)</f>
        <v/>
      </c>
      <c r="K89" s="150" t="str">
        <f>IF('Historical Data'!BJ83="","",'Historical Data'!BJ83)</f>
        <v/>
      </c>
      <c r="L89" s="150" t="str">
        <f>IF('Historical Data'!BK83="","",'Historical Data'!BK83)</f>
        <v/>
      </c>
      <c r="M89" s="150" t="str">
        <f>IF('Historical Data'!BL83="","",'Historical Data'!BL83)</f>
        <v/>
      </c>
      <c r="N89" s="616"/>
      <c r="O89" s="4" t="str">
        <f>IF('Historical Data'!BN83="","",'Historical Data'!BN83)</f>
        <v/>
      </c>
    </row>
    <row r="90" spans="2:15">
      <c r="B90" s="319" t="str">
        <f>IF(OR('Historical Data'!B84="",'Historical Data'!B84=45616),"",'Historical Data'!B84)</f>
        <v/>
      </c>
      <c r="C90" s="150" t="str">
        <f>IF('Historical Data'!BB84="","",'Historical Data'!BB84)</f>
        <v/>
      </c>
      <c r="D90" s="150" t="str">
        <f>IF('Historical Data'!BC84="","",'Historical Data'!BC84)</f>
        <v/>
      </c>
      <c r="E90" s="150" t="str">
        <f>IF('Historical Data'!BD84="","",'Historical Data'!BD84)</f>
        <v/>
      </c>
      <c r="F90" s="150" t="str">
        <f>IF('Historical Data'!BE84="","",'Historical Data'!BE84)</f>
        <v/>
      </c>
      <c r="G90" s="150" t="str">
        <f>IF('Historical Data'!BF84="","",'Historical Data'!BF84)</f>
        <v/>
      </c>
      <c r="H90" s="616"/>
      <c r="I90" s="150" t="str">
        <f>IF('Historical Data'!BH84="","",'Historical Data'!BH84)</f>
        <v/>
      </c>
      <c r="J90" s="150" t="str">
        <f>IF('Historical Data'!BI84="","",'Historical Data'!BI84)</f>
        <v/>
      </c>
      <c r="K90" s="150" t="str">
        <f>IF('Historical Data'!BJ84="","",'Historical Data'!BJ84)</f>
        <v/>
      </c>
      <c r="L90" s="150" t="str">
        <f>IF('Historical Data'!BK84="","",'Historical Data'!BK84)</f>
        <v/>
      </c>
      <c r="M90" s="150" t="str">
        <f>IF('Historical Data'!BL84="","",'Historical Data'!BL84)</f>
        <v/>
      </c>
      <c r="N90" s="616"/>
      <c r="O90" s="4" t="str">
        <f>IF('Historical Data'!BN84="","",'Historical Data'!BN84)</f>
        <v/>
      </c>
    </row>
    <row r="91" spans="2:15">
      <c r="B91" s="319" t="str">
        <f>IF(OR('Historical Data'!B85="",'Historical Data'!B85=45616),"",'Historical Data'!B85)</f>
        <v/>
      </c>
      <c r="C91" s="150" t="str">
        <f>IF('Historical Data'!BB85="","",'Historical Data'!BB85)</f>
        <v/>
      </c>
      <c r="D91" s="150" t="str">
        <f>IF('Historical Data'!BC85="","",'Historical Data'!BC85)</f>
        <v/>
      </c>
      <c r="E91" s="150" t="str">
        <f>IF('Historical Data'!BD85="","",'Historical Data'!BD85)</f>
        <v/>
      </c>
      <c r="F91" s="150" t="str">
        <f>IF('Historical Data'!BE85="","",'Historical Data'!BE85)</f>
        <v/>
      </c>
      <c r="G91" s="150" t="str">
        <f>IF('Historical Data'!BF85="","",'Historical Data'!BF85)</f>
        <v/>
      </c>
      <c r="H91" s="616"/>
      <c r="I91" s="150" t="str">
        <f>IF('Historical Data'!BH85="","",'Historical Data'!BH85)</f>
        <v/>
      </c>
      <c r="J91" s="150" t="str">
        <f>IF('Historical Data'!BI85="","",'Historical Data'!BI85)</f>
        <v/>
      </c>
      <c r="K91" s="150" t="str">
        <f>IF('Historical Data'!BJ85="","",'Historical Data'!BJ85)</f>
        <v/>
      </c>
      <c r="L91" s="150" t="str">
        <f>IF('Historical Data'!BK85="","",'Historical Data'!BK85)</f>
        <v/>
      </c>
      <c r="M91" s="150" t="str">
        <f>IF('Historical Data'!BL85="","",'Historical Data'!BL85)</f>
        <v/>
      </c>
      <c r="N91" s="616"/>
      <c r="O91" s="4" t="str">
        <f>IF('Historical Data'!BN85="","",'Historical Data'!BN85)</f>
        <v/>
      </c>
    </row>
    <row r="92" spans="2:15">
      <c r="B92" s="319" t="str">
        <f>IF(OR('Historical Data'!B86="",'Historical Data'!B86=45616),"",'Historical Data'!B86)</f>
        <v/>
      </c>
      <c r="C92" s="150" t="str">
        <f>IF('Historical Data'!BB86="","",'Historical Data'!BB86)</f>
        <v/>
      </c>
      <c r="D92" s="150" t="str">
        <f>IF('Historical Data'!BC86="","",'Historical Data'!BC86)</f>
        <v/>
      </c>
      <c r="E92" s="150" t="str">
        <f>IF('Historical Data'!BD86="","",'Historical Data'!BD86)</f>
        <v/>
      </c>
      <c r="F92" s="150" t="str">
        <f>IF('Historical Data'!BE86="","",'Historical Data'!BE86)</f>
        <v/>
      </c>
      <c r="G92" s="150" t="str">
        <f>IF('Historical Data'!BF86="","",'Historical Data'!BF86)</f>
        <v/>
      </c>
      <c r="H92" s="616"/>
      <c r="I92" s="150" t="str">
        <f>IF('Historical Data'!BH86="","",'Historical Data'!BH86)</f>
        <v/>
      </c>
      <c r="J92" s="150" t="str">
        <f>IF('Historical Data'!BI86="","",'Historical Data'!BI86)</f>
        <v/>
      </c>
      <c r="K92" s="150" t="str">
        <f>IF('Historical Data'!BJ86="","",'Historical Data'!BJ86)</f>
        <v/>
      </c>
      <c r="L92" s="150" t="str">
        <f>IF('Historical Data'!BK86="","",'Historical Data'!BK86)</f>
        <v/>
      </c>
      <c r="M92" s="150" t="str">
        <f>IF('Historical Data'!BL86="","",'Historical Data'!BL86)</f>
        <v/>
      </c>
      <c r="N92" s="616"/>
      <c r="O92" s="4" t="str">
        <f>IF('Historical Data'!BN86="","",'Historical Data'!BN86)</f>
        <v/>
      </c>
    </row>
    <row r="93" spans="2:15">
      <c r="B93" s="319" t="str">
        <f>IF(OR('Historical Data'!B87="",'Historical Data'!B87=45616),"",'Historical Data'!B87)</f>
        <v/>
      </c>
      <c r="C93" s="150" t="str">
        <f>IF('Historical Data'!BB87="","",'Historical Data'!BB87)</f>
        <v/>
      </c>
      <c r="D93" s="150" t="str">
        <f>IF('Historical Data'!BC87="","",'Historical Data'!BC87)</f>
        <v/>
      </c>
      <c r="E93" s="150" t="str">
        <f>IF('Historical Data'!BD87="","",'Historical Data'!BD87)</f>
        <v/>
      </c>
      <c r="F93" s="150" t="str">
        <f>IF('Historical Data'!BE87="","",'Historical Data'!BE87)</f>
        <v/>
      </c>
      <c r="G93" s="150" t="str">
        <f>IF('Historical Data'!BF87="","",'Historical Data'!BF87)</f>
        <v/>
      </c>
      <c r="H93" s="616"/>
      <c r="I93" s="150" t="str">
        <f>IF('Historical Data'!BH87="","",'Historical Data'!BH87)</f>
        <v/>
      </c>
      <c r="J93" s="150" t="str">
        <f>IF('Historical Data'!BI87="","",'Historical Data'!BI87)</f>
        <v/>
      </c>
      <c r="K93" s="150" t="str">
        <f>IF('Historical Data'!BJ87="","",'Historical Data'!BJ87)</f>
        <v/>
      </c>
      <c r="L93" s="150" t="str">
        <f>IF('Historical Data'!BK87="","",'Historical Data'!BK87)</f>
        <v/>
      </c>
      <c r="M93" s="150" t="str">
        <f>IF('Historical Data'!BL87="","",'Historical Data'!BL87)</f>
        <v/>
      </c>
      <c r="N93" s="616"/>
      <c r="O93" s="4" t="str">
        <f>IF('Historical Data'!BN87="","",'Historical Data'!BN87)</f>
        <v/>
      </c>
    </row>
    <row r="94" spans="2:15">
      <c r="B94" s="319" t="str">
        <f>IF(OR('Historical Data'!B88="",'Historical Data'!B88=45616),"",'Historical Data'!B88)</f>
        <v/>
      </c>
      <c r="C94" s="150" t="str">
        <f>IF('Historical Data'!BB88="","",'Historical Data'!BB88)</f>
        <v/>
      </c>
      <c r="D94" s="150" t="str">
        <f>IF('Historical Data'!BC88="","",'Historical Data'!BC88)</f>
        <v/>
      </c>
      <c r="E94" s="150" t="str">
        <f>IF('Historical Data'!BD88="","",'Historical Data'!BD88)</f>
        <v/>
      </c>
      <c r="F94" s="150" t="str">
        <f>IF('Historical Data'!BE88="","",'Historical Data'!BE88)</f>
        <v/>
      </c>
      <c r="G94" s="150" t="str">
        <f>IF('Historical Data'!BF88="","",'Historical Data'!BF88)</f>
        <v/>
      </c>
      <c r="H94" s="616"/>
      <c r="I94" s="150" t="str">
        <f>IF('Historical Data'!BH88="","",'Historical Data'!BH88)</f>
        <v/>
      </c>
      <c r="J94" s="150" t="str">
        <f>IF('Historical Data'!BI88="","",'Historical Data'!BI88)</f>
        <v/>
      </c>
      <c r="K94" s="150" t="str">
        <f>IF('Historical Data'!BJ88="","",'Historical Data'!BJ88)</f>
        <v/>
      </c>
      <c r="L94" s="150" t="str">
        <f>IF('Historical Data'!BK88="","",'Historical Data'!BK88)</f>
        <v/>
      </c>
      <c r="M94" s="150" t="str">
        <f>IF('Historical Data'!BL88="","",'Historical Data'!BL88)</f>
        <v/>
      </c>
      <c r="N94" s="616"/>
      <c r="O94" s="4" t="str">
        <f>IF('Historical Data'!BN88="","",'Historical Data'!BN88)</f>
        <v/>
      </c>
    </row>
    <row r="95" spans="2:15">
      <c r="B95" s="319" t="str">
        <f>IF(OR('Historical Data'!B89="",'Historical Data'!B89=45616),"",'Historical Data'!B89)</f>
        <v/>
      </c>
      <c r="C95" s="150" t="str">
        <f>IF('Historical Data'!BB89="","",'Historical Data'!BB89)</f>
        <v/>
      </c>
      <c r="D95" s="150" t="str">
        <f>IF('Historical Data'!BC89="","",'Historical Data'!BC89)</f>
        <v/>
      </c>
      <c r="E95" s="150" t="str">
        <f>IF('Historical Data'!BD89="","",'Historical Data'!BD89)</f>
        <v/>
      </c>
      <c r="F95" s="150" t="str">
        <f>IF('Historical Data'!BE89="","",'Historical Data'!BE89)</f>
        <v/>
      </c>
      <c r="G95" s="150" t="str">
        <f>IF('Historical Data'!BF89="","",'Historical Data'!BF89)</f>
        <v/>
      </c>
      <c r="H95" s="616"/>
      <c r="I95" s="150" t="str">
        <f>IF('Historical Data'!BH89="","",'Historical Data'!BH89)</f>
        <v/>
      </c>
      <c r="J95" s="150" t="str">
        <f>IF('Historical Data'!BI89="","",'Historical Data'!BI89)</f>
        <v/>
      </c>
      <c r="K95" s="150" t="str">
        <f>IF('Historical Data'!BJ89="","",'Historical Data'!BJ89)</f>
        <v/>
      </c>
      <c r="L95" s="150" t="str">
        <f>IF('Historical Data'!BK89="","",'Historical Data'!BK89)</f>
        <v/>
      </c>
      <c r="M95" s="150" t="str">
        <f>IF('Historical Data'!BL89="","",'Historical Data'!BL89)</f>
        <v/>
      </c>
      <c r="N95" s="616"/>
      <c r="O95" s="4" t="str">
        <f>IF('Historical Data'!BN89="","",'Historical Data'!BN89)</f>
        <v/>
      </c>
    </row>
    <row r="96" spans="2:15">
      <c r="B96" s="319" t="str">
        <f>IF(OR('Historical Data'!B90="",'Historical Data'!B90=45616),"",'Historical Data'!B90)</f>
        <v/>
      </c>
      <c r="C96" s="150" t="str">
        <f>IF('Historical Data'!BB90="","",'Historical Data'!BB90)</f>
        <v/>
      </c>
      <c r="D96" s="150" t="str">
        <f>IF('Historical Data'!BC90="","",'Historical Data'!BC90)</f>
        <v/>
      </c>
      <c r="E96" s="150" t="str">
        <f>IF('Historical Data'!BD90="","",'Historical Data'!BD90)</f>
        <v/>
      </c>
      <c r="F96" s="150" t="str">
        <f>IF('Historical Data'!BE90="","",'Historical Data'!BE90)</f>
        <v/>
      </c>
      <c r="G96" s="150" t="str">
        <f>IF('Historical Data'!BF90="","",'Historical Data'!BF90)</f>
        <v/>
      </c>
      <c r="H96" s="616"/>
      <c r="I96" s="150" t="str">
        <f>IF('Historical Data'!BH90="","",'Historical Data'!BH90)</f>
        <v/>
      </c>
      <c r="J96" s="150" t="str">
        <f>IF('Historical Data'!BI90="","",'Historical Data'!BI90)</f>
        <v/>
      </c>
      <c r="K96" s="150" t="str">
        <f>IF('Historical Data'!BJ90="","",'Historical Data'!BJ90)</f>
        <v/>
      </c>
      <c r="L96" s="150" t="str">
        <f>IF('Historical Data'!BK90="","",'Historical Data'!BK90)</f>
        <v/>
      </c>
      <c r="M96" s="150" t="str">
        <f>IF('Historical Data'!BL90="","",'Historical Data'!BL90)</f>
        <v/>
      </c>
      <c r="N96" s="616"/>
      <c r="O96" s="4" t="str">
        <f>IF('Historical Data'!BN90="","",'Historical Data'!BN90)</f>
        <v/>
      </c>
    </row>
    <row r="97" spans="2:15">
      <c r="B97" s="319" t="str">
        <f>IF(OR('Historical Data'!B91="",'Historical Data'!B91=45616),"",'Historical Data'!B91)</f>
        <v/>
      </c>
      <c r="C97" s="150" t="str">
        <f>IF('Historical Data'!BB91="","",'Historical Data'!BB91)</f>
        <v/>
      </c>
      <c r="D97" s="150" t="str">
        <f>IF('Historical Data'!BC91="","",'Historical Data'!BC91)</f>
        <v/>
      </c>
      <c r="E97" s="150" t="str">
        <f>IF('Historical Data'!BD91="","",'Historical Data'!BD91)</f>
        <v/>
      </c>
      <c r="F97" s="150" t="str">
        <f>IF('Historical Data'!BE91="","",'Historical Data'!BE91)</f>
        <v/>
      </c>
      <c r="G97" s="150" t="str">
        <f>IF('Historical Data'!BF91="","",'Historical Data'!BF91)</f>
        <v/>
      </c>
      <c r="H97" s="616"/>
      <c r="I97" s="150" t="str">
        <f>IF('Historical Data'!BH91="","",'Historical Data'!BH91)</f>
        <v/>
      </c>
      <c r="J97" s="150" t="str">
        <f>IF('Historical Data'!BI91="","",'Historical Data'!BI91)</f>
        <v/>
      </c>
      <c r="K97" s="150" t="str">
        <f>IF('Historical Data'!BJ91="","",'Historical Data'!BJ91)</f>
        <v/>
      </c>
      <c r="L97" s="150" t="str">
        <f>IF('Historical Data'!BK91="","",'Historical Data'!BK91)</f>
        <v/>
      </c>
      <c r="M97" s="150" t="str">
        <f>IF('Historical Data'!BL91="","",'Historical Data'!BL91)</f>
        <v/>
      </c>
      <c r="N97" s="616"/>
      <c r="O97" s="4" t="str">
        <f>IF('Historical Data'!BN91="","",'Historical Data'!BN91)</f>
        <v/>
      </c>
    </row>
    <row r="98" spans="2:15">
      <c r="B98" s="319" t="str">
        <f>IF(OR('Historical Data'!B92="",'Historical Data'!B92=45616),"",'Historical Data'!B92)</f>
        <v/>
      </c>
      <c r="C98" s="150" t="str">
        <f>IF('Historical Data'!BB92="","",'Historical Data'!BB92)</f>
        <v/>
      </c>
      <c r="D98" s="150" t="str">
        <f>IF('Historical Data'!BC92="","",'Historical Data'!BC92)</f>
        <v/>
      </c>
      <c r="E98" s="150" t="str">
        <f>IF('Historical Data'!BD92="","",'Historical Data'!BD92)</f>
        <v/>
      </c>
      <c r="F98" s="150" t="str">
        <f>IF('Historical Data'!BE92="","",'Historical Data'!BE92)</f>
        <v/>
      </c>
      <c r="G98" s="150" t="str">
        <f>IF('Historical Data'!BF92="","",'Historical Data'!BF92)</f>
        <v/>
      </c>
      <c r="H98" s="616"/>
      <c r="I98" s="150" t="str">
        <f>IF('Historical Data'!BH92="","",'Historical Data'!BH92)</f>
        <v/>
      </c>
      <c r="J98" s="150" t="str">
        <f>IF('Historical Data'!BI92="","",'Historical Data'!BI92)</f>
        <v/>
      </c>
      <c r="K98" s="150" t="str">
        <f>IF('Historical Data'!BJ92="","",'Historical Data'!BJ92)</f>
        <v/>
      </c>
      <c r="L98" s="150" t="str">
        <f>IF('Historical Data'!BK92="","",'Historical Data'!BK92)</f>
        <v/>
      </c>
      <c r="M98" s="150" t="str">
        <f>IF('Historical Data'!BL92="","",'Historical Data'!BL92)</f>
        <v/>
      </c>
      <c r="N98" s="616"/>
      <c r="O98" s="4" t="str">
        <f>IF('Historical Data'!BN92="","",'Historical Data'!BN92)</f>
        <v/>
      </c>
    </row>
    <row r="99" spans="2:15">
      <c r="B99" s="319" t="str">
        <f>IF(OR('Historical Data'!B93="",'Historical Data'!B93=45616),"",'Historical Data'!B93)</f>
        <v/>
      </c>
      <c r="C99" s="150" t="str">
        <f>IF('Historical Data'!BB93="","",'Historical Data'!BB93)</f>
        <v/>
      </c>
      <c r="D99" s="150" t="str">
        <f>IF('Historical Data'!BC93="","",'Historical Data'!BC93)</f>
        <v/>
      </c>
      <c r="E99" s="150" t="str">
        <f>IF('Historical Data'!BD93="","",'Historical Data'!BD93)</f>
        <v/>
      </c>
      <c r="F99" s="150" t="str">
        <f>IF('Historical Data'!BE93="","",'Historical Data'!BE93)</f>
        <v/>
      </c>
      <c r="G99" s="150" t="str">
        <f>IF('Historical Data'!BF93="","",'Historical Data'!BF93)</f>
        <v/>
      </c>
      <c r="H99" s="616"/>
      <c r="I99" s="150" t="str">
        <f>IF('Historical Data'!BH93="","",'Historical Data'!BH93)</f>
        <v/>
      </c>
      <c r="J99" s="150" t="str">
        <f>IF('Historical Data'!BI93="","",'Historical Data'!BI93)</f>
        <v/>
      </c>
      <c r="K99" s="150" t="str">
        <f>IF('Historical Data'!BJ93="","",'Historical Data'!BJ93)</f>
        <v/>
      </c>
      <c r="L99" s="150" t="str">
        <f>IF('Historical Data'!BK93="","",'Historical Data'!BK93)</f>
        <v/>
      </c>
      <c r="M99" s="150" t="str">
        <f>IF('Historical Data'!BL93="","",'Historical Data'!BL93)</f>
        <v/>
      </c>
      <c r="N99" s="616"/>
      <c r="O99" s="4" t="str">
        <f>IF('Historical Data'!BN93="","",'Historical Data'!BN93)</f>
        <v/>
      </c>
    </row>
    <row r="100" spans="2:15">
      <c r="B100" s="319" t="str">
        <f>IF(OR('Historical Data'!B94="",'Historical Data'!B94=45616),"",'Historical Data'!B94)</f>
        <v/>
      </c>
      <c r="C100" s="150" t="str">
        <f>IF('Historical Data'!BB94="","",'Historical Data'!BB94)</f>
        <v/>
      </c>
      <c r="D100" s="150" t="str">
        <f>IF('Historical Data'!BC94="","",'Historical Data'!BC94)</f>
        <v/>
      </c>
      <c r="E100" s="150" t="str">
        <f>IF('Historical Data'!BD94="","",'Historical Data'!BD94)</f>
        <v/>
      </c>
      <c r="F100" s="150" t="str">
        <f>IF('Historical Data'!BE94="","",'Historical Data'!BE94)</f>
        <v/>
      </c>
      <c r="G100" s="150" t="str">
        <f>IF('Historical Data'!BF94="","",'Historical Data'!BF94)</f>
        <v/>
      </c>
      <c r="H100" s="616"/>
      <c r="I100" s="150" t="str">
        <f>IF('Historical Data'!BH94="","",'Historical Data'!BH94)</f>
        <v/>
      </c>
      <c r="J100" s="150" t="str">
        <f>IF('Historical Data'!BI94="","",'Historical Data'!BI94)</f>
        <v/>
      </c>
      <c r="K100" s="150" t="str">
        <f>IF('Historical Data'!BJ94="","",'Historical Data'!BJ94)</f>
        <v/>
      </c>
      <c r="L100" s="150" t="str">
        <f>IF('Historical Data'!BK94="","",'Historical Data'!BK94)</f>
        <v/>
      </c>
      <c r="M100" s="150" t="str">
        <f>IF('Historical Data'!BL94="","",'Historical Data'!BL94)</f>
        <v/>
      </c>
      <c r="N100" s="616"/>
      <c r="O100" s="4" t="str">
        <f>IF('Historical Data'!BN94="","",'Historical Data'!BN94)</f>
        <v/>
      </c>
    </row>
    <row r="101" spans="2:15">
      <c r="B101" s="319" t="str">
        <f>IF(OR('Historical Data'!B95="",'Historical Data'!B95=45616),"",'Historical Data'!B95)</f>
        <v/>
      </c>
      <c r="C101" s="150" t="str">
        <f>IF('Historical Data'!BB95="","",'Historical Data'!BB95)</f>
        <v/>
      </c>
      <c r="D101" s="150" t="str">
        <f>IF('Historical Data'!BC95="","",'Historical Data'!BC95)</f>
        <v/>
      </c>
      <c r="E101" s="150" t="str">
        <f>IF('Historical Data'!BD95="","",'Historical Data'!BD95)</f>
        <v/>
      </c>
      <c r="F101" s="150" t="str">
        <f>IF('Historical Data'!BE95="","",'Historical Data'!BE95)</f>
        <v/>
      </c>
      <c r="G101" s="150" t="str">
        <f>IF('Historical Data'!BF95="","",'Historical Data'!BF95)</f>
        <v/>
      </c>
      <c r="H101" s="616"/>
      <c r="I101" s="150" t="str">
        <f>IF('Historical Data'!BH95="","",'Historical Data'!BH95)</f>
        <v/>
      </c>
      <c r="J101" s="150" t="str">
        <f>IF('Historical Data'!BI95="","",'Historical Data'!BI95)</f>
        <v/>
      </c>
      <c r="K101" s="150" t="str">
        <f>IF('Historical Data'!BJ95="","",'Historical Data'!BJ95)</f>
        <v/>
      </c>
      <c r="L101" s="150" t="str">
        <f>IF('Historical Data'!BK95="","",'Historical Data'!BK95)</f>
        <v/>
      </c>
      <c r="M101" s="150" t="str">
        <f>IF('Historical Data'!BL95="","",'Historical Data'!BL95)</f>
        <v/>
      </c>
      <c r="N101" s="616"/>
      <c r="O101" s="4" t="str">
        <f>IF('Historical Data'!BN95="","",'Historical Data'!BN95)</f>
        <v/>
      </c>
    </row>
    <row r="102" spans="2:15">
      <c r="B102" s="319" t="str">
        <f>IF(OR('Historical Data'!B96="",'Historical Data'!B96=45616),"",'Historical Data'!B96)</f>
        <v/>
      </c>
      <c r="C102" s="150" t="str">
        <f>IF('Historical Data'!BB96="","",'Historical Data'!BB96)</f>
        <v/>
      </c>
      <c r="D102" s="150" t="str">
        <f>IF('Historical Data'!BC96="","",'Historical Data'!BC96)</f>
        <v/>
      </c>
      <c r="E102" s="150" t="str">
        <f>IF('Historical Data'!BD96="","",'Historical Data'!BD96)</f>
        <v/>
      </c>
      <c r="F102" s="150" t="str">
        <f>IF('Historical Data'!BE96="","",'Historical Data'!BE96)</f>
        <v/>
      </c>
      <c r="G102" s="150" t="str">
        <f>IF('Historical Data'!BF96="","",'Historical Data'!BF96)</f>
        <v/>
      </c>
      <c r="H102" s="616"/>
      <c r="I102" s="150" t="str">
        <f>IF('Historical Data'!BH96="","",'Historical Data'!BH96)</f>
        <v/>
      </c>
      <c r="J102" s="150" t="str">
        <f>IF('Historical Data'!BI96="","",'Historical Data'!BI96)</f>
        <v/>
      </c>
      <c r="K102" s="150" t="str">
        <f>IF('Historical Data'!BJ96="","",'Historical Data'!BJ96)</f>
        <v/>
      </c>
      <c r="L102" s="150" t="str">
        <f>IF('Historical Data'!BK96="","",'Historical Data'!BK96)</f>
        <v/>
      </c>
      <c r="M102" s="150" t="str">
        <f>IF('Historical Data'!BL96="","",'Historical Data'!BL96)</f>
        <v/>
      </c>
      <c r="N102" s="616"/>
      <c r="O102" s="4" t="str">
        <f>IF('Historical Data'!BN96="","",'Historical Data'!BN96)</f>
        <v/>
      </c>
    </row>
    <row r="103" spans="2:15">
      <c r="B103" s="319" t="str">
        <f>IF(OR('Historical Data'!B97="",'Historical Data'!B97=45616),"",'Historical Data'!B97)</f>
        <v/>
      </c>
      <c r="C103" s="150" t="str">
        <f>IF('Historical Data'!BB97="","",'Historical Data'!BB97)</f>
        <v/>
      </c>
      <c r="D103" s="150" t="str">
        <f>IF('Historical Data'!BC97="","",'Historical Data'!BC97)</f>
        <v/>
      </c>
      <c r="E103" s="150" t="str">
        <f>IF('Historical Data'!BD97="","",'Historical Data'!BD97)</f>
        <v/>
      </c>
      <c r="F103" s="150" t="str">
        <f>IF('Historical Data'!BE97="","",'Historical Data'!BE97)</f>
        <v/>
      </c>
      <c r="G103" s="150" t="str">
        <f>IF('Historical Data'!BF97="","",'Historical Data'!BF97)</f>
        <v/>
      </c>
      <c r="H103" s="616"/>
      <c r="I103" s="150" t="str">
        <f>IF('Historical Data'!BH97="","",'Historical Data'!BH97)</f>
        <v/>
      </c>
      <c r="J103" s="150" t="str">
        <f>IF('Historical Data'!BI97="","",'Historical Data'!BI97)</f>
        <v/>
      </c>
      <c r="K103" s="150" t="str">
        <f>IF('Historical Data'!BJ97="","",'Historical Data'!BJ97)</f>
        <v/>
      </c>
      <c r="L103" s="150" t="str">
        <f>IF('Historical Data'!BK97="","",'Historical Data'!BK97)</f>
        <v/>
      </c>
      <c r="M103" s="150" t="str">
        <f>IF('Historical Data'!BL97="","",'Historical Data'!BL97)</f>
        <v/>
      </c>
      <c r="N103" s="616"/>
      <c r="O103" s="4" t="str">
        <f>IF('Historical Data'!BN97="","",'Historical Data'!BN97)</f>
        <v/>
      </c>
    </row>
    <row r="104" spans="2:15">
      <c r="B104" s="319" t="str">
        <f>IF(OR('Historical Data'!B98="",'Historical Data'!B98=45616),"",'Historical Data'!B98)</f>
        <v/>
      </c>
      <c r="C104" s="150" t="str">
        <f>IF('Historical Data'!BB98="","",'Historical Data'!BB98)</f>
        <v/>
      </c>
      <c r="D104" s="150" t="str">
        <f>IF('Historical Data'!BC98="","",'Historical Data'!BC98)</f>
        <v/>
      </c>
      <c r="E104" s="150" t="str">
        <f>IF('Historical Data'!BD98="","",'Historical Data'!BD98)</f>
        <v/>
      </c>
      <c r="F104" s="150" t="str">
        <f>IF('Historical Data'!BE98="","",'Historical Data'!BE98)</f>
        <v/>
      </c>
      <c r="G104" s="150" t="str">
        <f>IF('Historical Data'!BF98="","",'Historical Data'!BF98)</f>
        <v/>
      </c>
      <c r="H104" s="616"/>
      <c r="I104" s="150" t="str">
        <f>IF('Historical Data'!BH98="","",'Historical Data'!BH98)</f>
        <v/>
      </c>
      <c r="J104" s="150" t="str">
        <f>IF('Historical Data'!BI98="","",'Historical Data'!BI98)</f>
        <v/>
      </c>
      <c r="K104" s="150" t="str">
        <f>IF('Historical Data'!BJ98="","",'Historical Data'!BJ98)</f>
        <v/>
      </c>
      <c r="L104" s="150" t="str">
        <f>IF('Historical Data'!BK98="","",'Historical Data'!BK98)</f>
        <v/>
      </c>
      <c r="M104" s="150" t="str">
        <f>IF('Historical Data'!BL98="","",'Historical Data'!BL98)</f>
        <v/>
      </c>
      <c r="N104" s="616"/>
      <c r="O104" s="4" t="str">
        <f>IF('Historical Data'!BN98="","",'Historical Data'!BN98)</f>
        <v/>
      </c>
    </row>
    <row r="105" spans="2:15">
      <c r="B105" s="319" t="str">
        <f>IF(OR('Historical Data'!B99="",'Historical Data'!B99=45616),"",'Historical Data'!B99)</f>
        <v/>
      </c>
      <c r="C105" s="150" t="str">
        <f>IF('Historical Data'!BB99="","",'Historical Data'!BB99)</f>
        <v/>
      </c>
      <c r="D105" s="150" t="str">
        <f>IF('Historical Data'!BC99="","",'Historical Data'!BC99)</f>
        <v/>
      </c>
      <c r="E105" s="150" t="str">
        <f>IF('Historical Data'!BD99="","",'Historical Data'!BD99)</f>
        <v/>
      </c>
      <c r="F105" s="150" t="str">
        <f>IF('Historical Data'!BE99="","",'Historical Data'!BE99)</f>
        <v/>
      </c>
      <c r="G105" s="150" t="str">
        <f>IF('Historical Data'!BF99="","",'Historical Data'!BF99)</f>
        <v/>
      </c>
      <c r="H105" s="616"/>
      <c r="I105" s="150" t="str">
        <f>IF('Historical Data'!BH99="","",'Historical Data'!BH99)</f>
        <v/>
      </c>
      <c r="J105" s="150" t="str">
        <f>IF('Historical Data'!BI99="","",'Historical Data'!BI99)</f>
        <v/>
      </c>
      <c r="K105" s="150" t="str">
        <f>IF('Historical Data'!BJ99="","",'Historical Data'!BJ99)</f>
        <v/>
      </c>
      <c r="L105" s="150" t="str">
        <f>IF('Historical Data'!BK99="","",'Historical Data'!BK99)</f>
        <v/>
      </c>
      <c r="M105" s="150" t="str">
        <f>IF('Historical Data'!BL99="","",'Historical Data'!BL99)</f>
        <v/>
      </c>
      <c r="N105" s="616"/>
      <c r="O105" s="4" t="str">
        <f>IF('Historical Data'!BN99="","",'Historical Data'!BN99)</f>
        <v/>
      </c>
    </row>
    <row r="106" spans="2:15">
      <c r="B106" s="319" t="str">
        <f>IF(OR('Historical Data'!B100="",'Historical Data'!B100=45616),"",'Historical Data'!B100)</f>
        <v/>
      </c>
      <c r="C106" s="150" t="str">
        <f>IF('Historical Data'!BB100="","",'Historical Data'!BB100)</f>
        <v/>
      </c>
      <c r="D106" s="150" t="str">
        <f>IF('Historical Data'!BC100="","",'Historical Data'!BC100)</f>
        <v/>
      </c>
      <c r="E106" s="150" t="str">
        <f>IF('Historical Data'!BD100="","",'Historical Data'!BD100)</f>
        <v/>
      </c>
      <c r="F106" s="150" t="str">
        <f>IF('Historical Data'!BE100="","",'Historical Data'!BE100)</f>
        <v/>
      </c>
      <c r="G106" s="150" t="str">
        <f>IF('Historical Data'!BF100="","",'Historical Data'!BF100)</f>
        <v/>
      </c>
      <c r="H106" s="616"/>
      <c r="I106" s="150" t="str">
        <f>IF('Historical Data'!BH100="","",'Historical Data'!BH100)</f>
        <v/>
      </c>
      <c r="J106" s="150" t="str">
        <f>IF('Historical Data'!BI100="","",'Historical Data'!BI100)</f>
        <v/>
      </c>
      <c r="K106" s="150" t="str">
        <f>IF('Historical Data'!BJ100="","",'Historical Data'!BJ100)</f>
        <v/>
      </c>
      <c r="L106" s="150" t="str">
        <f>IF('Historical Data'!BK100="","",'Historical Data'!BK100)</f>
        <v/>
      </c>
      <c r="M106" s="150" t="str">
        <f>IF('Historical Data'!BL100="","",'Historical Data'!BL100)</f>
        <v/>
      </c>
      <c r="N106" s="616"/>
      <c r="O106" s="4" t="str">
        <f>IF('Historical Data'!BN100="","",'Historical Data'!BN100)</f>
        <v/>
      </c>
    </row>
    <row r="107" spans="2:15">
      <c r="B107" s="319" t="str">
        <f>IF(OR('Historical Data'!B101="",'Historical Data'!B101=45616),"",'Historical Data'!B101)</f>
        <v/>
      </c>
      <c r="C107" s="150" t="str">
        <f>IF('Historical Data'!BB101="","",'Historical Data'!BB101)</f>
        <v/>
      </c>
      <c r="D107" s="150" t="str">
        <f>IF('Historical Data'!BC101="","",'Historical Data'!BC101)</f>
        <v/>
      </c>
      <c r="E107" s="150" t="str">
        <f>IF('Historical Data'!BD101="","",'Historical Data'!BD101)</f>
        <v/>
      </c>
      <c r="F107" s="150" t="str">
        <f>IF('Historical Data'!BE101="","",'Historical Data'!BE101)</f>
        <v/>
      </c>
      <c r="G107" s="150" t="str">
        <f>IF('Historical Data'!BF101="","",'Historical Data'!BF101)</f>
        <v/>
      </c>
      <c r="H107" s="616"/>
      <c r="I107" s="150" t="str">
        <f>IF('Historical Data'!BH101="","",'Historical Data'!BH101)</f>
        <v/>
      </c>
      <c r="J107" s="150" t="str">
        <f>IF('Historical Data'!BI101="","",'Historical Data'!BI101)</f>
        <v/>
      </c>
      <c r="K107" s="150" t="str">
        <f>IF('Historical Data'!BJ101="","",'Historical Data'!BJ101)</f>
        <v/>
      </c>
      <c r="L107" s="150" t="str">
        <f>IF('Historical Data'!BK101="","",'Historical Data'!BK101)</f>
        <v/>
      </c>
      <c r="M107" s="150" t="str">
        <f>IF('Historical Data'!BL101="","",'Historical Data'!BL101)</f>
        <v/>
      </c>
      <c r="N107" s="616"/>
      <c r="O107" s="4" t="str">
        <f>IF('Historical Data'!BN101="","",'Historical Data'!BN101)</f>
        <v/>
      </c>
    </row>
    <row r="108" spans="2:15">
      <c r="B108" s="319" t="str">
        <f>IF(OR('Historical Data'!B102="",'Historical Data'!B102=45616),"",'Historical Data'!B102)</f>
        <v/>
      </c>
      <c r="C108" s="150" t="str">
        <f>IF('Historical Data'!BB102="","",'Historical Data'!BB102)</f>
        <v/>
      </c>
      <c r="D108" s="150" t="str">
        <f>IF('Historical Data'!BC102="","",'Historical Data'!BC102)</f>
        <v/>
      </c>
      <c r="E108" s="150" t="str">
        <f>IF('Historical Data'!BD102="","",'Historical Data'!BD102)</f>
        <v/>
      </c>
      <c r="F108" s="150" t="str">
        <f>IF('Historical Data'!BE102="","",'Historical Data'!BE102)</f>
        <v/>
      </c>
      <c r="G108" s="150" t="str">
        <f>IF('Historical Data'!BF102="","",'Historical Data'!BF102)</f>
        <v/>
      </c>
      <c r="H108" s="616"/>
      <c r="I108" s="150" t="str">
        <f>IF('Historical Data'!BH102="","",'Historical Data'!BH102)</f>
        <v/>
      </c>
      <c r="J108" s="150" t="str">
        <f>IF('Historical Data'!BI102="","",'Historical Data'!BI102)</f>
        <v/>
      </c>
      <c r="K108" s="150" t="str">
        <f>IF('Historical Data'!BJ102="","",'Historical Data'!BJ102)</f>
        <v/>
      </c>
      <c r="L108" s="150" t="str">
        <f>IF('Historical Data'!BK102="","",'Historical Data'!BK102)</f>
        <v/>
      </c>
      <c r="M108" s="150" t="str">
        <f>IF('Historical Data'!BL102="","",'Historical Data'!BL102)</f>
        <v/>
      </c>
      <c r="N108" s="616"/>
      <c r="O108" s="4" t="str">
        <f>IF('Historical Data'!BN102="","",'Historical Data'!BN102)</f>
        <v/>
      </c>
    </row>
    <row r="109" spans="2:15">
      <c r="B109" s="319" t="str">
        <f>IF(OR('Historical Data'!B103="",'Historical Data'!B103=45616),"",'Historical Data'!B103)</f>
        <v/>
      </c>
      <c r="C109" s="150" t="str">
        <f>IF('Historical Data'!BB103="","",'Historical Data'!BB103)</f>
        <v/>
      </c>
      <c r="D109" s="150" t="str">
        <f>IF('Historical Data'!BC103="","",'Historical Data'!BC103)</f>
        <v/>
      </c>
      <c r="E109" s="150" t="str">
        <f>IF('Historical Data'!BD103="","",'Historical Data'!BD103)</f>
        <v/>
      </c>
      <c r="F109" s="150" t="str">
        <f>IF('Historical Data'!BE103="","",'Historical Data'!BE103)</f>
        <v/>
      </c>
      <c r="G109" s="150" t="str">
        <f>IF('Historical Data'!BF103="","",'Historical Data'!BF103)</f>
        <v/>
      </c>
      <c r="H109" s="616"/>
      <c r="I109" s="150" t="str">
        <f>IF('Historical Data'!BH103="","",'Historical Data'!BH103)</f>
        <v/>
      </c>
      <c r="J109" s="150" t="str">
        <f>IF('Historical Data'!BI103="","",'Historical Data'!BI103)</f>
        <v/>
      </c>
      <c r="K109" s="150" t="str">
        <f>IF('Historical Data'!BJ103="","",'Historical Data'!BJ103)</f>
        <v/>
      </c>
      <c r="L109" s="150" t="str">
        <f>IF('Historical Data'!BK103="","",'Historical Data'!BK103)</f>
        <v/>
      </c>
      <c r="M109" s="150" t="str">
        <f>IF('Historical Data'!BL103="","",'Historical Data'!BL103)</f>
        <v/>
      </c>
      <c r="N109" s="616"/>
      <c r="O109" s="4" t="str">
        <f>IF('Historical Data'!BN103="","",'Historical Data'!BN103)</f>
        <v/>
      </c>
    </row>
    <row r="110" spans="2:15">
      <c r="B110" s="319" t="str">
        <f>IF(OR('Historical Data'!B104="",'Historical Data'!B104=45616),"",'Historical Data'!B104)</f>
        <v/>
      </c>
      <c r="C110" s="150" t="str">
        <f>IF('Historical Data'!BB104="","",'Historical Data'!BB104)</f>
        <v/>
      </c>
      <c r="D110" s="150" t="str">
        <f>IF('Historical Data'!BC104="","",'Historical Data'!BC104)</f>
        <v/>
      </c>
      <c r="E110" s="150" t="str">
        <f>IF('Historical Data'!BD104="","",'Historical Data'!BD104)</f>
        <v/>
      </c>
      <c r="F110" s="150" t="str">
        <f>IF('Historical Data'!BE104="","",'Historical Data'!BE104)</f>
        <v/>
      </c>
      <c r="G110" s="150" t="str">
        <f>IF('Historical Data'!BF104="","",'Historical Data'!BF104)</f>
        <v/>
      </c>
      <c r="H110" s="616"/>
      <c r="I110" s="150" t="str">
        <f>IF('Historical Data'!BH104="","",'Historical Data'!BH104)</f>
        <v/>
      </c>
      <c r="J110" s="150" t="str">
        <f>IF('Historical Data'!BI104="","",'Historical Data'!BI104)</f>
        <v/>
      </c>
      <c r="K110" s="150" t="str">
        <f>IF('Historical Data'!BJ104="","",'Historical Data'!BJ104)</f>
        <v/>
      </c>
      <c r="L110" s="150" t="str">
        <f>IF('Historical Data'!BK104="","",'Historical Data'!BK104)</f>
        <v/>
      </c>
      <c r="M110" s="150" t="str">
        <f>IF('Historical Data'!BL104="","",'Historical Data'!BL104)</f>
        <v/>
      </c>
      <c r="N110" s="616"/>
      <c r="O110" s="4" t="str">
        <f>IF('Historical Data'!BN104="","",'Historical Data'!BN104)</f>
        <v/>
      </c>
    </row>
    <row r="111" spans="2:15">
      <c r="B111" s="319" t="str">
        <f>IF(OR('Historical Data'!B105="",'Historical Data'!B105=45616),"",'Historical Data'!B105)</f>
        <v/>
      </c>
      <c r="C111" s="150" t="str">
        <f>IF('Historical Data'!BB105="","",'Historical Data'!BB105)</f>
        <v/>
      </c>
      <c r="D111" s="150" t="str">
        <f>IF('Historical Data'!BC105="","",'Historical Data'!BC105)</f>
        <v/>
      </c>
      <c r="E111" s="150" t="str">
        <f>IF('Historical Data'!BD105="","",'Historical Data'!BD105)</f>
        <v/>
      </c>
      <c r="F111" s="150" t="str">
        <f>IF('Historical Data'!BE105="","",'Historical Data'!BE105)</f>
        <v/>
      </c>
      <c r="G111" s="150" t="str">
        <f>IF('Historical Data'!BF105="","",'Historical Data'!BF105)</f>
        <v/>
      </c>
      <c r="H111" s="616"/>
      <c r="I111" s="150" t="str">
        <f>IF('Historical Data'!BH105="","",'Historical Data'!BH105)</f>
        <v/>
      </c>
      <c r="J111" s="150" t="str">
        <f>IF('Historical Data'!BI105="","",'Historical Data'!BI105)</f>
        <v/>
      </c>
      <c r="K111" s="150" t="str">
        <f>IF('Historical Data'!BJ105="","",'Historical Data'!BJ105)</f>
        <v/>
      </c>
      <c r="L111" s="150" t="str">
        <f>IF('Historical Data'!BK105="","",'Historical Data'!BK105)</f>
        <v/>
      </c>
      <c r="M111" s="150" t="str">
        <f>IF('Historical Data'!BL105="","",'Historical Data'!BL105)</f>
        <v/>
      </c>
      <c r="N111" s="616"/>
      <c r="O111" s="4" t="str">
        <f>IF('Historical Data'!BN105="","",'Historical Data'!BN105)</f>
        <v/>
      </c>
    </row>
    <row r="112" spans="2:15">
      <c r="B112" s="319" t="str">
        <f>IF(OR('Historical Data'!B106="",'Historical Data'!B106=45616),"",'Historical Data'!B106)</f>
        <v/>
      </c>
      <c r="C112" s="150" t="str">
        <f>IF('Historical Data'!BB106="","",'Historical Data'!BB106)</f>
        <v/>
      </c>
      <c r="D112" s="150" t="str">
        <f>IF('Historical Data'!BC106="","",'Historical Data'!BC106)</f>
        <v/>
      </c>
      <c r="E112" s="150" t="str">
        <f>IF('Historical Data'!BD106="","",'Historical Data'!BD106)</f>
        <v/>
      </c>
      <c r="F112" s="150" t="str">
        <f>IF('Historical Data'!BE106="","",'Historical Data'!BE106)</f>
        <v/>
      </c>
      <c r="G112" s="150" t="str">
        <f>IF('Historical Data'!BF106="","",'Historical Data'!BF106)</f>
        <v/>
      </c>
      <c r="H112" s="616"/>
      <c r="I112" s="150" t="str">
        <f>IF('Historical Data'!BH106="","",'Historical Data'!BH106)</f>
        <v/>
      </c>
      <c r="J112" s="150" t="str">
        <f>IF('Historical Data'!BI106="","",'Historical Data'!BI106)</f>
        <v/>
      </c>
      <c r="K112" s="150" t="str">
        <f>IF('Historical Data'!BJ106="","",'Historical Data'!BJ106)</f>
        <v/>
      </c>
      <c r="L112" s="150" t="str">
        <f>IF('Historical Data'!BK106="","",'Historical Data'!BK106)</f>
        <v/>
      </c>
      <c r="M112" s="150" t="str">
        <f>IF('Historical Data'!BL106="","",'Historical Data'!BL106)</f>
        <v/>
      </c>
      <c r="N112" s="616"/>
      <c r="O112" s="4" t="str">
        <f>IF('Historical Data'!BN106="","",'Historical Data'!BN106)</f>
        <v/>
      </c>
    </row>
    <row r="113" spans="2:15">
      <c r="B113" s="319" t="str">
        <f>IF(OR('Historical Data'!B107="",'Historical Data'!B107=45616),"",'Historical Data'!B107)</f>
        <v/>
      </c>
      <c r="C113" s="150" t="str">
        <f>IF('Historical Data'!BB107="","",'Historical Data'!BB107)</f>
        <v/>
      </c>
      <c r="D113" s="150" t="str">
        <f>IF('Historical Data'!BC107="","",'Historical Data'!BC107)</f>
        <v/>
      </c>
      <c r="E113" s="150" t="str">
        <f>IF('Historical Data'!BD107="","",'Historical Data'!BD107)</f>
        <v/>
      </c>
      <c r="F113" s="150" t="str">
        <f>IF('Historical Data'!BE107="","",'Historical Data'!BE107)</f>
        <v/>
      </c>
      <c r="G113" s="150" t="str">
        <f>IF('Historical Data'!BF107="","",'Historical Data'!BF107)</f>
        <v/>
      </c>
      <c r="H113" s="616"/>
      <c r="I113" s="150" t="str">
        <f>IF('Historical Data'!BH107="","",'Historical Data'!BH107)</f>
        <v/>
      </c>
      <c r="J113" s="150" t="str">
        <f>IF('Historical Data'!BI107="","",'Historical Data'!BI107)</f>
        <v/>
      </c>
      <c r="K113" s="150" t="str">
        <f>IF('Historical Data'!BJ107="","",'Historical Data'!BJ107)</f>
        <v/>
      </c>
      <c r="L113" s="150" t="str">
        <f>IF('Historical Data'!BK107="","",'Historical Data'!BK107)</f>
        <v/>
      </c>
      <c r="M113" s="150" t="str">
        <f>IF('Historical Data'!BL107="","",'Historical Data'!BL107)</f>
        <v/>
      </c>
      <c r="N113" s="616"/>
      <c r="O113" s="4" t="str">
        <f>IF('Historical Data'!BN107="","",'Historical Data'!BN107)</f>
        <v/>
      </c>
    </row>
    <row r="114" spans="2:15">
      <c r="B114" s="319" t="str">
        <f>IF(OR('Historical Data'!B108="",'Historical Data'!B108=45616),"",'Historical Data'!B108)</f>
        <v/>
      </c>
      <c r="C114" s="150" t="str">
        <f>IF('Historical Data'!BB108="","",'Historical Data'!BB108)</f>
        <v/>
      </c>
      <c r="D114" s="150" t="str">
        <f>IF('Historical Data'!BC108="","",'Historical Data'!BC108)</f>
        <v/>
      </c>
      <c r="E114" s="150" t="str">
        <f>IF('Historical Data'!BD108="","",'Historical Data'!BD108)</f>
        <v/>
      </c>
      <c r="F114" s="150" t="str">
        <f>IF('Historical Data'!BE108="","",'Historical Data'!BE108)</f>
        <v/>
      </c>
      <c r="G114" s="150" t="str">
        <f>IF('Historical Data'!BF108="","",'Historical Data'!BF108)</f>
        <v/>
      </c>
      <c r="H114" s="616"/>
      <c r="I114" s="150" t="str">
        <f>IF('Historical Data'!BH108="","",'Historical Data'!BH108)</f>
        <v/>
      </c>
      <c r="J114" s="150" t="str">
        <f>IF('Historical Data'!BI108="","",'Historical Data'!BI108)</f>
        <v/>
      </c>
      <c r="K114" s="150" t="str">
        <f>IF('Historical Data'!BJ108="","",'Historical Data'!BJ108)</f>
        <v/>
      </c>
      <c r="L114" s="150" t="str">
        <f>IF('Historical Data'!BK108="","",'Historical Data'!BK108)</f>
        <v/>
      </c>
      <c r="M114" s="150" t="str">
        <f>IF('Historical Data'!BL108="","",'Historical Data'!BL108)</f>
        <v/>
      </c>
      <c r="N114" s="616"/>
      <c r="O114" s="4" t="str">
        <f>IF('Historical Data'!BN108="","",'Historical Data'!BN108)</f>
        <v/>
      </c>
    </row>
    <row r="115" spans="2:15">
      <c r="B115" s="319" t="str">
        <f>IF(OR('Historical Data'!B109="",'Historical Data'!B109=45616),"",'Historical Data'!B109)</f>
        <v/>
      </c>
      <c r="C115" s="150" t="str">
        <f>IF('Historical Data'!BB109="","",'Historical Data'!BB109)</f>
        <v/>
      </c>
      <c r="D115" s="150" t="str">
        <f>IF('Historical Data'!BC109="","",'Historical Data'!BC109)</f>
        <v/>
      </c>
      <c r="E115" s="150" t="str">
        <f>IF('Historical Data'!BD109="","",'Historical Data'!BD109)</f>
        <v/>
      </c>
      <c r="F115" s="150" t="str">
        <f>IF('Historical Data'!BE109="","",'Historical Data'!BE109)</f>
        <v/>
      </c>
      <c r="G115" s="150" t="str">
        <f>IF('Historical Data'!BF109="","",'Historical Data'!BF109)</f>
        <v/>
      </c>
      <c r="H115" s="616"/>
      <c r="I115" s="150" t="str">
        <f>IF('Historical Data'!BH109="","",'Historical Data'!BH109)</f>
        <v/>
      </c>
      <c r="J115" s="150" t="str">
        <f>IF('Historical Data'!BI109="","",'Historical Data'!BI109)</f>
        <v/>
      </c>
      <c r="K115" s="150" t="str">
        <f>IF('Historical Data'!BJ109="","",'Historical Data'!BJ109)</f>
        <v/>
      </c>
      <c r="L115" s="150" t="str">
        <f>IF('Historical Data'!BK109="","",'Historical Data'!BK109)</f>
        <v/>
      </c>
      <c r="M115" s="150" t="str">
        <f>IF('Historical Data'!BL109="","",'Historical Data'!BL109)</f>
        <v/>
      </c>
      <c r="N115" s="616"/>
      <c r="O115" s="4" t="str">
        <f>IF('Historical Data'!BN109="","",'Historical Data'!BN109)</f>
        <v/>
      </c>
    </row>
    <row r="116" spans="2:15">
      <c r="B116" s="319" t="str">
        <f>IF(OR('Historical Data'!B110="",'Historical Data'!B110=45616),"",'Historical Data'!B110)</f>
        <v/>
      </c>
      <c r="C116" s="150" t="str">
        <f>IF('Historical Data'!BB110="","",'Historical Data'!BB110)</f>
        <v/>
      </c>
      <c r="D116" s="150" t="str">
        <f>IF('Historical Data'!BC110="","",'Historical Data'!BC110)</f>
        <v/>
      </c>
      <c r="E116" s="150" t="str">
        <f>IF('Historical Data'!BD110="","",'Historical Data'!BD110)</f>
        <v/>
      </c>
      <c r="F116" s="150" t="str">
        <f>IF('Historical Data'!BE110="","",'Historical Data'!BE110)</f>
        <v/>
      </c>
      <c r="G116" s="150" t="str">
        <f>IF('Historical Data'!BF110="","",'Historical Data'!BF110)</f>
        <v/>
      </c>
      <c r="H116" s="616"/>
      <c r="I116" s="150" t="str">
        <f>IF('Historical Data'!BH110="","",'Historical Data'!BH110)</f>
        <v/>
      </c>
      <c r="J116" s="150" t="str">
        <f>IF('Historical Data'!BI110="","",'Historical Data'!BI110)</f>
        <v/>
      </c>
      <c r="K116" s="150" t="str">
        <f>IF('Historical Data'!BJ110="","",'Historical Data'!BJ110)</f>
        <v/>
      </c>
      <c r="L116" s="150" t="str">
        <f>IF('Historical Data'!BK110="","",'Historical Data'!BK110)</f>
        <v/>
      </c>
      <c r="M116" s="150" t="str">
        <f>IF('Historical Data'!BL110="","",'Historical Data'!BL110)</f>
        <v/>
      </c>
      <c r="N116" s="616"/>
      <c r="O116" s="4" t="str">
        <f>IF('Historical Data'!BN110="","",'Historical Data'!BN110)</f>
        <v/>
      </c>
    </row>
    <row r="117" spans="2:15">
      <c r="B117" s="319" t="str">
        <f>IF(OR('Historical Data'!B111="",'Historical Data'!B111=45616),"",'Historical Data'!B111)</f>
        <v/>
      </c>
      <c r="C117" s="150" t="str">
        <f>IF('Historical Data'!BB111="","",'Historical Data'!BB111)</f>
        <v/>
      </c>
      <c r="D117" s="150" t="str">
        <f>IF('Historical Data'!BC111="","",'Historical Data'!BC111)</f>
        <v/>
      </c>
      <c r="E117" s="150" t="str">
        <f>IF('Historical Data'!BD111="","",'Historical Data'!BD111)</f>
        <v/>
      </c>
      <c r="F117" s="150" t="str">
        <f>IF('Historical Data'!BE111="","",'Historical Data'!BE111)</f>
        <v/>
      </c>
      <c r="G117" s="150" t="str">
        <f>IF('Historical Data'!BF111="","",'Historical Data'!BF111)</f>
        <v/>
      </c>
      <c r="H117" s="616"/>
      <c r="I117" s="150" t="str">
        <f>IF('Historical Data'!BH111="","",'Historical Data'!BH111)</f>
        <v/>
      </c>
      <c r="J117" s="150" t="str">
        <f>IF('Historical Data'!BI111="","",'Historical Data'!BI111)</f>
        <v/>
      </c>
      <c r="K117" s="150" t="str">
        <f>IF('Historical Data'!BJ111="","",'Historical Data'!BJ111)</f>
        <v/>
      </c>
      <c r="L117" s="150" t="str">
        <f>IF('Historical Data'!BK111="","",'Historical Data'!BK111)</f>
        <v/>
      </c>
      <c r="M117" s="150" t="str">
        <f>IF('Historical Data'!BL111="","",'Historical Data'!BL111)</f>
        <v/>
      </c>
      <c r="N117" s="616"/>
      <c r="O117" s="4" t="str">
        <f>IF('Historical Data'!BN111="","",'Historical Data'!BN111)</f>
        <v/>
      </c>
    </row>
    <row r="118" spans="2:15">
      <c r="B118" s="319" t="str">
        <f>IF(OR('Historical Data'!B112="",'Historical Data'!B112=45616),"",'Historical Data'!B112)</f>
        <v/>
      </c>
      <c r="C118" s="150" t="str">
        <f>IF('Historical Data'!BB112="","",'Historical Data'!BB112)</f>
        <v/>
      </c>
      <c r="D118" s="150" t="str">
        <f>IF('Historical Data'!BC112="","",'Historical Data'!BC112)</f>
        <v/>
      </c>
      <c r="E118" s="150" t="str">
        <f>IF('Historical Data'!BD112="","",'Historical Data'!BD112)</f>
        <v/>
      </c>
      <c r="F118" s="150" t="str">
        <f>IF('Historical Data'!BE112="","",'Historical Data'!BE112)</f>
        <v/>
      </c>
      <c r="G118" s="150" t="str">
        <f>IF('Historical Data'!BF112="","",'Historical Data'!BF112)</f>
        <v/>
      </c>
      <c r="H118" s="616"/>
      <c r="I118" s="150" t="str">
        <f>IF('Historical Data'!BH112="","",'Historical Data'!BH112)</f>
        <v/>
      </c>
      <c r="J118" s="150" t="str">
        <f>IF('Historical Data'!BI112="","",'Historical Data'!BI112)</f>
        <v/>
      </c>
      <c r="K118" s="150" t="str">
        <f>IF('Historical Data'!BJ112="","",'Historical Data'!BJ112)</f>
        <v/>
      </c>
      <c r="L118" s="150" t="str">
        <f>IF('Historical Data'!BK112="","",'Historical Data'!BK112)</f>
        <v/>
      </c>
      <c r="M118" s="150" t="str">
        <f>IF('Historical Data'!BL112="","",'Historical Data'!BL112)</f>
        <v/>
      </c>
      <c r="N118" s="616"/>
      <c r="O118" s="4" t="str">
        <f>IF('Historical Data'!BN112="","",'Historical Data'!BN112)</f>
        <v/>
      </c>
    </row>
    <row r="119" spans="2:15">
      <c r="B119" s="319" t="str">
        <f>IF(OR('Historical Data'!B113="",'Historical Data'!B113=45616),"",'Historical Data'!B113)</f>
        <v/>
      </c>
      <c r="C119" s="150" t="str">
        <f>IF('Historical Data'!BB113="","",'Historical Data'!BB113)</f>
        <v/>
      </c>
      <c r="D119" s="150" t="str">
        <f>IF('Historical Data'!BC113="","",'Historical Data'!BC113)</f>
        <v/>
      </c>
      <c r="E119" s="150" t="str">
        <f>IF('Historical Data'!BD113="","",'Historical Data'!BD113)</f>
        <v/>
      </c>
      <c r="F119" s="150" t="str">
        <f>IF('Historical Data'!BE113="","",'Historical Data'!BE113)</f>
        <v/>
      </c>
      <c r="G119" s="150" t="str">
        <f>IF('Historical Data'!BF113="","",'Historical Data'!BF113)</f>
        <v/>
      </c>
      <c r="H119" s="616"/>
      <c r="I119" s="150" t="str">
        <f>IF('Historical Data'!BH113="","",'Historical Data'!BH113)</f>
        <v/>
      </c>
      <c r="J119" s="150" t="str">
        <f>IF('Historical Data'!BI113="","",'Historical Data'!BI113)</f>
        <v/>
      </c>
      <c r="K119" s="150" t="str">
        <f>IF('Historical Data'!BJ113="","",'Historical Data'!BJ113)</f>
        <v/>
      </c>
      <c r="L119" s="150" t="str">
        <f>IF('Historical Data'!BK113="","",'Historical Data'!BK113)</f>
        <v/>
      </c>
      <c r="M119" s="150" t="str">
        <f>IF('Historical Data'!BL113="","",'Historical Data'!BL113)</f>
        <v/>
      </c>
      <c r="N119" s="616"/>
      <c r="O119" s="4" t="str">
        <f>IF('Historical Data'!BN113="","",'Historical Data'!BN113)</f>
        <v/>
      </c>
    </row>
    <row r="120" spans="2:15">
      <c r="B120" s="319" t="str">
        <f>IF(OR('Historical Data'!B114="",'Historical Data'!B114=45616),"",'Historical Data'!B114)</f>
        <v/>
      </c>
      <c r="C120" s="150" t="str">
        <f>IF('Historical Data'!BB114="","",'Historical Data'!BB114)</f>
        <v/>
      </c>
      <c r="D120" s="150" t="str">
        <f>IF('Historical Data'!BC114="","",'Historical Data'!BC114)</f>
        <v/>
      </c>
      <c r="E120" s="150" t="str">
        <f>IF('Historical Data'!BD114="","",'Historical Data'!BD114)</f>
        <v/>
      </c>
      <c r="F120" s="150" t="str">
        <f>IF('Historical Data'!BE114="","",'Historical Data'!BE114)</f>
        <v/>
      </c>
      <c r="G120" s="150" t="str">
        <f>IF('Historical Data'!BF114="","",'Historical Data'!BF114)</f>
        <v/>
      </c>
      <c r="H120" s="616"/>
      <c r="I120" s="150" t="str">
        <f>IF('Historical Data'!BH114="","",'Historical Data'!BH114)</f>
        <v/>
      </c>
      <c r="J120" s="150" t="str">
        <f>IF('Historical Data'!BI114="","",'Historical Data'!BI114)</f>
        <v/>
      </c>
      <c r="K120" s="150" t="str">
        <f>IF('Historical Data'!BJ114="","",'Historical Data'!BJ114)</f>
        <v/>
      </c>
      <c r="L120" s="150" t="str">
        <f>IF('Historical Data'!BK114="","",'Historical Data'!BK114)</f>
        <v/>
      </c>
      <c r="M120" s="150" t="str">
        <f>IF('Historical Data'!BL114="","",'Historical Data'!BL114)</f>
        <v/>
      </c>
      <c r="N120" s="616"/>
      <c r="O120" s="4" t="str">
        <f>IF('Historical Data'!BN114="","",'Historical Data'!BN114)</f>
        <v/>
      </c>
    </row>
    <row r="121" spans="2:15">
      <c r="B121" s="319" t="str">
        <f>IF(OR('Historical Data'!B115="",'Historical Data'!B115=45616),"",'Historical Data'!B115)</f>
        <v/>
      </c>
      <c r="C121" s="150" t="str">
        <f>IF('Historical Data'!BB115="","",'Historical Data'!BB115)</f>
        <v/>
      </c>
      <c r="D121" s="150" t="str">
        <f>IF('Historical Data'!BC115="","",'Historical Data'!BC115)</f>
        <v/>
      </c>
      <c r="E121" s="150" t="str">
        <f>IF('Historical Data'!BD115="","",'Historical Data'!BD115)</f>
        <v/>
      </c>
      <c r="F121" s="150" t="str">
        <f>IF('Historical Data'!BE115="","",'Historical Data'!BE115)</f>
        <v/>
      </c>
      <c r="G121" s="150" t="str">
        <f>IF('Historical Data'!BF115="","",'Historical Data'!BF115)</f>
        <v/>
      </c>
      <c r="H121" s="616"/>
      <c r="I121" s="150" t="str">
        <f>IF('Historical Data'!BH115="","",'Historical Data'!BH115)</f>
        <v/>
      </c>
      <c r="J121" s="150" t="str">
        <f>IF('Historical Data'!BI115="","",'Historical Data'!BI115)</f>
        <v/>
      </c>
      <c r="K121" s="150" t="str">
        <f>IF('Historical Data'!BJ115="","",'Historical Data'!BJ115)</f>
        <v/>
      </c>
      <c r="L121" s="150" t="str">
        <f>IF('Historical Data'!BK115="","",'Historical Data'!BK115)</f>
        <v/>
      </c>
      <c r="M121" s="150" t="str">
        <f>IF('Historical Data'!BL115="","",'Historical Data'!BL115)</f>
        <v/>
      </c>
      <c r="N121" s="616"/>
      <c r="O121" s="4" t="str">
        <f>IF('Historical Data'!BN115="","",'Historical Data'!BN115)</f>
        <v/>
      </c>
    </row>
    <row r="122" spans="2:15">
      <c r="B122" s="319" t="str">
        <f>IF(OR('Historical Data'!B116="",'Historical Data'!B116=45616),"",'Historical Data'!B116)</f>
        <v/>
      </c>
      <c r="C122" s="150" t="str">
        <f>IF('Historical Data'!BB116="","",'Historical Data'!BB116)</f>
        <v/>
      </c>
      <c r="D122" s="150" t="str">
        <f>IF('Historical Data'!BC116="","",'Historical Data'!BC116)</f>
        <v/>
      </c>
      <c r="E122" s="150" t="str">
        <f>IF('Historical Data'!BD116="","",'Historical Data'!BD116)</f>
        <v/>
      </c>
      <c r="F122" s="150" t="str">
        <f>IF('Historical Data'!BE116="","",'Historical Data'!BE116)</f>
        <v/>
      </c>
      <c r="G122" s="150" t="str">
        <f>IF('Historical Data'!BF116="","",'Historical Data'!BF116)</f>
        <v/>
      </c>
      <c r="H122" s="616"/>
      <c r="I122" s="150" t="str">
        <f>IF('Historical Data'!BH116="","",'Historical Data'!BH116)</f>
        <v/>
      </c>
      <c r="J122" s="150" t="str">
        <f>IF('Historical Data'!BI116="","",'Historical Data'!BI116)</f>
        <v/>
      </c>
      <c r="K122" s="150" t="str">
        <f>IF('Historical Data'!BJ116="","",'Historical Data'!BJ116)</f>
        <v/>
      </c>
      <c r="L122" s="150" t="str">
        <f>IF('Historical Data'!BK116="","",'Historical Data'!BK116)</f>
        <v/>
      </c>
      <c r="M122" s="150" t="str">
        <f>IF('Historical Data'!BL116="","",'Historical Data'!BL116)</f>
        <v/>
      </c>
      <c r="N122" s="616"/>
      <c r="O122" s="4" t="str">
        <f>IF('Historical Data'!BN116="","",'Historical Data'!BN116)</f>
        <v/>
      </c>
    </row>
    <row r="123" spans="2:15">
      <c r="B123" s="319" t="str">
        <f>IF(OR('Historical Data'!B117="",'Historical Data'!B117=45616),"",'Historical Data'!B117)</f>
        <v/>
      </c>
      <c r="C123" s="150" t="str">
        <f>IF('Historical Data'!BB117="","",'Historical Data'!BB117)</f>
        <v/>
      </c>
      <c r="D123" s="150" t="str">
        <f>IF('Historical Data'!BC117="","",'Historical Data'!BC117)</f>
        <v/>
      </c>
      <c r="E123" s="150" t="str">
        <f>IF('Historical Data'!BD117="","",'Historical Data'!BD117)</f>
        <v/>
      </c>
      <c r="F123" s="150" t="str">
        <f>IF('Historical Data'!BE117="","",'Historical Data'!BE117)</f>
        <v/>
      </c>
      <c r="G123" s="150" t="str">
        <f>IF('Historical Data'!BF117="","",'Historical Data'!BF117)</f>
        <v/>
      </c>
      <c r="H123" s="616"/>
      <c r="I123" s="150" t="str">
        <f>IF('Historical Data'!BH117="","",'Historical Data'!BH117)</f>
        <v/>
      </c>
      <c r="J123" s="150" t="str">
        <f>IF('Historical Data'!BI117="","",'Historical Data'!BI117)</f>
        <v/>
      </c>
      <c r="K123" s="150" t="str">
        <f>IF('Historical Data'!BJ117="","",'Historical Data'!BJ117)</f>
        <v/>
      </c>
      <c r="L123" s="150" t="str">
        <f>IF('Historical Data'!BK117="","",'Historical Data'!BK117)</f>
        <v/>
      </c>
      <c r="M123" s="150" t="str">
        <f>IF('Historical Data'!BL117="","",'Historical Data'!BL117)</f>
        <v/>
      </c>
      <c r="N123" s="616"/>
      <c r="O123" s="4" t="str">
        <f>IF('Historical Data'!BN117="","",'Historical Data'!BN117)</f>
        <v/>
      </c>
    </row>
    <row r="124" spans="2:15">
      <c r="B124" s="319" t="str">
        <f>IF(OR('Historical Data'!B118="",'Historical Data'!B118=45616),"",'Historical Data'!B118)</f>
        <v/>
      </c>
      <c r="C124" s="150" t="str">
        <f>IF('Historical Data'!BB118="","",'Historical Data'!BB118)</f>
        <v/>
      </c>
      <c r="D124" s="150" t="str">
        <f>IF('Historical Data'!BC118="","",'Historical Data'!BC118)</f>
        <v/>
      </c>
      <c r="E124" s="150" t="str">
        <f>IF('Historical Data'!BD118="","",'Historical Data'!BD118)</f>
        <v/>
      </c>
      <c r="F124" s="150" t="str">
        <f>IF('Historical Data'!BE118="","",'Historical Data'!BE118)</f>
        <v/>
      </c>
      <c r="G124" s="150" t="str">
        <f>IF('Historical Data'!BF118="","",'Historical Data'!BF118)</f>
        <v/>
      </c>
      <c r="H124" s="616"/>
      <c r="I124" s="150" t="str">
        <f>IF('Historical Data'!BH118="","",'Historical Data'!BH118)</f>
        <v/>
      </c>
      <c r="J124" s="150" t="str">
        <f>IF('Historical Data'!BI118="","",'Historical Data'!BI118)</f>
        <v/>
      </c>
      <c r="K124" s="150" t="str">
        <f>IF('Historical Data'!BJ118="","",'Historical Data'!BJ118)</f>
        <v/>
      </c>
      <c r="L124" s="150" t="str">
        <f>IF('Historical Data'!BK118="","",'Historical Data'!BK118)</f>
        <v/>
      </c>
      <c r="M124" s="150" t="str">
        <f>IF('Historical Data'!BL118="","",'Historical Data'!BL118)</f>
        <v/>
      </c>
      <c r="N124" s="616"/>
      <c r="O124" s="4" t="str">
        <f>IF('Historical Data'!BN118="","",'Historical Data'!BN118)</f>
        <v/>
      </c>
    </row>
    <row r="125" spans="2:15">
      <c r="B125" s="319" t="str">
        <f>IF(OR('Historical Data'!B119="",'Historical Data'!B119=45616),"",'Historical Data'!B119)</f>
        <v/>
      </c>
      <c r="C125" s="150" t="str">
        <f>IF('Historical Data'!BB119="","",'Historical Data'!BB119)</f>
        <v/>
      </c>
      <c r="D125" s="150" t="str">
        <f>IF('Historical Data'!BC119="","",'Historical Data'!BC119)</f>
        <v/>
      </c>
      <c r="E125" s="150" t="str">
        <f>IF('Historical Data'!BD119="","",'Historical Data'!BD119)</f>
        <v/>
      </c>
      <c r="F125" s="150" t="str">
        <f>IF('Historical Data'!BE119="","",'Historical Data'!BE119)</f>
        <v/>
      </c>
      <c r="G125" s="150" t="str">
        <f>IF('Historical Data'!BF119="","",'Historical Data'!BF119)</f>
        <v/>
      </c>
      <c r="H125" s="616"/>
      <c r="I125" s="150" t="str">
        <f>IF('Historical Data'!BH119="","",'Historical Data'!BH119)</f>
        <v/>
      </c>
      <c r="J125" s="150" t="str">
        <f>IF('Historical Data'!BI119="","",'Historical Data'!BI119)</f>
        <v/>
      </c>
      <c r="K125" s="150" t="str">
        <f>IF('Historical Data'!BJ119="","",'Historical Data'!BJ119)</f>
        <v/>
      </c>
      <c r="L125" s="150" t="str">
        <f>IF('Historical Data'!BK119="","",'Historical Data'!BK119)</f>
        <v/>
      </c>
      <c r="M125" s="150" t="str">
        <f>IF('Historical Data'!BL119="","",'Historical Data'!BL119)</f>
        <v/>
      </c>
      <c r="N125" s="616"/>
      <c r="O125" s="4" t="str">
        <f>IF('Historical Data'!BN119="","",'Historical Data'!BN119)</f>
        <v/>
      </c>
    </row>
    <row r="126" spans="2:15">
      <c r="B126" s="319" t="str">
        <f>IF(OR('Historical Data'!B120="",'Historical Data'!B120=45616),"",'Historical Data'!B120)</f>
        <v/>
      </c>
      <c r="C126" s="150" t="str">
        <f>IF('Historical Data'!BB120="","",'Historical Data'!BB120)</f>
        <v/>
      </c>
      <c r="D126" s="150" t="str">
        <f>IF('Historical Data'!BC120="","",'Historical Data'!BC120)</f>
        <v/>
      </c>
      <c r="E126" s="150" t="str">
        <f>IF('Historical Data'!BD120="","",'Historical Data'!BD120)</f>
        <v/>
      </c>
      <c r="F126" s="150" t="str">
        <f>IF('Historical Data'!BE120="","",'Historical Data'!BE120)</f>
        <v/>
      </c>
      <c r="G126" s="150" t="str">
        <f>IF('Historical Data'!BF120="","",'Historical Data'!BF120)</f>
        <v/>
      </c>
      <c r="H126" s="616"/>
      <c r="I126" s="150" t="str">
        <f>IF('Historical Data'!BH120="","",'Historical Data'!BH120)</f>
        <v/>
      </c>
      <c r="J126" s="150" t="str">
        <f>IF('Historical Data'!BI120="","",'Historical Data'!BI120)</f>
        <v/>
      </c>
      <c r="K126" s="150" t="str">
        <f>IF('Historical Data'!BJ120="","",'Historical Data'!BJ120)</f>
        <v/>
      </c>
      <c r="L126" s="150" t="str">
        <f>IF('Historical Data'!BK120="","",'Historical Data'!BK120)</f>
        <v/>
      </c>
      <c r="M126" s="150" t="str">
        <f>IF('Historical Data'!BL120="","",'Historical Data'!BL120)</f>
        <v/>
      </c>
      <c r="N126" s="616"/>
      <c r="O126" s="4" t="str">
        <f>IF('Historical Data'!BN120="","",'Historical Data'!BN120)</f>
        <v/>
      </c>
    </row>
    <row r="127" spans="2:15">
      <c r="B127" s="319" t="str">
        <f>IF(OR('Historical Data'!B121="",'Historical Data'!B121=45616),"",'Historical Data'!B121)</f>
        <v/>
      </c>
      <c r="C127" s="150" t="str">
        <f>IF('Historical Data'!BB121="","",'Historical Data'!BB121)</f>
        <v/>
      </c>
      <c r="D127" s="150" t="str">
        <f>IF('Historical Data'!BC121="","",'Historical Data'!BC121)</f>
        <v/>
      </c>
      <c r="E127" s="150" t="str">
        <f>IF('Historical Data'!BD121="","",'Historical Data'!BD121)</f>
        <v/>
      </c>
      <c r="F127" s="150" t="str">
        <f>IF('Historical Data'!BE121="","",'Historical Data'!BE121)</f>
        <v/>
      </c>
      <c r="G127" s="150" t="str">
        <f>IF('Historical Data'!BF121="","",'Historical Data'!BF121)</f>
        <v/>
      </c>
      <c r="H127" s="616"/>
      <c r="I127" s="150" t="str">
        <f>IF('Historical Data'!BH121="","",'Historical Data'!BH121)</f>
        <v/>
      </c>
      <c r="J127" s="150" t="str">
        <f>IF('Historical Data'!BI121="","",'Historical Data'!BI121)</f>
        <v/>
      </c>
      <c r="K127" s="150" t="str">
        <f>IF('Historical Data'!BJ121="","",'Historical Data'!BJ121)</f>
        <v/>
      </c>
      <c r="L127" s="150" t="str">
        <f>IF('Historical Data'!BK121="","",'Historical Data'!BK121)</f>
        <v/>
      </c>
      <c r="M127" s="150" t="str">
        <f>IF('Historical Data'!BL121="","",'Historical Data'!BL121)</f>
        <v/>
      </c>
      <c r="N127" s="616"/>
      <c r="O127" s="4" t="str">
        <f>IF('Historical Data'!BN121="","",'Historical Data'!BN121)</f>
        <v/>
      </c>
    </row>
    <row r="128" spans="2:15">
      <c r="B128" s="319" t="str">
        <f>IF(OR('Historical Data'!B122="",'Historical Data'!B122=45616),"",'Historical Data'!B122)</f>
        <v/>
      </c>
      <c r="C128" s="150" t="str">
        <f>IF('Historical Data'!BB122="","",'Historical Data'!BB122)</f>
        <v/>
      </c>
      <c r="D128" s="150" t="str">
        <f>IF('Historical Data'!BC122="","",'Historical Data'!BC122)</f>
        <v/>
      </c>
      <c r="E128" s="150" t="str">
        <f>IF('Historical Data'!BD122="","",'Historical Data'!BD122)</f>
        <v/>
      </c>
      <c r="F128" s="150" t="str">
        <f>IF('Historical Data'!BE122="","",'Historical Data'!BE122)</f>
        <v/>
      </c>
      <c r="G128" s="150" t="str">
        <f>IF('Historical Data'!BF122="","",'Historical Data'!BF122)</f>
        <v/>
      </c>
      <c r="H128" s="616"/>
      <c r="I128" s="150" t="str">
        <f>IF('Historical Data'!BH122="","",'Historical Data'!BH122)</f>
        <v/>
      </c>
      <c r="J128" s="150" t="str">
        <f>IF('Historical Data'!BI122="","",'Historical Data'!BI122)</f>
        <v/>
      </c>
      <c r="K128" s="150" t="str">
        <f>IF('Historical Data'!BJ122="","",'Historical Data'!BJ122)</f>
        <v/>
      </c>
      <c r="L128" s="150" t="str">
        <f>IF('Historical Data'!BK122="","",'Historical Data'!BK122)</f>
        <v/>
      </c>
      <c r="M128" s="150" t="str">
        <f>IF('Historical Data'!BL122="","",'Historical Data'!BL122)</f>
        <v/>
      </c>
      <c r="N128" s="616"/>
      <c r="O128" s="4" t="str">
        <f>IF('Historical Data'!BN122="","",'Historical Data'!BN122)</f>
        <v/>
      </c>
    </row>
    <row r="129" spans="2:15">
      <c r="B129" s="319" t="str">
        <f>IF(OR('Historical Data'!B123="",'Historical Data'!B123=45616),"",'Historical Data'!B123)</f>
        <v/>
      </c>
      <c r="C129" s="150" t="str">
        <f>IF('Historical Data'!BB123="","",'Historical Data'!BB123)</f>
        <v/>
      </c>
      <c r="D129" s="150" t="str">
        <f>IF('Historical Data'!BC123="","",'Historical Data'!BC123)</f>
        <v/>
      </c>
      <c r="E129" s="150" t="str">
        <f>IF('Historical Data'!BD123="","",'Historical Data'!BD123)</f>
        <v/>
      </c>
      <c r="F129" s="150" t="str">
        <f>IF('Historical Data'!BE123="","",'Historical Data'!BE123)</f>
        <v/>
      </c>
      <c r="G129" s="150" t="str">
        <f>IF('Historical Data'!BF123="","",'Historical Data'!BF123)</f>
        <v/>
      </c>
      <c r="H129" s="616"/>
      <c r="I129" s="150" t="str">
        <f>IF('Historical Data'!BH123="","",'Historical Data'!BH123)</f>
        <v/>
      </c>
      <c r="J129" s="150" t="str">
        <f>IF('Historical Data'!BI123="","",'Historical Data'!BI123)</f>
        <v/>
      </c>
      <c r="K129" s="150" t="str">
        <f>IF('Historical Data'!BJ123="","",'Historical Data'!BJ123)</f>
        <v/>
      </c>
      <c r="L129" s="150" t="str">
        <f>IF('Historical Data'!BK123="","",'Historical Data'!BK123)</f>
        <v/>
      </c>
      <c r="M129" s="150" t="str">
        <f>IF('Historical Data'!BL123="","",'Historical Data'!BL123)</f>
        <v/>
      </c>
      <c r="N129" s="616"/>
      <c r="O129" s="4" t="str">
        <f>IF('Historical Data'!BN123="","",'Historical Data'!BN123)</f>
        <v/>
      </c>
    </row>
    <row r="130" spans="2:15">
      <c r="B130" s="319" t="str">
        <f>IF(OR('Historical Data'!B124="",'Historical Data'!B124=45616),"",'Historical Data'!B124)</f>
        <v/>
      </c>
      <c r="C130" s="150" t="str">
        <f>IF('Historical Data'!BB124="","",'Historical Data'!BB124)</f>
        <v/>
      </c>
      <c r="D130" s="150" t="str">
        <f>IF('Historical Data'!BC124="","",'Historical Data'!BC124)</f>
        <v/>
      </c>
      <c r="E130" s="150" t="str">
        <f>IF('Historical Data'!BD124="","",'Historical Data'!BD124)</f>
        <v/>
      </c>
      <c r="F130" s="150" t="str">
        <f>IF('Historical Data'!BE124="","",'Historical Data'!BE124)</f>
        <v/>
      </c>
      <c r="G130" s="150" t="str">
        <f>IF('Historical Data'!BF124="","",'Historical Data'!BF124)</f>
        <v/>
      </c>
      <c r="H130" s="616"/>
      <c r="I130" s="150" t="str">
        <f>IF('Historical Data'!BH124="","",'Historical Data'!BH124)</f>
        <v/>
      </c>
      <c r="J130" s="150" t="str">
        <f>IF('Historical Data'!BI124="","",'Historical Data'!BI124)</f>
        <v/>
      </c>
      <c r="K130" s="150" t="str">
        <f>IF('Historical Data'!BJ124="","",'Historical Data'!BJ124)</f>
        <v/>
      </c>
      <c r="L130" s="150" t="str">
        <f>IF('Historical Data'!BK124="","",'Historical Data'!BK124)</f>
        <v/>
      </c>
      <c r="M130" s="150" t="str">
        <f>IF('Historical Data'!BL124="","",'Historical Data'!BL124)</f>
        <v/>
      </c>
      <c r="N130" s="616"/>
      <c r="O130" s="4" t="str">
        <f>IF('Historical Data'!BN124="","",'Historical Data'!BN124)</f>
        <v/>
      </c>
    </row>
    <row r="131" spans="2:15">
      <c r="B131" s="319" t="str">
        <f>IF(OR('Historical Data'!B125="",'Historical Data'!B125=45616),"",'Historical Data'!B125)</f>
        <v/>
      </c>
      <c r="C131" s="150" t="str">
        <f>IF('Historical Data'!BB125="","",'Historical Data'!BB125)</f>
        <v/>
      </c>
      <c r="D131" s="150" t="str">
        <f>IF('Historical Data'!BC125="","",'Historical Data'!BC125)</f>
        <v/>
      </c>
      <c r="E131" s="150" t="str">
        <f>IF('Historical Data'!BD125="","",'Historical Data'!BD125)</f>
        <v/>
      </c>
      <c r="F131" s="150" t="str">
        <f>IF('Historical Data'!BE125="","",'Historical Data'!BE125)</f>
        <v/>
      </c>
      <c r="G131" s="150" t="str">
        <f>IF('Historical Data'!BF125="","",'Historical Data'!BF125)</f>
        <v/>
      </c>
      <c r="H131" s="616"/>
      <c r="I131" s="150" t="str">
        <f>IF('Historical Data'!BH125="","",'Historical Data'!BH125)</f>
        <v/>
      </c>
      <c r="J131" s="150" t="str">
        <f>IF('Historical Data'!BI125="","",'Historical Data'!BI125)</f>
        <v/>
      </c>
      <c r="K131" s="150" t="str">
        <f>IF('Historical Data'!BJ125="","",'Historical Data'!BJ125)</f>
        <v/>
      </c>
      <c r="L131" s="150" t="str">
        <f>IF('Historical Data'!BK125="","",'Historical Data'!BK125)</f>
        <v/>
      </c>
      <c r="M131" s="150" t="str">
        <f>IF('Historical Data'!BL125="","",'Historical Data'!BL125)</f>
        <v/>
      </c>
      <c r="N131" s="616"/>
      <c r="O131" s="4" t="str">
        <f>IF('Historical Data'!BN125="","",'Historical Data'!BN125)</f>
        <v/>
      </c>
    </row>
    <row r="132" spans="2:15">
      <c r="B132" s="319" t="str">
        <f>IF(OR('Historical Data'!B126="",'Historical Data'!B126=45616),"",'Historical Data'!B126)</f>
        <v/>
      </c>
      <c r="C132" s="150" t="str">
        <f>IF('Historical Data'!BB126="","",'Historical Data'!BB126)</f>
        <v/>
      </c>
      <c r="D132" s="150" t="str">
        <f>IF('Historical Data'!BC126="","",'Historical Data'!BC126)</f>
        <v/>
      </c>
      <c r="E132" s="150" t="str">
        <f>IF('Historical Data'!BD126="","",'Historical Data'!BD126)</f>
        <v/>
      </c>
      <c r="F132" s="150" t="str">
        <f>IF('Historical Data'!BE126="","",'Historical Data'!BE126)</f>
        <v/>
      </c>
      <c r="G132" s="150" t="str">
        <f>IF('Historical Data'!BF126="","",'Historical Data'!BF126)</f>
        <v/>
      </c>
      <c r="H132" s="616"/>
      <c r="I132" s="150" t="str">
        <f>IF('Historical Data'!BH126="","",'Historical Data'!BH126)</f>
        <v/>
      </c>
      <c r="J132" s="150" t="str">
        <f>IF('Historical Data'!BI126="","",'Historical Data'!BI126)</f>
        <v/>
      </c>
      <c r="K132" s="150" t="str">
        <f>IF('Historical Data'!BJ126="","",'Historical Data'!BJ126)</f>
        <v/>
      </c>
      <c r="L132" s="150" t="str">
        <f>IF('Historical Data'!BK126="","",'Historical Data'!BK126)</f>
        <v/>
      </c>
      <c r="M132" s="150" t="str">
        <f>IF('Historical Data'!BL126="","",'Historical Data'!BL126)</f>
        <v/>
      </c>
      <c r="N132" s="616"/>
      <c r="O132" s="4" t="str">
        <f>IF('Historical Data'!BN126="","",'Historical Data'!BN126)</f>
        <v/>
      </c>
    </row>
    <row r="133" spans="2:15">
      <c r="B133" s="319" t="str">
        <f>IF(OR('Historical Data'!B127="",'Historical Data'!B127=45616),"",'Historical Data'!B127)</f>
        <v/>
      </c>
      <c r="C133" s="150" t="str">
        <f>IF('Historical Data'!BB127="","",'Historical Data'!BB127)</f>
        <v/>
      </c>
      <c r="D133" s="150" t="str">
        <f>IF('Historical Data'!BC127="","",'Historical Data'!BC127)</f>
        <v/>
      </c>
      <c r="E133" s="150" t="str">
        <f>IF('Historical Data'!BD127="","",'Historical Data'!BD127)</f>
        <v/>
      </c>
      <c r="F133" s="150" t="str">
        <f>IF('Historical Data'!BE127="","",'Historical Data'!BE127)</f>
        <v/>
      </c>
      <c r="G133" s="150" t="str">
        <f>IF('Historical Data'!BF127="","",'Historical Data'!BF127)</f>
        <v/>
      </c>
      <c r="H133" s="616"/>
      <c r="I133" s="150" t="str">
        <f>IF('Historical Data'!BH127="","",'Historical Data'!BH127)</f>
        <v/>
      </c>
      <c r="J133" s="150" t="str">
        <f>IF('Historical Data'!BI127="","",'Historical Data'!BI127)</f>
        <v/>
      </c>
      <c r="K133" s="150" t="str">
        <f>IF('Historical Data'!BJ127="","",'Historical Data'!BJ127)</f>
        <v/>
      </c>
      <c r="L133" s="150" t="str">
        <f>IF('Historical Data'!BK127="","",'Historical Data'!BK127)</f>
        <v/>
      </c>
      <c r="M133" s="150" t="str">
        <f>IF('Historical Data'!BL127="","",'Historical Data'!BL127)</f>
        <v/>
      </c>
      <c r="N133" s="616"/>
      <c r="O133" s="4" t="str">
        <f>IF('Historical Data'!BN127="","",'Historical Data'!BN127)</f>
        <v/>
      </c>
    </row>
    <row r="134" spans="2:15">
      <c r="B134" s="319" t="str">
        <f>IF(OR('Historical Data'!B128="",'Historical Data'!B128=45616),"",'Historical Data'!B128)</f>
        <v/>
      </c>
      <c r="C134" s="150" t="str">
        <f>IF('Historical Data'!BB128="","",'Historical Data'!BB128)</f>
        <v/>
      </c>
      <c r="D134" s="150" t="str">
        <f>IF('Historical Data'!BC128="","",'Historical Data'!BC128)</f>
        <v/>
      </c>
      <c r="E134" s="150" t="str">
        <f>IF('Historical Data'!BD128="","",'Historical Data'!BD128)</f>
        <v/>
      </c>
      <c r="F134" s="150" t="str">
        <f>IF('Historical Data'!BE128="","",'Historical Data'!BE128)</f>
        <v/>
      </c>
      <c r="G134" s="150" t="str">
        <f>IF('Historical Data'!BF128="","",'Historical Data'!BF128)</f>
        <v/>
      </c>
      <c r="H134" s="616"/>
      <c r="I134" s="150" t="str">
        <f>IF('Historical Data'!BH128="","",'Historical Data'!BH128)</f>
        <v/>
      </c>
      <c r="J134" s="150" t="str">
        <f>IF('Historical Data'!BI128="","",'Historical Data'!BI128)</f>
        <v/>
      </c>
      <c r="K134" s="150" t="str">
        <f>IF('Historical Data'!BJ128="","",'Historical Data'!BJ128)</f>
        <v/>
      </c>
      <c r="L134" s="150" t="str">
        <f>IF('Historical Data'!BK128="","",'Historical Data'!BK128)</f>
        <v/>
      </c>
      <c r="M134" s="150" t="str">
        <f>IF('Historical Data'!BL128="","",'Historical Data'!BL128)</f>
        <v/>
      </c>
      <c r="N134" s="616"/>
      <c r="O134" s="4" t="str">
        <f>IF('Historical Data'!BN128="","",'Historical Data'!BN128)</f>
        <v/>
      </c>
    </row>
    <row r="135" spans="2:15">
      <c r="B135" s="319" t="str">
        <f>IF(OR('Historical Data'!B129="",'Historical Data'!B129=45616),"",'Historical Data'!B129)</f>
        <v/>
      </c>
      <c r="C135" s="150" t="str">
        <f>IF('Historical Data'!BB129="","",'Historical Data'!BB129)</f>
        <v/>
      </c>
      <c r="D135" s="150" t="str">
        <f>IF('Historical Data'!BC129="","",'Historical Data'!BC129)</f>
        <v/>
      </c>
      <c r="E135" s="150" t="str">
        <f>IF('Historical Data'!BD129="","",'Historical Data'!BD129)</f>
        <v/>
      </c>
      <c r="F135" s="150" t="str">
        <f>IF('Historical Data'!BE129="","",'Historical Data'!BE129)</f>
        <v/>
      </c>
      <c r="G135" s="150" t="str">
        <f>IF('Historical Data'!BF129="","",'Historical Data'!BF129)</f>
        <v/>
      </c>
      <c r="H135" s="616"/>
      <c r="I135" s="150" t="str">
        <f>IF('Historical Data'!BH129="","",'Historical Data'!BH129)</f>
        <v/>
      </c>
      <c r="J135" s="150" t="str">
        <f>IF('Historical Data'!BI129="","",'Historical Data'!BI129)</f>
        <v/>
      </c>
      <c r="K135" s="150" t="str">
        <f>IF('Historical Data'!BJ129="","",'Historical Data'!BJ129)</f>
        <v/>
      </c>
      <c r="L135" s="150" t="str">
        <f>IF('Historical Data'!BK129="","",'Historical Data'!BK129)</f>
        <v/>
      </c>
      <c r="M135" s="150" t="str">
        <f>IF('Historical Data'!BL129="","",'Historical Data'!BL129)</f>
        <v/>
      </c>
      <c r="N135" s="616"/>
      <c r="O135" s="4" t="str">
        <f>IF('Historical Data'!BN129="","",'Historical Data'!BN129)</f>
        <v/>
      </c>
    </row>
    <row r="136" spans="2:15">
      <c r="B136" s="319" t="str">
        <f>IF(OR('Historical Data'!B130="",'Historical Data'!B130=45616),"",'Historical Data'!B130)</f>
        <v/>
      </c>
      <c r="C136" s="150" t="str">
        <f>IF('Historical Data'!BB130="","",'Historical Data'!BB130)</f>
        <v/>
      </c>
      <c r="D136" s="150" t="str">
        <f>IF('Historical Data'!BC130="","",'Historical Data'!BC130)</f>
        <v/>
      </c>
      <c r="E136" s="150" t="str">
        <f>IF('Historical Data'!BD130="","",'Historical Data'!BD130)</f>
        <v/>
      </c>
      <c r="F136" s="150" t="str">
        <f>IF('Historical Data'!BE130="","",'Historical Data'!BE130)</f>
        <v/>
      </c>
      <c r="G136" s="150" t="str">
        <f>IF('Historical Data'!BF130="","",'Historical Data'!BF130)</f>
        <v/>
      </c>
      <c r="H136" s="616"/>
      <c r="I136" s="150" t="str">
        <f>IF('Historical Data'!BH130="","",'Historical Data'!BH130)</f>
        <v/>
      </c>
      <c r="J136" s="150" t="str">
        <f>IF('Historical Data'!BI130="","",'Historical Data'!BI130)</f>
        <v/>
      </c>
      <c r="K136" s="150" t="str">
        <f>IF('Historical Data'!BJ130="","",'Historical Data'!BJ130)</f>
        <v/>
      </c>
      <c r="L136" s="150" t="str">
        <f>IF('Historical Data'!BK130="","",'Historical Data'!BK130)</f>
        <v/>
      </c>
      <c r="M136" s="150" t="str">
        <f>IF('Historical Data'!BL130="","",'Historical Data'!BL130)</f>
        <v/>
      </c>
      <c r="N136" s="616"/>
      <c r="O136" s="4" t="str">
        <f>IF('Historical Data'!BN130="","",'Historical Data'!BN130)</f>
        <v/>
      </c>
    </row>
    <row r="137" spans="2:15">
      <c r="B137" s="319" t="str">
        <f>IF(OR('Historical Data'!B131="",'Historical Data'!B131=45616),"",'Historical Data'!B131)</f>
        <v/>
      </c>
      <c r="C137" s="150" t="str">
        <f>IF('Historical Data'!BB131="","",'Historical Data'!BB131)</f>
        <v/>
      </c>
      <c r="D137" s="150" t="str">
        <f>IF('Historical Data'!BC131="","",'Historical Data'!BC131)</f>
        <v/>
      </c>
      <c r="E137" s="150" t="str">
        <f>IF('Historical Data'!BD131="","",'Historical Data'!BD131)</f>
        <v/>
      </c>
      <c r="F137" s="150" t="str">
        <f>IF('Historical Data'!BE131="","",'Historical Data'!BE131)</f>
        <v/>
      </c>
      <c r="G137" s="150" t="str">
        <f>IF('Historical Data'!BF131="","",'Historical Data'!BF131)</f>
        <v/>
      </c>
      <c r="H137" s="616"/>
      <c r="I137" s="150" t="str">
        <f>IF('Historical Data'!BH131="","",'Historical Data'!BH131)</f>
        <v/>
      </c>
      <c r="J137" s="150" t="str">
        <f>IF('Historical Data'!BI131="","",'Historical Data'!BI131)</f>
        <v/>
      </c>
      <c r="K137" s="150" t="str">
        <f>IF('Historical Data'!BJ131="","",'Historical Data'!BJ131)</f>
        <v/>
      </c>
      <c r="L137" s="150" t="str">
        <f>IF('Historical Data'!BK131="","",'Historical Data'!BK131)</f>
        <v/>
      </c>
      <c r="M137" s="150" t="str">
        <f>IF('Historical Data'!BL131="","",'Historical Data'!BL131)</f>
        <v/>
      </c>
      <c r="N137" s="616"/>
      <c r="O137" s="4" t="str">
        <f>IF('Historical Data'!BN131="","",'Historical Data'!BN131)</f>
        <v/>
      </c>
    </row>
    <row r="138" spans="2:15">
      <c r="B138" s="319" t="str">
        <f>IF(OR('Historical Data'!B132="",'Historical Data'!B132=45616),"",'Historical Data'!B132)</f>
        <v/>
      </c>
      <c r="C138" s="150" t="str">
        <f>IF('Historical Data'!BB132="","",'Historical Data'!BB132)</f>
        <v/>
      </c>
      <c r="D138" s="150" t="str">
        <f>IF('Historical Data'!BC132="","",'Historical Data'!BC132)</f>
        <v/>
      </c>
      <c r="E138" s="150" t="str">
        <f>IF('Historical Data'!BD132="","",'Historical Data'!BD132)</f>
        <v/>
      </c>
      <c r="F138" s="150" t="str">
        <f>IF('Historical Data'!BE132="","",'Historical Data'!BE132)</f>
        <v/>
      </c>
      <c r="G138" s="150" t="str">
        <f>IF('Historical Data'!BF132="","",'Historical Data'!BF132)</f>
        <v/>
      </c>
      <c r="H138" s="616"/>
      <c r="I138" s="150" t="str">
        <f>IF('Historical Data'!BH132="","",'Historical Data'!BH132)</f>
        <v/>
      </c>
      <c r="J138" s="150" t="str">
        <f>IF('Historical Data'!BI132="","",'Historical Data'!BI132)</f>
        <v/>
      </c>
      <c r="K138" s="150" t="str">
        <f>IF('Historical Data'!BJ132="","",'Historical Data'!BJ132)</f>
        <v/>
      </c>
      <c r="L138" s="150" t="str">
        <f>IF('Historical Data'!BK132="","",'Historical Data'!BK132)</f>
        <v/>
      </c>
      <c r="M138" s="150" t="str">
        <f>IF('Historical Data'!BL132="","",'Historical Data'!BL132)</f>
        <v/>
      </c>
      <c r="N138" s="616"/>
      <c r="O138" s="4" t="str">
        <f>IF('Historical Data'!BN132="","",'Historical Data'!BN132)</f>
        <v/>
      </c>
    </row>
    <row r="139" spans="2:15">
      <c r="B139" s="319" t="str">
        <f>IF(OR('Historical Data'!B133="",'Historical Data'!B133=45616),"",'Historical Data'!B133)</f>
        <v/>
      </c>
      <c r="C139" s="150" t="str">
        <f>IF('Historical Data'!BB133="","",'Historical Data'!BB133)</f>
        <v/>
      </c>
      <c r="D139" s="150" t="str">
        <f>IF('Historical Data'!BC133="","",'Historical Data'!BC133)</f>
        <v/>
      </c>
      <c r="E139" s="150" t="str">
        <f>IF('Historical Data'!BD133="","",'Historical Data'!BD133)</f>
        <v/>
      </c>
      <c r="F139" s="150" t="str">
        <f>IF('Historical Data'!BE133="","",'Historical Data'!BE133)</f>
        <v/>
      </c>
      <c r="G139" s="150" t="str">
        <f>IF('Historical Data'!BF133="","",'Historical Data'!BF133)</f>
        <v/>
      </c>
      <c r="H139" s="616"/>
      <c r="I139" s="150" t="str">
        <f>IF('Historical Data'!BH133="","",'Historical Data'!BH133)</f>
        <v/>
      </c>
      <c r="J139" s="150" t="str">
        <f>IF('Historical Data'!BI133="","",'Historical Data'!BI133)</f>
        <v/>
      </c>
      <c r="K139" s="150" t="str">
        <f>IF('Historical Data'!BJ133="","",'Historical Data'!BJ133)</f>
        <v/>
      </c>
      <c r="L139" s="150" t="str">
        <f>IF('Historical Data'!BK133="","",'Historical Data'!BK133)</f>
        <v/>
      </c>
      <c r="M139" s="150" t="str">
        <f>IF('Historical Data'!BL133="","",'Historical Data'!BL133)</f>
        <v/>
      </c>
      <c r="N139" s="616"/>
      <c r="O139" s="4" t="str">
        <f>IF('Historical Data'!BN133="","",'Historical Data'!BN133)</f>
        <v/>
      </c>
    </row>
    <row r="140" spans="2:15">
      <c r="B140" s="319" t="str">
        <f>IF(OR('Historical Data'!B134="",'Historical Data'!B134=45616),"",'Historical Data'!B134)</f>
        <v/>
      </c>
      <c r="C140" s="150" t="str">
        <f>IF('Historical Data'!BB134="","",'Historical Data'!BB134)</f>
        <v/>
      </c>
      <c r="D140" s="150" t="str">
        <f>IF('Historical Data'!BC134="","",'Historical Data'!BC134)</f>
        <v/>
      </c>
      <c r="E140" s="150" t="str">
        <f>IF('Historical Data'!BD134="","",'Historical Data'!BD134)</f>
        <v/>
      </c>
      <c r="F140" s="150" t="str">
        <f>IF('Historical Data'!BE134="","",'Historical Data'!BE134)</f>
        <v/>
      </c>
      <c r="G140" s="150" t="str">
        <f>IF('Historical Data'!BF134="","",'Historical Data'!BF134)</f>
        <v/>
      </c>
      <c r="H140" s="616"/>
      <c r="I140" s="150" t="str">
        <f>IF('Historical Data'!BH134="","",'Historical Data'!BH134)</f>
        <v/>
      </c>
      <c r="J140" s="150" t="str">
        <f>IF('Historical Data'!BI134="","",'Historical Data'!BI134)</f>
        <v/>
      </c>
      <c r="K140" s="150" t="str">
        <f>IF('Historical Data'!BJ134="","",'Historical Data'!BJ134)</f>
        <v/>
      </c>
      <c r="L140" s="150" t="str">
        <f>IF('Historical Data'!BK134="","",'Historical Data'!BK134)</f>
        <v/>
      </c>
      <c r="M140" s="150" t="str">
        <f>IF('Historical Data'!BL134="","",'Historical Data'!BL134)</f>
        <v/>
      </c>
      <c r="N140" s="616"/>
      <c r="O140" s="4" t="str">
        <f>IF('Historical Data'!BN134="","",'Historical Data'!BN134)</f>
        <v/>
      </c>
    </row>
    <row r="141" spans="2:15">
      <c r="B141" s="319" t="str">
        <f>IF(OR('Historical Data'!B135="",'Historical Data'!B135=45616),"",'Historical Data'!B135)</f>
        <v/>
      </c>
      <c r="C141" s="150" t="str">
        <f>IF('Historical Data'!BB135="","",'Historical Data'!BB135)</f>
        <v/>
      </c>
      <c r="D141" s="150" t="str">
        <f>IF('Historical Data'!BC135="","",'Historical Data'!BC135)</f>
        <v/>
      </c>
      <c r="E141" s="150" t="str">
        <f>IF('Historical Data'!BD135="","",'Historical Data'!BD135)</f>
        <v/>
      </c>
      <c r="F141" s="150" t="str">
        <f>IF('Historical Data'!BE135="","",'Historical Data'!BE135)</f>
        <v/>
      </c>
      <c r="G141" s="150" t="str">
        <f>IF('Historical Data'!BF135="","",'Historical Data'!BF135)</f>
        <v/>
      </c>
      <c r="H141" s="616"/>
      <c r="I141" s="150" t="str">
        <f>IF('Historical Data'!BH135="","",'Historical Data'!BH135)</f>
        <v/>
      </c>
      <c r="J141" s="150" t="str">
        <f>IF('Historical Data'!BI135="","",'Historical Data'!BI135)</f>
        <v/>
      </c>
      <c r="K141" s="150" t="str">
        <f>IF('Historical Data'!BJ135="","",'Historical Data'!BJ135)</f>
        <v/>
      </c>
      <c r="L141" s="150" t="str">
        <f>IF('Historical Data'!BK135="","",'Historical Data'!BK135)</f>
        <v/>
      </c>
      <c r="M141" s="150" t="str">
        <f>IF('Historical Data'!BL135="","",'Historical Data'!BL135)</f>
        <v/>
      </c>
      <c r="N141" s="616"/>
      <c r="O141" s="4" t="str">
        <f>IF('Historical Data'!BN135="","",'Historical Data'!BN135)</f>
        <v/>
      </c>
    </row>
    <row r="142" spans="2:15">
      <c r="B142" s="319" t="str">
        <f>IF(OR('Historical Data'!B136="",'Historical Data'!B136=45616),"",'Historical Data'!B136)</f>
        <v/>
      </c>
      <c r="C142" s="150" t="str">
        <f>IF('Historical Data'!BB136="","",'Historical Data'!BB136)</f>
        <v/>
      </c>
      <c r="D142" s="150" t="str">
        <f>IF('Historical Data'!BC136="","",'Historical Data'!BC136)</f>
        <v/>
      </c>
      <c r="E142" s="150" t="str">
        <f>IF('Historical Data'!BD136="","",'Historical Data'!BD136)</f>
        <v/>
      </c>
      <c r="F142" s="150" t="str">
        <f>IF('Historical Data'!BE136="","",'Historical Data'!BE136)</f>
        <v/>
      </c>
      <c r="G142" s="150" t="str">
        <f>IF('Historical Data'!BF136="","",'Historical Data'!BF136)</f>
        <v/>
      </c>
      <c r="H142" s="616"/>
      <c r="I142" s="150" t="str">
        <f>IF('Historical Data'!BH136="","",'Historical Data'!BH136)</f>
        <v/>
      </c>
      <c r="J142" s="150" t="str">
        <f>IF('Historical Data'!BI136="","",'Historical Data'!BI136)</f>
        <v/>
      </c>
      <c r="K142" s="150" t="str">
        <f>IF('Historical Data'!BJ136="","",'Historical Data'!BJ136)</f>
        <v/>
      </c>
      <c r="L142" s="150" t="str">
        <f>IF('Historical Data'!BK136="","",'Historical Data'!BK136)</f>
        <v/>
      </c>
      <c r="M142" s="150" t="str">
        <f>IF('Historical Data'!BL136="","",'Historical Data'!BL136)</f>
        <v/>
      </c>
      <c r="N142" s="616"/>
      <c r="O142" s="4" t="str">
        <f>IF('Historical Data'!BN136="","",'Historical Data'!BN136)</f>
        <v/>
      </c>
    </row>
    <row r="143" spans="2:15">
      <c r="B143" s="319" t="str">
        <f>IF(OR('Historical Data'!B137="",'Historical Data'!B137=45616),"",'Historical Data'!B137)</f>
        <v/>
      </c>
      <c r="C143" s="150" t="str">
        <f>IF('Historical Data'!BB137="","",'Historical Data'!BB137)</f>
        <v/>
      </c>
      <c r="D143" s="150" t="str">
        <f>IF('Historical Data'!BC137="","",'Historical Data'!BC137)</f>
        <v/>
      </c>
      <c r="E143" s="150" t="str">
        <f>IF('Historical Data'!BD137="","",'Historical Data'!BD137)</f>
        <v/>
      </c>
      <c r="F143" s="150" t="str">
        <f>IF('Historical Data'!BE137="","",'Historical Data'!BE137)</f>
        <v/>
      </c>
      <c r="G143" s="150" t="str">
        <f>IF('Historical Data'!BF137="","",'Historical Data'!BF137)</f>
        <v/>
      </c>
      <c r="H143" s="616"/>
      <c r="I143" s="150" t="str">
        <f>IF('Historical Data'!BH137="","",'Historical Data'!BH137)</f>
        <v/>
      </c>
      <c r="J143" s="150" t="str">
        <f>IF('Historical Data'!BI137="","",'Historical Data'!BI137)</f>
        <v/>
      </c>
      <c r="K143" s="150" t="str">
        <f>IF('Historical Data'!BJ137="","",'Historical Data'!BJ137)</f>
        <v/>
      </c>
      <c r="L143" s="150" t="str">
        <f>IF('Historical Data'!BK137="","",'Historical Data'!BK137)</f>
        <v/>
      </c>
      <c r="M143" s="150" t="str">
        <f>IF('Historical Data'!BL137="","",'Historical Data'!BL137)</f>
        <v/>
      </c>
      <c r="N143" s="616"/>
      <c r="O143" s="4" t="str">
        <f>IF('Historical Data'!BN137="","",'Historical Data'!BN137)</f>
        <v/>
      </c>
    </row>
    <row r="144" spans="2:15">
      <c r="B144" s="319" t="str">
        <f>IF(OR('Historical Data'!B138="",'Historical Data'!B138=45616),"",'Historical Data'!B138)</f>
        <v/>
      </c>
      <c r="C144" s="150" t="str">
        <f>IF('Historical Data'!BB138="","",'Historical Data'!BB138)</f>
        <v/>
      </c>
      <c r="D144" s="150" t="str">
        <f>IF('Historical Data'!BC138="","",'Historical Data'!BC138)</f>
        <v/>
      </c>
      <c r="E144" s="150" t="str">
        <f>IF('Historical Data'!BD138="","",'Historical Data'!BD138)</f>
        <v/>
      </c>
      <c r="F144" s="150" t="str">
        <f>IF('Historical Data'!BE138="","",'Historical Data'!BE138)</f>
        <v/>
      </c>
      <c r="G144" s="150" t="str">
        <f>IF('Historical Data'!BF138="","",'Historical Data'!BF138)</f>
        <v/>
      </c>
      <c r="H144" s="616"/>
      <c r="I144" s="150" t="str">
        <f>IF('Historical Data'!BH138="","",'Historical Data'!BH138)</f>
        <v/>
      </c>
      <c r="J144" s="150" t="str">
        <f>IF('Historical Data'!BI138="","",'Historical Data'!BI138)</f>
        <v/>
      </c>
      <c r="K144" s="150" t="str">
        <f>IF('Historical Data'!BJ138="","",'Historical Data'!BJ138)</f>
        <v/>
      </c>
      <c r="L144" s="150" t="str">
        <f>IF('Historical Data'!BK138="","",'Historical Data'!BK138)</f>
        <v/>
      </c>
      <c r="M144" s="150" t="str">
        <f>IF('Historical Data'!BL138="","",'Historical Data'!BL138)</f>
        <v/>
      </c>
      <c r="N144" s="616"/>
      <c r="O144" s="4" t="str">
        <f>IF('Historical Data'!BN138="","",'Historical Data'!BN138)</f>
        <v/>
      </c>
    </row>
    <row r="145" spans="2:15">
      <c r="B145" s="319" t="str">
        <f>IF(OR('Historical Data'!B139="",'Historical Data'!B139=45616),"",'Historical Data'!B139)</f>
        <v/>
      </c>
      <c r="C145" s="150" t="str">
        <f>IF('Historical Data'!BB139="","",'Historical Data'!BB139)</f>
        <v/>
      </c>
      <c r="D145" s="150" t="str">
        <f>IF('Historical Data'!BC139="","",'Historical Data'!BC139)</f>
        <v/>
      </c>
      <c r="E145" s="150" t="str">
        <f>IF('Historical Data'!BD139="","",'Historical Data'!BD139)</f>
        <v/>
      </c>
      <c r="F145" s="150" t="str">
        <f>IF('Historical Data'!BE139="","",'Historical Data'!BE139)</f>
        <v/>
      </c>
      <c r="G145" s="150" t="str">
        <f>IF('Historical Data'!BF139="","",'Historical Data'!BF139)</f>
        <v/>
      </c>
      <c r="H145" s="616"/>
      <c r="I145" s="150" t="str">
        <f>IF('Historical Data'!BH139="","",'Historical Data'!BH139)</f>
        <v/>
      </c>
      <c r="J145" s="150" t="str">
        <f>IF('Historical Data'!BI139="","",'Historical Data'!BI139)</f>
        <v/>
      </c>
      <c r="K145" s="150" t="str">
        <f>IF('Historical Data'!BJ139="","",'Historical Data'!BJ139)</f>
        <v/>
      </c>
      <c r="L145" s="150" t="str">
        <f>IF('Historical Data'!BK139="","",'Historical Data'!BK139)</f>
        <v/>
      </c>
      <c r="M145" s="150" t="str">
        <f>IF('Historical Data'!BL139="","",'Historical Data'!BL139)</f>
        <v/>
      </c>
      <c r="N145" s="616"/>
      <c r="O145" s="4" t="str">
        <f>IF('Historical Data'!BN139="","",'Historical Data'!BN139)</f>
        <v/>
      </c>
    </row>
    <row r="146" spans="2:15">
      <c r="B146" s="319" t="str">
        <f>IF(OR('Historical Data'!B140="",'Historical Data'!B140=45616),"",'Historical Data'!B140)</f>
        <v/>
      </c>
      <c r="C146" s="150" t="str">
        <f>IF('Historical Data'!BB140="","",'Historical Data'!BB140)</f>
        <v/>
      </c>
      <c r="D146" s="150" t="str">
        <f>IF('Historical Data'!BC140="","",'Historical Data'!BC140)</f>
        <v/>
      </c>
      <c r="E146" s="150" t="str">
        <f>IF('Historical Data'!BD140="","",'Historical Data'!BD140)</f>
        <v/>
      </c>
      <c r="F146" s="150" t="str">
        <f>IF('Historical Data'!BE140="","",'Historical Data'!BE140)</f>
        <v/>
      </c>
      <c r="G146" s="150" t="str">
        <f>IF('Historical Data'!BF140="","",'Historical Data'!BF140)</f>
        <v/>
      </c>
      <c r="H146" s="616"/>
      <c r="I146" s="150" t="str">
        <f>IF('Historical Data'!BH140="","",'Historical Data'!BH140)</f>
        <v/>
      </c>
      <c r="J146" s="150" t="str">
        <f>IF('Historical Data'!BI140="","",'Historical Data'!BI140)</f>
        <v/>
      </c>
      <c r="K146" s="150" t="str">
        <f>IF('Historical Data'!BJ140="","",'Historical Data'!BJ140)</f>
        <v/>
      </c>
      <c r="L146" s="150" t="str">
        <f>IF('Historical Data'!BK140="","",'Historical Data'!BK140)</f>
        <v/>
      </c>
      <c r="M146" s="150" t="str">
        <f>IF('Historical Data'!BL140="","",'Historical Data'!BL140)</f>
        <v/>
      </c>
      <c r="N146" s="616"/>
      <c r="O146" s="4" t="str">
        <f>IF('Historical Data'!BN140="","",'Historical Data'!BN140)</f>
        <v/>
      </c>
    </row>
    <row r="147" spans="2:15">
      <c r="B147" s="319" t="str">
        <f>IF(OR('Historical Data'!B141="",'Historical Data'!B141=45616),"",'Historical Data'!B141)</f>
        <v/>
      </c>
      <c r="C147" s="150" t="str">
        <f>IF('Historical Data'!BB141="","",'Historical Data'!BB141)</f>
        <v/>
      </c>
      <c r="D147" s="150" t="str">
        <f>IF('Historical Data'!BC141="","",'Historical Data'!BC141)</f>
        <v/>
      </c>
      <c r="E147" s="150" t="str">
        <f>IF('Historical Data'!BD141="","",'Historical Data'!BD141)</f>
        <v/>
      </c>
      <c r="F147" s="150" t="str">
        <f>IF('Historical Data'!BE141="","",'Historical Data'!BE141)</f>
        <v/>
      </c>
      <c r="G147" s="150" t="str">
        <f>IF('Historical Data'!BF141="","",'Historical Data'!BF141)</f>
        <v/>
      </c>
      <c r="H147" s="616"/>
      <c r="I147" s="150" t="str">
        <f>IF('Historical Data'!BH141="","",'Historical Data'!BH141)</f>
        <v/>
      </c>
      <c r="J147" s="150" t="str">
        <f>IF('Historical Data'!BI141="","",'Historical Data'!BI141)</f>
        <v/>
      </c>
      <c r="K147" s="150" t="str">
        <f>IF('Historical Data'!BJ141="","",'Historical Data'!BJ141)</f>
        <v/>
      </c>
      <c r="L147" s="150" t="str">
        <f>IF('Historical Data'!BK141="","",'Historical Data'!BK141)</f>
        <v/>
      </c>
      <c r="M147" s="150" t="str">
        <f>IF('Historical Data'!BL141="","",'Historical Data'!BL141)</f>
        <v/>
      </c>
      <c r="N147" s="616"/>
      <c r="O147" s="4" t="str">
        <f>IF('Historical Data'!BN141="","",'Historical Data'!BN141)</f>
        <v/>
      </c>
    </row>
    <row r="148" spans="2:15">
      <c r="B148" s="319" t="str">
        <f>IF(OR('Historical Data'!B142="",'Historical Data'!B142=45616),"",'Historical Data'!B142)</f>
        <v/>
      </c>
      <c r="C148" s="150" t="str">
        <f>IF('Historical Data'!BB142="","",'Historical Data'!BB142)</f>
        <v/>
      </c>
      <c r="D148" s="150" t="str">
        <f>IF('Historical Data'!BC142="","",'Historical Data'!BC142)</f>
        <v/>
      </c>
      <c r="E148" s="150" t="str">
        <f>IF('Historical Data'!BD142="","",'Historical Data'!BD142)</f>
        <v/>
      </c>
      <c r="F148" s="150" t="str">
        <f>IF('Historical Data'!BE142="","",'Historical Data'!BE142)</f>
        <v/>
      </c>
      <c r="G148" s="150" t="str">
        <f>IF('Historical Data'!BF142="","",'Historical Data'!BF142)</f>
        <v/>
      </c>
      <c r="H148" s="616"/>
      <c r="I148" s="150" t="str">
        <f>IF('Historical Data'!BH142="","",'Historical Data'!BH142)</f>
        <v/>
      </c>
      <c r="J148" s="150" t="str">
        <f>IF('Historical Data'!BI142="","",'Historical Data'!BI142)</f>
        <v/>
      </c>
      <c r="K148" s="150" t="str">
        <f>IF('Historical Data'!BJ142="","",'Historical Data'!BJ142)</f>
        <v/>
      </c>
      <c r="L148" s="150" t="str">
        <f>IF('Historical Data'!BK142="","",'Historical Data'!BK142)</f>
        <v/>
      </c>
      <c r="M148" s="150" t="str">
        <f>IF('Historical Data'!BL142="","",'Historical Data'!BL142)</f>
        <v/>
      </c>
      <c r="N148" s="616"/>
      <c r="O148" s="4" t="str">
        <f>IF('Historical Data'!BN142="","",'Historical Data'!BN142)</f>
        <v/>
      </c>
    </row>
    <row r="149" spans="2:15">
      <c r="B149" s="319" t="str">
        <f>IF(OR('Historical Data'!B143="",'Historical Data'!B143=45616),"",'Historical Data'!B143)</f>
        <v/>
      </c>
      <c r="C149" s="150" t="str">
        <f>IF('Historical Data'!BB143="","",'Historical Data'!BB143)</f>
        <v/>
      </c>
      <c r="D149" s="150" t="str">
        <f>IF('Historical Data'!BC143="","",'Historical Data'!BC143)</f>
        <v/>
      </c>
      <c r="E149" s="150" t="str">
        <f>IF('Historical Data'!BD143="","",'Historical Data'!BD143)</f>
        <v/>
      </c>
      <c r="F149" s="150" t="str">
        <f>IF('Historical Data'!BE143="","",'Historical Data'!BE143)</f>
        <v/>
      </c>
      <c r="G149" s="150" t="str">
        <f>IF('Historical Data'!BF143="","",'Historical Data'!BF143)</f>
        <v/>
      </c>
      <c r="H149" s="616"/>
      <c r="I149" s="150" t="str">
        <f>IF('Historical Data'!BH143="","",'Historical Data'!BH143)</f>
        <v/>
      </c>
      <c r="J149" s="150" t="str">
        <f>IF('Historical Data'!BI143="","",'Historical Data'!BI143)</f>
        <v/>
      </c>
      <c r="K149" s="150" t="str">
        <f>IF('Historical Data'!BJ143="","",'Historical Data'!BJ143)</f>
        <v/>
      </c>
      <c r="L149" s="150" t="str">
        <f>IF('Historical Data'!BK143="","",'Historical Data'!BK143)</f>
        <v/>
      </c>
      <c r="M149" s="150" t="str">
        <f>IF('Historical Data'!BL143="","",'Historical Data'!BL143)</f>
        <v/>
      </c>
      <c r="N149" s="616"/>
      <c r="O149" s="4" t="str">
        <f>IF('Historical Data'!BN143="","",'Historical Data'!BN143)</f>
        <v/>
      </c>
    </row>
    <row r="150" spans="2:15">
      <c r="B150" s="319" t="str">
        <f>IF(OR('Historical Data'!B144="",'Historical Data'!B144=45616),"",'Historical Data'!B144)</f>
        <v/>
      </c>
      <c r="C150" s="150" t="str">
        <f>IF('Historical Data'!BB144="","",'Historical Data'!BB144)</f>
        <v/>
      </c>
      <c r="D150" s="150" t="str">
        <f>IF('Historical Data'!BC144="","",'Historical Data'!BC144)</f>
        <v/>
      </c>
      <c r="E150" s="150" t="str">
        <f>IF('Historical Data'!BD144="","",'Historical Data'!BD144)</f>
        <v/>
      </c>
      <c r="F150" s="150" t="str">
        <f>IF('Historical Data'!BE144="","",'Historical Data'!BE144)</f>
        <v/>
      </c>
      <c r="G150" s="150" t="str">
        <f>IF('Historical Data'!BF144="","",'Historical Data'!BF144)</f>
        <v/>
      </c>
      <c r="H150" s="616"/>
      <c r="I150" s="150" t="str">
        <f>IF('Historical Data'!BH144="","",'Historical Data'!BH144)</f>
        <v/>
      </c>
      <c r="J150" s="150" t="str">
        <f>IF('Historical Data'!BI144="","",'Historical Data'!BI144)</f>
        <v/>
      </c>
      <c r="K150" s="150" t="str">
        <f>IF('Historical Data'!BJ144="","",'Historical Data'!BJ144)</f>
        <v/>
      </c>
      <c r="L150" s="150" t="str">
        <f>IF('Historical Data'!BK144="","",'Historical Data'!BK144)</f>
        <v/>
      </c>
      <c r="M150" s="150" t="str">
        <f>IF('Historical Data'!BL144="","",'Historical Data'!BL144)</f>
        <v/>
      </c>
      <c r="N150" s="616"/>
      <c r="O150" s="4" t="str">
        <f>IF('Historical Data'!BN144="","",'Historical Data'!BN144)</f>
        <v/>
      </c>
    </row>
    <row r="151" spans="2:15">
      <c r="B151" s="319" t="str">
        <f>IF(OR('Historical Data'!B145="",'Historical Data'!B145=45616),"",'Historical Data'!B145)</f>
        <v/>
      </c>
      <c r="C151" s="150" t="str">
        <f>IF('Historical Data'!BB145="","",'Historical Data'!BB145)</f>
        <v/>
      </c>
      <c r="D151" s="150" t="str">
        <f>IF('Historical Data'!BC145="","",'Historical Data'!BC145)</f>
        <v/>
      </c>
      <c r="E151" s="150" t="str">
        <f>IF('Historical Data'!BD145="","",'Historical Data'!BD145)</f>
        <v/>
      </c>
      <c r="F151" s="150" t="str">
        <f>IF('Historical Data'!BE145="","",'Historical Data'!BE145)</f>
        <v/>
      </c>
      <c r="G151" s="150" t="str">
        <f>IF('Historical Data'!BF145="","",'Historical Data'!BF145)</f>
        <v/>
      </c>
      <c r="H151" s="616"/>
      <c r="I151" s="150" t="str">
        <f>IF('Historical Data'!BH145="","",'Historical Data'!BH145)</f>
        <v/>
      </c>
      <c r="J151" s="150" t="str">
        <f>IF('Historical Data'!BI145="","",'Historical Data'!BI145)</f>
        <v/>
      </c>
      <c r="K151" s="150" t="str">
        <f>IF('Historical Data'!BJ145="","",'Historical Data'!BJ145)</f>
        <v/>
      </c>
      <c r="L151" s="150" t="str">
        <f>IF('Historical Data'!BK145="","",'Historical Data'!BK145)</f>
        <v/>
      </c>
      <c r="M151" s="150" t="str">
        <f>IF('Historical Data'!BL145="","",'Historical Data'!BL145)</f>
        <v/>
      </c>
      <c r="N151" s="616"/>
      <c r="O151" s="4" t="str">
        <f>IF('Historical Data'!BN145="","",'Historical Data'!BN145)</f>
        <v/>
      </c>
    </row>
    <row r="152" spans="2:15">
      <c r="B152" s="319" t="str">
        <f>IF(OR('Historical Data'!B146="",'Historical Data'!B146=45616),"",'Historical Data'!B146)</f>
        <v/>
      </c>
      <c r="C152" s="150" t="str">
        <f>IF('Historical Data'!BB146="","",'Historical Data'!BB146)</f>
        <v/>
      </c>
      <c r="D152" s="150" t="str">
        <f>IF('Historical Data'!BC146="","",'Historical Data'!BC146)</f>
        <v/>
      </c>
      <c r="E152" s="150" t="str">
        <f>IF('Historical Data'!BD146="","",'Historical Data'!BD146)</f>
        <v/>
      </c>
      <c r="F152" s="150" t="str">
        <f>IF('Historical Data'!BE146="","",'Historical Data'!BE146)</f>
        <v/>
      </c>
      <c r="G152" s="150" t="str">
        <f>IF('Historical Data'!BF146="","",'Historical Data'!BF146)</f>
        <v/>
      </c>
      <c r="H152" s="616"/>
      <c r="I152" s="150" t="str">
        <f>IF('Historical Data'!BH146="","",'Historical Data'!BH146)</f>
        <v/>
      </c>
      <c r="J152" s="150" t="str">
        <f>IF('Historical Data'!BI146="","",'Historical Data'!BI146)</f>
        <v/>
      </c>
      <c r="K152" s="150" t="str">
        <f>IF('Historical Data'!BJ146="","",'Historical Data'!BJ146)</f>
        <v/>
      </c>
      <c r="L152" s="150" t="str">
        <f>IF('Historical Data'!BK146="","",'Historical Data'!BK146)</f>
        <v/>
      </c>
      <c r="M152" s="150" t="str">
        <f>IF('Historical Data'!BL146="","",'Historical Data'!BL146)</f>
        <v/>
      </c>
      <c r="N152" s="616"/>
      <c r="O152" s="4" t="str">
        <f>IF('Historical Data'!BN146="","",'Historical Data'!BN146)</f>
        <v/>
      </c>
    </row>
    <row r="153" spans="2:15">
      <c r="B153" s="319" t="str">
        <f>IF(OR('Historical Data'!B147="",'Historical Data'!B147=45616),"",'Historical Data'!B147)</f>
        <v/>
      </c>
      <c r="C153" s="150" t="str">
        <f>IF('Historical Data'!BB147="","",'Historical Data'!BB147)</f>
        <v/>
      </c>
      <c r="D153" s="150" t="str">
        <f>IF('Historical Data'!BC147="","",'Historical Data'!BC147)</f>
        <v/>
      </c>
      <c r="E153" s="150" t="str">
        <f>IF('Historical Data'!BD147="","",'Historical Data'!BD147)</f>
        <v/>
      </c>
      <c r="F153" s="150" t="str">
        <f>IF('Historical Data'!BE147="","",'Historical Data'!BE147)</f>
        <v/>
      </c>
      <c r="G153" s="150" t="str">
        <f>IF('Historical Data'!BF147="","",'Historical Data'!BF147)</f>
        <v/>
      </c>
      <c r="H153" s="616"/>
      <c r="I153" s="150" t="str">
        <f>IF('Historical Data'!BH147="","",'Historical Data'!BH147)</f>
        <v/>
      </c>
      <c r="J153" s="150" t="str">
        <f>IF('Historical Data'!BI147="","",'Historical Data'!BI147)</f>
        <v/>
      </c>
      <c r="K153" s="150" t="str">
        <f>IF('Historical Data'!BJ147="","",'Historical Data'!BJ147)</f>
        <v/>
      </c>
      <c r="L153" s="150" t="str">
        <f>IF('Historical Data'!BK147="","",'Historical Data'!BK147)</f>
        <v/>
      </c>
      <c r="M153" s="150" t="str">
        <f>IF('Historical Data'!BL147="","",'Historical Data'!BL147)</f>
        <v/>
      </c>
      <c r="N153" s="616"/>
      <c r="O153" s="4" t="str">
        <f>IF('Historical Data'!BN147="","",'Historical Data'!BN147)</f>
        <v/>
      </c>
    </row>
    <row r="154" spans="2:15">
      <c r="B154" s="319" t="str">
        <f>IF(OR('Historical Data'!B148="",'Historical Data'!B148=45616),"",'Historical Data'!B148)</f>
        <v/>
      </c>
      <c r="C154" s="150" t="str">
        <f>IF('Historical Data'!BB148="","",'Historical Data'!BB148)</f>
        <v/>
      </c>
      <c r="D154" s="150" t="str">
        <f>IF('Historical Data'!BC148="","",'Historical Data'!BC148)</f>
        <v/>
      </c>
      <c r="E154" s="150" t="str">
        <f>IF('Historical Data'!BD148="","",'Historical Data'!BD148)</f>
        <v/>
      </c>
      <c r="F154" s="150" t="str">
        <f>IF('Historical Data'!BE148="","",'Historical Data'!BE148)</f>
        <v/>
      </c>
      <c r="G154" s="150" t="str">
        <f>IF('Historical Data'!BF148="","",'Historical Data'!BF148)</f>
        <v/>
      </c>
      <c r="H154" s="616"/>
      <c r="I154" s="150" t="str">
        <f>IF('Historical Data'!BH148="","",'Historical Data'!BH148)</f>
        <v/>
      </c>
      <c r="J154" s="150" t="str">
        <f>IF('Historical Data'!BI148="","",'Historical Data'!BI148)</f>
        <v/>
      </c>
      <c r="K154" s="150" t="str">
        <f>IF('Historical Data'!BJ148="","",'Historical Data'!BJ148)</f>
        <v/>
      </c>
      <c r="L154" s="150" t="str">
        <f>IF('Historical Data'!BK148="","",'Historical Data'!BK148)</f>
        <v/>
      </c>
      <c r="M154" s="150" t="str">
        <f>IF('Historical Data'!BL148="","",'Historical Data'!BL148)</f>
        <v/>
      </c>
      <c r="N154" s="616"/>
      <c r="O154" s="4" t="str">
        <f>IF('Historical Data'!BN148="","",'Historical Data'!BN148)</f>
        <v/>
      </c>
    </row>
    <row r="155" spans="2:15">
      <c r="B155" s="319" t="str">
        <f>IF(OR('Historical Data'!B149="",'Historical Data'!B149=45616),"",'Historical Data'!B149)</f>
        <v/>
      </c>
      <c r="C155" s="150" t="str">
        <f>IF('Historical Data'!BB149="","",'Historical Data'!BB149)</f>
        <v/>
      </c>
      <c r="D155" s="150" t="str">
        <f>IF('Historical Data'!BC149="","",'Historical Data'!BC149)</f>
        <v/>
      </c>
      <c r="E155" s="150" t="str">
        <f>IF('Historical Data'!BD149="","",'Historical Data'!BD149)</f>
        <v/>
      </c>
      <c r="F155" s="150" t="str">
        <f>IF('Historical Data'!BE149="","",'Historical Data'!BE149)</f>
        <v/>
      </c>
      <c r="G155" s="150" t="str">
        <f>IF('Historical Data'!BF149="","",'Historical Data'!BF149)</f>
        <v/>
      </c>
      <c r="H155" s="616"/>
      <c r="I155" s="150" t="str">
        <f>IF('Historical Data'!BH149="","",'Historical Data'!BH149)</f>
        <v/>
      </c>
      <c r="J155" s="150" t="str">
        <f>IF('Historical Data'!BI149="","",'Historical Data'!BI149)</f>
        <v/>
      </c>
      <c r="K155" s="150" t="str">
        <f>IF('Historical Data'!BJ149="","",'Historical Data'!BJ149)</f>
        <v/>
      </c>
      <c r="L155" s="150" t="str">
        <f>IF('Historical Data'!BK149="","",'Historical Data'!BK149)</f>
        <v/>
      </c>
      <c r="M155" s="150" t="str">
        <f>IF('Historical Data'!BL149="","",'Historical Data'!BL149)</f>
        <v/>
      </c>
      <c r="N155" s="616"/>
      <c r="O155" s="4" t="str">
        <f>IF('Historical Data'!BN149="","",'Historical Data'!BN149)</f>
        <v/>
      </c>
    </row>
    <row r="156" spans="2:15">
      <c r="B156" s="319" t="str">
        <f>IF(OR('Historical Data'!B150="",'Historical Data'!B150=45616),"",'Historical Data'!B150)</f>
        <v/>
      </c>
      <c r="C156" s="150" t="str">
        <f>IF('Historical Data'!BB150="","",'Historical Data'!BB150)</f>
        <v/>
      </c>
      <c r="D156" s="150" t="str">
        <f>IF('Historical Data'!BC150="","",'Historical Data'!BC150)</f>
        <v/>
      </c>
      <c r="E156" s="150" t="str">
        <f>IF('Historical Data'!BD150="","",'Historical Data'!BD150)</f>
        <v/>
      </c>
      <c r="F156" s="150" t="str">
        <f>IF('Historical Data'!BE150="","",'Historical Data'!BE150)</f>
        <v/>
      </c>
      <c r="G156" s="150" t="str">
        <f>IF('Historical Data'!BF150="","",'Historical Data'!BF150)</f>
        <v/>
      </c>
      <c r="H156" s="616"/>
      <c r="I156" s="150" t="str">
        <f>IF('Historical Data'!BH150="","",'Historical Data'!BH150)</f>
        <v/>
      </c>
      <c r="J156" s="150" t="str">
        <f>IF('Historical Data'!BI150="","",'Historical Data'!BI150)</f>
        <v/>
      </c>
      <c r="K156" s="150" t="str">
        <f>IF('Historical Data'!BJ150="","",'Historical Data'!BJ150)</f>
        <v/>
      </c>
      <c r="L156" s="150" t="str">
        <f>IF('Historical Data'!BK150="","",'Historical Data'!BK150)</f>
        <v/>
      </c>
      <c r="M156" s="150" t="str">
        <f>IF('Historical Data'!BL150="","",'Historical Data'!BL150)</f>
        <v/>
      </c>
      <c r="N156" s="616"/>
      <c r="O156" s="4" t="str">
        <f>IF('Historical Data'!BN150="","",'Historical Data'!BN150)</f>
        <v/>
      </c>
    </row>
    <row r="157" spans="2:15">
      <c r="B157" s="319" t="str">
        <f>IF(OR('Historical Data'!B151="",'Historical Data'!B151=45616),"",'Historical Data'!B151)</f>
        <v/>
      </c>
      <c r="C157" s="150" t="str">
        <f>IF('Historical Data'!BB151="","",'Historical Data'!BB151)</f>
        <v/>
      </c>
      <c r="D157" s="150" t="str">
        <f>IF('Historical Data'!BC151="","",'Historical Data'!BC151)</f>
        <v/>
      </c>
      <c r="E157" s="150" t="str">
        <f>IF('Historical Data'!BD151="","",'Historical Data'!BD151)</f>
        <v/>
      </c>
      <c r="F157" s="150" t="str">
        <f>IF('Historical Data'!BE151="","",'Historical Data'!BE151)</f>
        <v/>
      </c>
      <c r="G157" s="150" t="str">
        <f>IF('Historical Data'!BF151="","",'Historical Data'!BF151)</f>
        <v/>
      </c>
      <c r="H157" s="616"/>
      <c r="I157" s="150" t="str">
        <f>IF('Historical Data'!BH151="","",'Historical Data'!BH151)</f>
        <v/>
      </c>
      <c r="J157" s="150" t="str">
        <f>IF('Historical Data'!BI151="","",'Historical Data'!BI151)</f>
        <v/>
      </c>
      <c r="K157" s="150" t="str">
        <f>IF('Historical Data'!BJ151="","",'Historical Data'!BJ151)</f>
        <v/>
      </c>
      <c r="L157" s="150" t="str">
        <f>IF('Historical Data'!BK151="","",'Historical Data'!BK151)</f>
        <v/>
      </c>
      <c r="M157" s="150" t="str">
        <f>IF('Historical Data'!BL151="","",'Historical Data'!BL151)</f>
        <v/>
      </c>
      <c r="N157" s="616"/>
      <c r="O157" s="4" t="str">
        <f>IF('Historical Data'!BN151="","",'Historical Data'!BN151)</f>
        <v/>
      </c>
    </row>
    <row r="158" spans="2:15">
      <c r="B158" s="319" t="str">
        <f>IF(OR('Historical Data'!B152="",'Historical Data'!B152=45616),"",'Historical Data'!B152)</f>
        <v/>
      </c>
      <c r="C158" s="150" t="str">
        <f>IF('Historical Data'!BB152="","",'Historical Data'!BB152)</f>
        <v/>
      </c>
      <c r="D158" s="150" t="str">
        <f>IF('Historical Data'!BC152="","",'Historical Data'!BC152)</f>
        <v/>
      </c>
      <c r="E158" s="150" t="str">
        <f>IF('Historical Data'!BD152="","",'Historical Data'!BD152)</f>
        <v/>
      </c>
      <c r="F158" s="150" t="str">
        <f>IF('Historical Data'!BE152="","",'Historical Data'!BE152)</f>
        <v/>
      </c>
      <c r="G158" s="150" t="str">
        <f>IF('Historical Data'!BF152="","",'Historical Data'!BF152)</f>
        <v/>
      </c>
      <c r="H158" s="616"/>
      <c r="I158" s="150" t="str">
        <f>IF('Historical Data'!BH152="","",'Historical Data'!BH152)</f>
        <v/>
      </c>
      <c r="J158" s="150" t="str">
        <f>IF('Historical Data'!BI152="","",'Historical Data'!BI152)</f>
        <v/>
      </c>
      <c r="K158" s="150" t="str">
        <f>IF('Historical Data'!BJ152="","",'Historical Data'!BJ152)</f>
        <v/>
      </c>
      <c r="L158" s="150" t="str">
        <f>IF('Historical Data'!BK152="","",'Historical Data'!BK152)</f>
        <v/>
      </c>
      <c r="M158" s="150" t="str">
        <f>IF('Historical Data'!BL152="","",'Historical Data'!BL152)</f>
        <v/>
      </c>
      <c r="N158" s="616"/>
      <c r="O158" s="4" t="str">
        <f>IF('Historical Data'!BN152="","",'Historical Data'!BN152)</f>
        <v/>
      </c>
    </row>
    <row r="159" spans="2:15">
      <c r="B159" s="319" t="str">
        <f>IF(OR('Historical Data'!B153="",'Historical Data'!B153=45616),"",'Historical Data'!B153)</f>
        <v/>
      </c>
      <c r="C159" s="150" t="str">
        <f>IF('Historical Data'!BB153="","",'Historical Data'!BB153)</f>
        <v/>
      </c>
      <c r="D159" s="150" t="str">
        <f>IF('Historical Data'!BC153="","",'Historical Data'!BC153)</f>
        <v/>
      </c>
      <c r="E159" s="150" t="str">
        <f>IF('Historical Data'!BD153="","",'Historical Data'!BD153)</f>
        <v/>
      </c>
      <c r="F159" s="150" t="str">
        <f>IF('Historical Data'!BE153="","",'Historical Data'!BE153)</f>
        <v/>
      </c>
      <c r="G159" s="150" t="str">
        <f>IF('Historical Data'!BF153="","",'Historical Data'!BF153)</f>
        <v/>
      </c>
      <c r="H159" s="616"/>
      <c r="I159" s="150" t="str">
        <f>IF('Historical Data'!BH153="","",'Historical Data'!BH153)</f>
        <v/>
      </c>
      <c r="J159" s="150" t="str">
        <f>IF('Historical Data'!BI153="","",'Historical Data'!BI153)</f>
        <v/>
      </c>
      <c r="K159" s="150" t="str">
        <f>IF('Historical Data'!BJ153="","",'Historical Data'!BJ153)</f>
        <v/>
      </c>
      <c r="L159" s="150" t="str">
        <f>IF('Historical Data'!BK153="","",'Historical Data'!BK153)</f>
        <v/>
      </c>
      <c r="M159" s="150" t="str">
        <f>IF('Historical Data'!BL153="","",'Historical Data'!BL153)</f>
        <v/>
      </c>
      <c r="N159" s="616"/>
      <c r="O159" s="4" t="str">
        <f>IF('Historical Data'!BN153="","",'Historical Data'!BN153)</f>
        <v/>
      </c>
    </row>
    <row r="160" spans="2:15">
      <c r="B160" s="319" t="str">
        <f>IF(OR('Historical Data'!B154="",'Historical Data'!B154=45616),"",'Historical Data'!B154)</f>
        <v/>
      </c>
      <c r="C160" s="150" t="str">
        <f>IF('Historical Data'!BB154="","",'Historical Data'!BB154)</f>
        <v/>
      </c>
      <c r="D160" s="150" t="str">
        <f>IF('Historical Data'!BC154="","",'Historical Data'!BC154)</f>
        <v/>
      </c>
      <c r="E160" s="150" t="str">
        <f>IF('Historical Data'!BD154="","",'Historical Data'!BD154)</f>
        <v/>
      </c>
      <c r="F160" s="150" t="str">
        <f>IF('Historical Data'!BE154="","",'Historical Data'!BE154)</f>
        <v/>
      </c>
      <c r="G160" s="150" t="str">
        <f>IF('Historical Data'!BF154="","",'Historical Data'!BF154)</f>
        <v/>
      </c>
      <c r="H160" s="616"/>
      <c r="I160" s="150" t="str">
        <f>IF('Historical Data'!BH154="","",'Historical Data'!BH154)</f>
        <v/>
      </c>
      <c r="J160" s="150" t="str">
        <f>IF('Historical Data'!BI154="","",'Historical Data'!BI154)</f>
        <v/>
      </c>
      <c r="K160" s="150" t="str">
        <f>IF('Historical Data'!BJ154="","",'Historical Data'!BJ154)</f>
        <v/>
      </c>
      <c r="L160" s="150" t="str">
        <f>IF('Historical Data'!BK154="","",'Historical Data'!BK154)</f>
        <v/>
      </c>
      <c r="M160" s="150" t="str">
        <f>IF('Historical Data'!BL154="","",'Historical Data'!BL154)</f>
        <v/>
      </c>
      <c r="N160" s="616"/>
      <c r="O160" s="4" t="str">
        <f>IF('Historical Data'!BN154="","",'Historical Data'!BN154)</f>
        <v/>
      </c>
    </row>
    <row r="161" spans="2:15">
      <c r="B161" s="319" t="str">
        <f>IF(OR('Historical Data'!B155="",'Historical Data'!B155=45616),"",'Historical Data'!B155)</f>
        <v/>
      </c>
      <c r="C161" s="150" t="str">
        <f>IF('Historical Data'!BB155="","",'Historical Data'!BB155)</f>
        <v/>
      </c>
      <c r="D161" s="150" t="str">
        <f>IF('Historical Data'!BC155="","",'Historical Data'!BC155)</f>
        <v/>
      </c>
      <c r="E161" s="150" t="str">
        <f>IF('Historical Data'!BD155="","",'Historical Data'!BD155)</f>
        <v/>
      </c>
      <c r="F161" s="150" t="str">
        <f>IF('Historical Data'!BE155="","",'Historical Data'!BE155)</f>
        <v/>
      </c>
      <c r="G161" s="150" t="str">
        <f>IF('Historical Data'!BF155="","",'Historical Data'!BF155)</f>
        <v/>
      </c>
      <c r="H161" s="616"/>
      <c r="I161" s="150" t="str">
        <f>IF('Historical Data'!BH155="","",'Historical Data'!BH155)</f>
        <v/>
      </c>
      <c r="J161" s="150" t="str">
        <f>IF('Historical Data'!BI155="","",'Historical Data'!BI155)</f>
        <v/>
      </c>
      <c r="K161" s="150" t="str">
        <f>IF('Historical Data'!BJ155="","",'Historical Data'!BJ155)</f>
        <v/>
      </c>
      <c r="L161" s="150" t="str">
        <f>IF('Historical Data'!BK155="","",'Historical Data'!BK155)</f>
        <v/>
      </c>
      <c r="M161" s="150" t="str">
        <f>IF('Historical Data'!BL155="","",'Historical Data'!BL155)</f>
        <v/>
      </c>
      <c r="N161" s="616"/>
      <c r="O161" s="4" t="str">
        <f>IF('Historical Data'!BN155="","",'Historical Data'!BN155)</f>
        <v/>
      </c>
    </row>
    <row r="162" spans="2:15">
      <c r="B162" s="319" t="str">
        <f>IF(OR('Historical Data'!B156="",'Historical Data'!B156=45616),"",'Historical Data'!B156)</f>
        <v/>
      </c>
      <c r="C162" s="150" t="str">
        <f>IF('Historical Data'!BB156="","",'Historical Data'!BB156)</f>
        <v/>
      </c>
      <c r="D162" s="150" t="str">
        <f>IF('Historical Data'!BC156="","",'Historical Data'!BC156)</f>
        <v/>
      </c>
      <c r="E162" s="150" t="str">
        <f>IF('Historical Data'!BD156="","",'Historical Data'!BD156)</f>
        <v/>
      </c>
      <c r="F162" s="150" t="str">
        <f>IF('Historical Data'!BE156="","",'Historical Data'!BE156)</f>
        <v/>
      </c>
      <c r="G162" s="150" t="str">
        <f>IF('Historical Data'!BF156="","",'Historical Data'!BF156)</f>
        <v/>
      </c>
      <c r="H162" s="616"/>
      <c r="I162" s="150" t="str">
        <f>IF('Historical Data'!BH156="","",'Historical Data'!BH156)</f>
        <v/>
      </c>
      <c r="J162" s="150" t="str">
        <f>IF('Historical Data'!BI156="","",'Historical Data'!BI156)</f>
        <v/>
      </c>
      <c r="K162" s="150" t="str">
        <f>IF('Historical Data'!BJ156="","",'Historical Data'!BJ156)</f>
        <v/>
      </c>
      <c r="L162" s="150" t="str">
        <f>IF('Historical Data'!BK156="","",'Historical Data'!BK156)</f>
        <v/>
      </c>
      <c r="M162" s="150" t="str">
        <f>IF('Historical Data'!BL156="","",'Historical Data'!BL156)</f>
        <v/>
      </c>
      <c r="N162" s="616"/>
      <c r="O162" s="4" t="str">
        <f>IF('Historical Data'!BN156="","",'Historical Data'!BN156)</f>
        <v/>
      </c>
    </row>
    <row r="163" spans="2:15">
      <c r="B163" s="319" t="str">
        <f>IF(OR('Historical Data'!B157="",'Historical Data'!B157=45616),"",'Historical Data'!B157)</f>
        <v/>
      </c>
      <c r="C163" s="150" t="str">
        <f>IF('Historical Data'!BB157="","",'Historical Data'!BB157)</f>
        <v/>
      </c>
      <c r="D163" s="150" t="str">
        <f>IF('Historical Data'!BC157="","",'Historical Data'!BC157)</f>
        <v/>
      </c>
      <c r="E163" s="150" t="str">
        <f>IF('Historical Data'!BD157="","",'Historical Data'!BD157)</f>
        <v/>
      </c>
      <c r="F163" s="150" t="str">
        <f>IF('Historical Data'!BE157="","",'Historical Data'!BE157)</f>
        <v/>
      </c>
      <c r="G163" s="150" t="str">
        <f>IF('Historical Data'!BF157="","",'Historical Data'!BF157)</f>
        <v/>
      </c>
      <c r="H163" s="616"/>
      <c r="I163" s="150" t="str">
        <f>IF('Historical Data'!BH157="","",'Historical Data'!BH157)</f>
        <v/>
      </c>
      <c r="J163" s="150" t="str">
        <f>IF('Historical Data'!BI157="","",'Historical Data'!BI157)</f>
        <v/>
      </c>
      <c r="K163" s="150" t="str">
        <f>IF('Historical Data'!BJ157="","",'Historical Data'!BJ157)</f>
        <v/>
      </c>
      <c r="L163" s="150" t="str">
        <f>IF('Historical Data'!BK157="","",'Historical Data'!BK157)</f>
        <v/>
      </c>
      <c r="M163" s="150" t="str">
        <f>IF('Historical Data'!BL157="","",'Historical Data'!BL157)</f>
        <v/>
      </c>
      <c r="N163" s="616"/>
      <c r="O163" s="4" t="str">
        <f>IF('Historical Data'!BN157="","",'Historical Data'!BN157)</f>
        <v/>
      </c>
    </row>
    <row r="164" spans="2:15">
      <c r="B164" s="319" t="str">
        <f>IF(OR('Historical Data'!B158="",'Historical Data'!B158=45616),"",'Historical Data'!B158)</f>
        <v/>
      </c>
      <c r="C164" s="150" t="str">
        <f>IF('Historical Data'!BB158="","",'Historical Data'!BB158)</f>
        <v/>
      </c>
      <c r="D164" s="150" t="str">
        <f>IF('Historical Data'!BC158="","",'Historical Data'!BC158)</f>
        <v/>
      </c>
      <c r="E164" s="150" t="str">
        <f>IF('Historical Data'!BD158="","",'Historical Data'!BD158)</f>
        <v/>
      </c>
      <c r="F164" s="150" t="str">
        <f>IF('Historical Data'!BE158="","",'Historical Data'!BE158)</f>
        <v/>
      </c>
      <c r="G164" s="150" t="str">
        <f>IF('Historical Data'!BF158="","",'Historical Data'!BF158)</f>
        <v/>
      </c>
      <c r="H164" s="616"/>
      <c r="I164" s="150" t="str">
        <f>IF('Historical Data'!BH158="","",'Historical Data'!BH158)</f>
        <v/>
      </c>
      <c r="J164" s="150" t="str">
        <f>IF('Historical Data'!BI158="","",'Historical Data'!BI158)</f>
        <v/>
      </c>
      <c r="K164" s="150" t="str">
        <f>IF('Historical Data'!BJ158="","",'Historical Data'!BJ158)</f>
        <v/>
      </c>
      <c r="L164" s="150" t="str">
        <f>IF('Historical Data'!BK158="","",'Historical Data'!BK158)</f>
        <v/>
      </c>
      <c r="M164" s="150" t="str">
        <f>IF('Historical Data'!BL158="","",'Historical Data'!BL158)</f>
        <v/>
      </c>
      <c r="N164" s="616"/>
      <c r="O164" s="4" t="str">
        <f>IF('Historical Data'!BN158="","",'Historical Data'!BN158)</f>
        <v/>
      </c>
    </row>
    <row r="165" spans="2:15">
      <c r="B165" s="319" t="str">
        <f>IF(OR('Historical Data'!B159="",'Historical Data'!B159=45616),"",'Historical Data'!B159)</f>
        <v/>
      </c>
      <c r="C165" s="150" t="str">
        <f>IF('Historical Data'!BB159="","",'Historical Data'!BB159)</f>
        <v/>
      </c>
      <c r="D165" s="150" t="str">
        <f>IF('Historical Data'!BC159="","",'Historical Data'!BC159)</f>
        <v/>
      </c>
      <c r="E165" s="150" t="str">
        <f>IF('Historical Data'!BD159="","",'Historical Data'!BD159)</f>
        <v/>
      </c>
      <c r="F165" s="150" t="str">
        <f>IF('Historical Data'!BE159="","",'Historical Data'!BE159)</f>
        <v/>
      </c>
      <c r="G165" s="150" t="str">
        <f>IF('Historical Data'!BF159="","",'Historical Data'!BF159)</f>
        <v/>
      </c>
      <c r="H165" s="616"/>
      <c r="I165" s="150" t="str">
        <f>IF('Historical Data'!BH159="","",'Historical Data'!BH159)</f>
        <v/>
      </c>
      <c r="J165" s="150" t="str">
        <f>IF('Historical Data'!BI159="","",'Historical Data'!BI159)</f>
        <v/>
      </c>
      <c r="K165" s="150" t="str">
        <f>IF('Historical Data'!BJ159="","",'Historical Data'!BJ159)</f>
        <v/>
      </c>
      <c r="L165" s="150" t="str">
        <f>IF('Historical Data'!BK159="","",'Historical Data'!BK159)</f>
        <v/>
      </c>
      <c r="M165" s="150" t="str">
        <f>IF('Historical Data'!BL159="","",'Historical Data'!BL159)</f>
        <v/>
      </c>
      <c r="N165" s="616"/>
      <c r="O165" s="4" t="str">
        <f>IF('Historical Data'!BN159="","",'Historical Data'!BN159)</f>
        <v/>
      </c>
    </row>
    <row r="166" spans="2:15">
      <c r="B166" s="319" t="str">
        <f>IF(OR('Historical Data'!B160="",'Historical Data'!B160=45616),"",'Historical Data'!B160)</f>
        <v/>
      </c>
      <c r="C166" s="150" t="str">
        <f>IF('Historical Data'!BB160="","",'Historical Data'!BB160)</f>
        <v/>
      </c>
      <c r="D166" s="150" t="str">
        <f>IF('Historical Data'!BC160="","",'Historical Data'!BC160)</f>
        <v/>
      </c>
      <c r="E166" s="150" t="str">
        <f>IF('Historical Data'!BD160="","",'Historical Data'!BD160)</f>
        <v/>
      </c>
      <c r="F166" s="150" t="str">
        <f>IF('Historical Data'!BE160="","",'Historical Data'!BE160)</f>
        <v/>
      </c>
      <c r="G166" s="150" t="str">
        <f>IF('Historical Data'!BF160="","",'Historical Data'!BF160)</f>
        <v/>
      </c>
      <c r="H166" s="616"/>
      <c r="I166" s="150" t="str">
        <f>IF('Historical Data'!BH160="","",'Historical Data'!BH160)</f>
        <v/>
      </c>
      <c r="J166" s="150" t="str">
        <f>IF('Historical Data'!BI160="","",'Historical Data'!BI160)</f>
        <v/>
      </c>
      <c r="K166" s="150" t="str">
        <f>IF('Historical Data'!BJ160="","",'Historical Data'!BJ160)</f>
        <v/>
      </c>
      <c r="L166" s="150" t="str">
        <f>IF('Historical Data'!BK160="","",'Historical Data'!BK160)</f>
        <v/>
      </c>
      <c r="M166" s="150" t="str">
        <f>IF('Historical Data'!BL160="","",'Historical Data'!BL160)</f>
        <v/>
      </c>
      <c r="N166" s="616"/>
      <c r="O166" s="4" t="str">
        <f>IF('Historical Data'!BN160="","",'Historical Data'!BN160)</f>
        <v/>
      </c>
    </row>
    <row r="167" spans="2:15">
      <c r="B167" s="319" t="str">
        <f>IF(OR('Historical Data'!B161="",'Historical Data'!B161=45616),"",'Historical Data'!B161)</f>
        <v/>
      </c>
      <c r="C167" s="150" t="str">
        <f>IF('Historical Data'!BB161="","",'Historical Data'!BB161)</f>
        <v/>
      </c>
      <c r="D167" s="150" t="str">
        <f>IF('Historical Data'!BC161="","",'Historical Data'!BC161)</f>
        <v/>
      </c>
      <c r="E167" s="150" t="str">
        <f>IF('Historical Data'!BD161="","",'Historical Data'!BD161)</f>
        <v/>
      </c>
      <c r="F167" s="150" t="str">
        <f>IF('Historical Data'!BE161="","",'Historical Data'!BE161)</f>
        <v/>
      </c>
      <c r="G167" s="150" t="str">
        <f>IF('Historical Data'!BF161="","",'Historical Data'!BF161)</f>
        <v/>
      </c>
      <c r="H167" s="616"/>
      <c r="I167" s="150" t="str">
        <f>IF('Historical Data'!BH161="","",'Historical Data'!BH161)</f>
        <v/>
      </c>
      <c r="J167" s="150" t="str">
        <f>IF('Historical Data'!BI161="","",'Historical Data'!BI161)</f>
        <v/>
      </c>
      <c r="K167" s="150" t="str">
        <f>IF('Historical Data'!BJ161="","",'Historical Data'!BJ161)</f>
        <v/>
      </c>
      <c r="L167" s="150" t="str">
        <f>IF('Historical Data'!BK161="","",'Historical Data'!BK161)</f>
        <v/>
      </c>
      <c r="M167" s="150" t="str">
        <f>IF('Historical Data'!BL161="","",'Historical Data'!BL161)</f>
        <v/>
      </c>
      <c r="N167" s="616"/>
      <c r="O167" s="4" t="str">
        <f>IF('Historical Data'!BN161="","",'Historical Data'!BN161)</f>
        <v/>
      </c>
    </row>
    <row r="168" spans="2:15">
      <c r="B168" s="319" t="str">
        <f>IF(OR('Historical Data'!B162="",'Historical Data'!B162=45616),"",'Historical Data'!B162)</f>
        <v/>
      </c>
      <c r="C168" s="150" t="str">
        <f>IF('Historical Data'!BB162="","",'Historical Data'!BB162)</f>
        <v/>
      </c>
      <c r="D168" s="150" t="str">
        <f>IF('Historical Data'!BC162="","",'Historical Data'!BC162)</f>
        <v/>
      </c>
      <c r="E168" s="150" t="str">
        <f>IF('Historical Data'!BD162="","",'Historical Data'!BD162)</f>
        <v/>
      </c>
      <c r="F168" s="150" t="str">
        <f>IF('Historical Data'!BE162="","",'Historical Data'!BE162)</f>
        <v/>
      </c>
      <c r="G168" s="150" t="str">
        <f>IF('Historical Data'!BF162="","",'Historical Data'!BF162)</f>
        <v/>
      </c>
      <c r="H168" s="616"/>
      <c r="I168" s="150" t="str">
        <f>IF('Historical Data'!BH162="","",'Historical Data'!BH162)</f>
        <v/>
      </c>
      <c r="J168" s="150" t="str">
        <f>IF('Historical Data'!BI162="","",'Historical Data'!BI162)</f>
        <v/>
      </c>
      <c r="K168" s="150" t="str">
        <f>IF('Historical Data'!BJ162="","",'Historical Data'!BJ162)</f>
        <v/>
      </c>
      <c r="L168" s="150" t="str">
        <f>IF('Historical Data'!BK162="","",'Historical Data'!BK162)</f>
        <v/>
      </c>
      <c r="M168" s="150" t="str">
        <f>IF('Historical Data'!BL162="","",'Historical Data'!BL162)</f>
        <v/>
      </c>
      <c r="N168" s="616"/>
      <c r="O168" s="4" t="str">
        <f>IF('Historical Data'!BN162="","",'Historical Data'!BN162)</f>
        <v/>
      </c>
    </row>
    <row r="169" spans="2:15">
      <c r="B169" s="319" t="str">
        <f>IF(OR('Historical Data'!B163="",'Historical Data'!B163=45616),"",'Historical Data'!B163)</f>
        <v/>
      </c>
      <c r="C169" s="150" t="str">
        <f>IF('Historical Data'!BB163="","",'Historical Data'!BB163)</f>
        <v/>
      </c>
      <c r="D169" s="150" t="str">
        <f>IF('Historical Data'!BC163="","",'Historical Data'!BC163)</f>
        <v/>
      </c>
      <c r="E169" s="150" t="str">
        <f>IF('Historical Data'!BD163="","",'Historical Data'!BD163)</f>
        <v/>
      </c>
      <c r="F169" s="150" t="str">
        <f>IF('Historical Data'!BE163="","",'Historical Data'!BE163)</f>
        <v/>
      </c>
      <c r="G169" s="150" t="str">
        <f>IF('Historical Data'!BF163="","",'Historical Data'!BF163)</f>
        <v/>
      </c>
      <c r="H169" s="616"/>
      <c r="I169" s="150" t="str">
        <f>IF('Historical Data'!BH163="","",'Historical Data'!BH163)</f>
        <v/>
      </c>
      <c r="J169" s="150" t="str">
        <f>IF('Historical Data'!BI163="","",'Historical Data'!BI163)</f>
        <v/>
      </c>
      <c r="K169" s="150" t="str">
        <f>IF('Historical Data'!BJ163="","",'Historical Data'!BJ163)</f>
        <v/>
      </c>
      <c r="L169" s="150" t="str">
        <f>IF('Historical Data'!BK163="","",'Historical Data'!BK163)</f>
        <v/>
      </c>
      <c r="M169" s="150" t="str">
        <f>IF('Historical Data'!BL163="","",'Historical Data'!BL163)</f>
        <v/>
      </c>
      <c r="N169" s="616"/>
      <c r="O169" s="4" t="str">
        <f>IF('Historical Data'!BN163="","",'Historical Data'!BN163)</f>
        <v/>
      </c>
    </row>
    <row r="170" spans="2:15">
      <c r="B170" s="319" t="str">
        <f>IF(OR('Historical Data'!B164="",'Historical Data'!B164=45616),"",'Historical Data'!B164)</f>
        <v/>
      </c>
      <c r="C170" s="150" t="str">
        <f>IF('Historical Data'!BB164="","",'Historical Data'!BB164)</f>
        <v/>
      </c>
      <c r="D170" s="150" t="str">
        <f>IF('Historical Data'!BC164="","",'Historical Data'!BC164)</f>
        <v/>
      </c>
      <c r="E170" s="150" t="str">
        <f>IF('Historical Data'!BD164="","",'Historical Data'!BD164)</f>
        <v/>
      </c>
      <c r="F170" s="150" t="str">
        <f>IF('Historical Data'!BE164="","",'Historical Data'!BE164)</f>
        <v/>
      </c>
      <c r="G170" s="150" t="str">
        <f>IF('Historical Data'!BF164="","",'Historical Data'!BF164)</f>
        <v/>
      </c>
      <c r="H170" s="616"/>
      <c r="I170" s="150" t="str">
        <f>IF('Historical Data'!BH164="","",'Historical Data'!BH164)</f>
        <v/>
      </c>
      <c r="J170" s="150" t="str">
        <f>IF('Historical Data'!BI164="","",'Historical Data'!BI164)</f>
        <v/>
      </c>
      <c r="K170" s="150" t="str">
        <f>IF('Historical Data'!BJ164="","",'Historical Data'!BJ164)</f>
        <v/>
      </c>
      <c r="L170" s="150" t="str">
        <f>IF('Historical Data'!BK164="","",'Historical Data'!BK164)</f>
        <v/>
      </c>
      <c r="M170" s="150" t="str">
        <f>IF('Historical Data'!BL164="","",'Historical Data'!BL164)</f>
        <v/>
      </c>
      <c r="N170" s="616"/>
      <c r="O170" s="4" t="str">
        <f>IF('Historical Data'!BN164="","",'Historical Data'!BN164)</f>
        <v/>
      </c>
    </row>
    <row r="171" spans="2:15">
      <c r="B171" s="319" t="str">
        <f>IF(OR('Historical Data'!B165="",'Historical Data'!B165=45616),"",'Historical Data'!B165)</f>
        <v/>
      </c>
      <c r="C171" s="150" t="str">
        <f>IF('Historical Data'!BB165="","",'Historical Data'!BB165)</f>
        <v/>
      </c>
      <c r="D171" s="150" t="str">
        <f>IF('Historical Data'!BC165="","",'Historical Data'!BC165)</f>
        <v/>
      </c>
      <c r="E171" s="150" t="str">
        <f>IF('Historical Data'!BD165="","",'Historical Data'!BD165)</f>
        <v/>
      </c>
      <c r="F171" s="150" t="str">
        <f>IF('Historical Data'!BE165="","",'Historical Data'!BE165)</f>
        <v/>
      </c>
      <c r="G171" s="150" t="str">
        <f>IF('Historical Data'!BF165="","",'Historical Data'!BF165)</f>
        <v/>
      </c>
      <c r="H171" s="616"/>
      <c r="I171" s="150" t="str">
        <f>IF('Historical Data'!BH165="","",'Historical Data'!BH165)</f>
        <v/>
      </c>
      <c r="J171" s="150" t="str">
        <f>IF('Historical Data'!BI165="","",'Historical Data'!BI165)</f>
        <v/>
      </c>
      <c r="K171" s="150" t="str">
        <f>IF('Historical Data'!BJ165="","",'Historical Data'!BJ165)</f>
        <v/>
      </c>
      <c r="L171" s="150" t="str">
        <f>IF('Historical Data'!BK165="","",'Historical Data'!BK165)</f>
        <v/>
      </c>
      <c r="M171" s="150" t="str">
        <f>IF('Historical Data'!BL165="","",'Historical Data'!BL165)</f>
        <v/>
      </c>
      <c r="N171" s="616"/>
      <c r="O171" s="4" t="str">
        <f>IF('Historical Data'!BN165="","",'Historical Data'!BN165)</f>
        <v/>
      </c>
    </row>
    <row r="172" spans="2:15">
      <c r="B172" s="319" t="str">
        <f>IF(OR('Historical Data'!B166="",'Historical Data'!B166=45616),"",'Historical Data'!B166)</f>
        <v/>
      </c>
      <c r="C172" s="150" t="str">
        <f>IF('Historical Data'!BB166="","",'Historical Data'!BB166)</f>
        <v/>
      </c>
      <c r="D172" s="150" t="str">
        <f>IF('Historical Data'!BC166="","",'Historical Data'!BC166)</f>
        <v/>
      </c>
      <c r="E172" s="150" t="str">
        <f>IF('Historical Data'!BD166="","",'Historical Data'!BD166)</f>
        <v/>
      </c>
      <c r="F172" s="150" t="str">
        <f>IF('Historical Data'!BE166="","",'Historical Data'!BE166)</f>
        <v/>
      </c>
      <c r="G172" s="150" t="str">
        <f>IF('Historical Data'!BF166="","",'Historical Data'!BF166)</f>
        <v/>
      </c>
      <c r="H172" s="616"/>
      <c r="I172" s="150" t="str">
        <f>IF('Historical Data'!BH166="","",'Historical Data'!BH166)</f>
        <v/>
      </c>
      <c r="J172" s="150" t="str">
        <f>IF('Historical Data'!BI166="","",'Historical Data'!BI166)</f>
        <v/>
      </c>
      <c r="K172" s="150" t="str">
        <f>IF('Historical Data'!BJ166="","",'Historical Data'!BJ166)</f>
        <v/>
      </c>
      <c r="L172" s="150" t="str">
        <f>IF('Historical Data'!BK166="","",'Historical Data'!BK166)</f>
        <v/>
      </c>
      <c r="M172" s="150" t="str">
        <f>IF('Historical Data'!BL166="","",'Historical Data'!BL166)</f>
        <v/>
      </c>
      <c r="N172" s="616"/>
      <c r="O172" s="4" t="str">
        <f>IF('Historical Data'!BN166="","",'Historical Data'!BN166)</f>
        <v/>
      </c>
    </row>
    <row r="173" spans="2:15">
      <c r="B173" s="319" t="str">
        <f>IF(OR('Historical Data'!B167="",'Historical Data'!B167=45616),"",'Historical Data'!B167)</f>
        <v/>
      </c>
      <c r="C173" s="150" t="str">
        <f>IF('Historical Data'!BB167="","",'Historical Data'!BB167)</f>
        <v/>
      </c>
      <c r="D173" s="150" t="str">
        <f>IF('Historical Data'!BC167="","",'Historical Data'!BC167)</f>
        <v/>
      </c>
      <c r="E173" s="150" t="str">
        <f>IF('Historical Data'!BD167="","",'Historical Data'!BD167)</f>
        <v/>
      </c>
      <c r="F173" s="150" t="str">
        <f>IF('Historical Data'!BE167="","",'Historical Data'!BE167)</f>
        <v/>
      </c>
      <c r="G173" s="150" t="str">
        <f>IF('Historical Data'!BF167="","",'Historical Data'!BF167)</f>
        <v/>
      </c>
      <c r="H173" s="616"/>
      <c r="I173" s="150" t="str">
        <f>IF('Historical Data'!BH167="","",'Historical Data'!BH167)</f>
        <v/>
      </c>
      <c r="J173" s="150" t="str">
        <f>IF('Historical Data'!BI167="","",'Historical Data'!BI167)</f>
        <v/>
      </c>
      <c r="K173" s="150" t="str">
        <f>IF('Historical Data'!BJ167="","",'Historical Data'!BJ167)</f>
        <v/>
      </c>
      <c r="L173" s="150" t="str">
        <f>IF('Historical Data'!BK167="","",'Historical Data'!BK167)</f>
        <v/>
      </c>
      <c r="M173" s="150" t="str">
        <f>IF('Historical Data'!BL167="","",'Historical Data'!BL167)</f>
        <v/>
      </c>
      <c r="N173" s="616"/>
      <c r="O173" s="4" t="str">
        <f>IF('Historical Data'!BN167="","",'Historical Data'!BN167)</f>
        <v/>
      </c>
    </row>
    <row r="174" spans="2:15">
      <c r="B174" s="319" t="str">
        <f>IF(OR('Historical Data'!B168="",'Historical Data'!B168=45616),"",'Historical Data'!B168)</f>
        <v/>
      </c>
      <c r="C174" s="150" t="str">
        <f>IF('Historical Data'!BB168="","",'Historical Data'!BB168)</f>
        <v/>
      </c>
      <c r="D174" s="150" t="str">
        <f>IF('Historical Data'!BC168="","",'Historical Data'!BC168)</f>
        <v/>
      </c>
      <c r="E174" s="150" t="str">
        <f>IF('Historical Data'!BD168="","",'Historical Data'!BD168)</f>
        <v/>
      </c>
      <c r="F174" s="150" t="str">
        <f>IF('Historical Data'!BE168="","",'Historical Data'!BE168)</f>
        <v/>
      </c>
      <c r="G174" s="150" t="str">
        <f>IF('Historical Data'!BF168="","",'Historical Data'!BF168)</f>
        <v/>
      </c>
      <c r="H174" s="616"/>
      <c r="I174" s="150" t="str">
        <f>IF('Historical Data'!BH168="","",'Historical Data'!BH168)</f>
        <v/>
      </c>
      <c r="J174" s="150" t="str">
        <f>IF('Historical Data'!BI168="","",'Historical Data'!BI168)</f>
        <v/>
      </c>
      <c r="K174" s="150" t="str">
        <f>IF('Historical Data'!BJ168="","",'Historical Data'!BJ168)</f>
        <v/>
      </c>
      <c r="L174" s="150" t="str">
        <f>IF('Historical Data'!BK168="","",'Historical Data'!BK168)</f>
        <v/>
      </c>
      <c r="M174" s="150" t="str">
        <f>IF('Historical Data'!BL168="","",'Historical Data'!BL168)</f>
        <v/>
      </c>
      <c r="N174" s="616"/>
      <c r="O174" s="4" t="str">
        <f>IF('Historical Data'!BN168="","",'Historical Data'!BN168)</f>
        <v/>
      </c>
    </row>
    <row r="175" spans="2:15">
      <c r="B175" s="319" t="str">
        <f>IF(OR('Historical Data'!B169="",'Historical Data'!B169=45616),"",'Historical Data'!B169)</f>
        <v/>
      </c>
      <c r="C175" s="150" t="str">
        <f>IF('Historical Data'!BB169="","",'Historical Data'!BB169)</f>
        <v/>
      </c>
      <c r="D175" s="150" t="str">
        <f>IF('Historical Data'!BC169="","",'Historical Data'!BC169)</f>
        <v/>
      </c>
      <c r="E175" s="150" t="str">
        <f>IF('Historical Data'!BD169="","",'Historical Data'!BD169)</f>
        <v/>
      </c>
      <c r="F175" s="150" t="str">
        <f>IF('Historical Data'!BE169="","",'Historical Data'!BE169)</f>
        <v/>
      </c>
      <c r="G175" s="150" t="str">
        <f>IF('Historical Data'!BF169="","",'Historical Data'!BF169)</f>
        <v/>
      </c>
      <c r="H175" s="616"/>
      <c r="I175" s="150" t="str">
        <f>IF('Historical Data'!BH169="","",'Historical Data'!BH169)</f>
        <v/>
      </c>
      <c r="J175" s="150" t="str">
        <f>IF('Historical Data'!BI169="","",'Historical Data'!BI169)</f>
        <v/>
      </c>
      <c r="K175" s="150" t="str">
        <f>IF('Historical Data'!BJ169="","",'Historical Data'!BJ169)</f>
        <v/>
      </c>
      <c r="L175" s="150" t="str">
        <f>IF('Historical Data'!BK169="","",'Historical Data'!BK169)</f>
        <v/>
      </c>
      <c r="M175" s="150" t="str">
        <f>IF('Historical Data'!BL169="","",'Historical Data'!BL169)</f>
        <v/>
      </c>
      <c r="N175" s="616"/>
      <c r="O175" s="4" t="str">
        <f>IF('Historical Data'!BN169="","",'Historical Data'!BN169)</f>
        <v/>
      </c>
    </row>
    <row r="176" spans="2:15">
      <c r="B176" s="319" t="str">
        <f>IF(OR('Historical Data'!B170="",'Historical Data'!B170=45616),"",'Historical Data'!B170)</f>
        <v/>
      </c>
      <c r="C176" s="150" t="str">
        <f>IF('Historical Data'!BB170="","",'Historical Data'!BB170)</f>
        <v/>
      </c>
      <c r="D176" s="150" t="str">
        <f>IF('Historical Data'!BC170="","",'Historical Data'!BC170)</f>
        <v/>
      </c>
      <c r="E176" s="150" t="str">
        <f>IF('Historical Data'!BD170="","",'Historical Data'!BD170)</f>
        <v/>
      </c>
      <c r="F176" s="150" t="str">
        <f>IF('Historical Data'!BE170="","",'Historical Data'!BE170)</f>
        <v/>
      </c>
      <c r="G176" s="150" t="str">
        <f>IF('Historical Data'!BF170="","",'Historical Data'!BF170)</f>
        <v/>
      </c>
      <c r="H176" s="616"/>
      <c r="I176" s="150" t="str">
        <f>IF('Historical Data'!BH170="","",'Historical Data'!BH170)</f>
        <v/>
      </c>
      <c r="J176" s="150" t="str">
        <f>IF('Historical Data'!BI170="","",'Historical Data'!BI170)</f>
        <v/>
      </c>
      <c r="K176" s="150" t="str">
        <f>IF('Historical Data'!BJ170="","",'Historical Data'!BJ170)</f>
        <v/>
      </c>
      <c r="L176" s="150" t="str">
        <f>IF('Historical Data'!BK170="","",'Historical Data'!BK170)</f>
        <v/>
      </c>
      <c r="M176" s="150" t="str">
        <f>IF('Historical Data'!BL170="","",'Historical Data'!BL170)</f>
        <v/>
      </c>
      <c r="N176" s="616"/>
      <c r="O176" s="4" t="str">
        <f>IF('Historical Data'!BN170="","",'Historical Data'!BN170)</f>
        <v/>
      </c>
    </row>
    <row r="177" spans="2:15">
      <c r="B177" s="319" t="str">
        <f>IF(OR('Historical Data'!B171="",'Historical Data'!B171=45616),"",'Historical Data'!B171)</f>
        <v/>
      </c>
      <c r="C177" s="150" t="str">
        <f>IF('Historical Data'!BB171="","",'Historical Data'!BB171)</f>
        <v/>
      </c>
      <c r="D177" s="150" t="str">
        <f>IF('Historical Data'!BC171="","",'Historical Data'!BC171)</f>
        <v/>
      </c>
      <c r="E177" s="150" t="str">
        <f>IF('Historical Data'!BD171="","",'Historical Data'!BD171)</f>
        <v/>
      </c>
      <c r="F177" s="150" t="str">
        <f>IF('Historical Data'!BE171="","",'Historical Data'!BE171)</f>
        <v/>
      </c>
      <c r="G177" s="150" t="str">
        <f>IF('Historical Data'!BF171="","",'Historical Data'!BF171)</f>
        <v/>
      </c>
      <c r="H177" s="616"/>
      <c r="I177" s="150" t="str">
        <f>IF('Historical Data'!BH171="","",'Historical Data'!BH171)</f>
        <v/>
      </c>
      <c r="J177" s="150" t="str">
        <f>IF('Historical Data'!BI171="","",'Historical Data'!BI171)</f>
        <v/>
      </c>
      <c r="K177" s="150" t="str">
        <f>IF('Historical Data'!BJ171="","",'Historical Data'!BJ171)</f>
        <v/>
      </c>
      <c r="L177" s="150" t="str">
        <f>IF('Historical Data'!BK171="","",'Historical Data'!BK171)</f>
        <v/>
      </c>
      <c r="M177" s="150" t="str">
        <f>IF('Historical Data'!BL171="","",'Historical Data'!BL171)</f>
        <v/>
      </c>
      <c r="N177" s="616"/>
      <c r="O177" s="4" t="str">
        <f>IF('Historical Data'!BN171="","",'Historical Data'!BN171)</f>
        <v/>
      </c>
    </row>
    <row r="178" spans="2:15">
      <c r="B178" s="319" t="str">
        <f>IF(OR('Historical Data'!B172="",'Historical Data'!B172=45616),"",'Historical Data'!B172)</f>
        <v/>
      </c>
      <c r="C178" s="150" t="str">
        <f>IF('Historical Data'!BB172="","",'Historical Data'!BB172)</f>
        <v/>
      </c>
      <c r="D178" s="150" t="str">
        <f>IF('Historical Data'!BC172="","",'Historical Data'!BC172)</f>
        <v/>
      </c>
      <c r="E178" s="150" t="str">
        <f>IF('Historical Data'!BD172="","",'Historical Data'!BD172)</f>
        <v/>
      </c>
      <c r="F178" s="150" t="str">
        <f>IF('Historical Data'!BE172="","",'Historical Data'!BE172)</f>
        <v/>
      </c>
      <c r="G178" s="150" t="str">
        <f>IF('Historical Data'!BF172="","",'Historical Data'!BF172)</f>
        <v/>
      </c>
      <c r="H178" s="616"/>
      <c r="I178" s="150" t="str">
        <f>IF('Historical Data'!BH172="","",'Historical Data'!BH172)</f>
        <v/>
      </c>
      <c r="J178" s="150" t="str">
        <f>IF('Historical Data'!BI172="","",'Historical Data'!BI172)</f>
        <v/>
      </c>
      <c r="K178" s="150" t="str">
        <f>IF('Historical Data'!BJ172="","",'Historical Data'!BJ172)</f>
        <v/>
      </c>
      <c r="L178" s="150" t="str">
        <f>IF('Historical Data'!BK172="","",'Historical Data'!BK172)</f>
        <v/>
      </c>
      <c r="M178" s="150" t="str">
        <f>IF('Historical Data'!BL172="","",'Historical Data'!BL172)</f>
        <v/>
      </c>
      <c r="N178" s="616"/>
      <c r="O178" s="4" t="str">
        <f>IF('Historical Data'!BN172="","",'Historical Data'!BN172)</f>
        <v/>
      </c>
    </row>
    <row r="179" spans="2:15">
      <c r="B179" s="319" t="str">
        <f>IF(OR('Historical Data'!B173="",'Historical Data'!B173=45616),"",'Historical Data'!B173)</f>
        <v/>
      </c>
      <c r="C179" s="150" t="str">
        <f>IF('Historical Data'!BB173="","",'Historical Data'!BB173)</f>
        <v/>
      </c>
      <c r="D179" s="150" t="str">
        <f>IF('Historical Data'!BC173="","",'Historical Data'!BC173)</f>
        <v/>
      </c>
      <c r="E179" s="150" t="str">
        <f>IF('Historical Data'!BD173="","",'Historical Data'!BD173)</f>
        <v/>
      </c>
      <c r="F179" s="150" t="str">
        <f>IF('Historical Data'!BE173="","",'Historical Data'!BE173)</f>
        <v/>
      </c>
      <c r="G179" s="150" t="str">
        <f>IF('Historical Data'!BF173="","",'Historical Data'!BF173)</f>
        <v/>
      </c>
      <c r="H179" s="616"/>
      <c r="I179" s="150" t="str">
        <f>IF('Historical Data'!BH173="","",'Historical Data'!BH173)</f>
        <v/>
      </c>
      <c r="J179" s="150" t="str">
        <f>IF('Historical Data'!BI173="","",'Historical Data'!BI173)</f>
        <v/>
      </c>
      <c r="K179" s="150" t="str">
        <f>IF('Historical Data'!BJ173="","",'Historical Data'!BJ173)</f>
        <v/>
      </c>
      <c r="L179" s="150" t="str">
        <f>IF('Historical Data'!BK173="","",'Historical Data'!BK173)</f>
        <v/>
      </c>
      <c r="M179" s="150" t="str">
        <f>IF('Historical Data'!BL173="","",'Historical Data'!BL173)</f>
        <v/>
      </c>
      <c r="N179" s="616"/>
      <c r="O179" s="4" t="str">
        <f>IF('Historical Data'!BN173="","",'Historical Data'!BN173)</f>
        <v/>
      </c>
    </row>
    <row r="180" spans="2:15">
      <c r="B180" s="319" t="str">
        <f>IF(OR('Historical Data'!B174="",'Historical Data'!B174=45616),"",'Historical Data'!B174)</f>
        <v/>
      </c>
      <c r="C180" s="150" t="str">
        <f>IF('Historical Data'!BB174="","",'Historical Data'!BB174)</f>
        <v/>
      </c>
      <c r="D180" s="150" t="str">
        <f>IF('Historical Data'!BC174="","",'Historical Data'!BC174)</f>
        <v/>
      </c>
      <c r="E180" s="150" t="str">
        <f>IF('Historical Data'!BD174="","",'Historical Data'!BD174)</f>
        <v/>
      </c>
      <c r="F180" s="150" t="str">
        <f>IF('Historical Data'!BE174="","",'Historical Data'!BE174)</f>
        <v/>
      </c>
      <c r="G180" s="150" t="str">
        <f>IF('Historical Data'!BF174="","",'Historical Data'!BF174)</f>
        <v/>
      </c>
      <c r="H180" s="616"/>
      <c r="I180" s="150" t="str">
        <f>IF('Historical Data'!BH174="","",'Historical Data'!BH174)</f>
        <v/>
      </c>
      <c r="J180" s="150" t="str">
        <f>IF('Historical Data'!BI174="","",'Historical Data'!BI174)</f>
        <v/>
      </c>
      <c r="K180" s="150" t="str">
        <f>IF('Historical Data'!BJ174="","",'Historical Data'!BJ174)</f>
        <v/>
      </c>
      <c r="L180" s="150" t="str">
        <f>IF('Historical Data'!BK174="","",'Historical Data'!BK174)</f>
        <v/>
      </c>
      <c r="M180" s="150" t="str">
        <f>IF('Historical Data'!BL174="","",'Historical Data'!BL174)</f>
        <v/>
      </c>
      <c r="N180" s="616"/>
      <c r="O180" s="4" t="str">
        <f>IF('Historical Data'!BN174="","",'Historical Data'!BN174)</f>
        <v/>
      </c>
    </row>
    <row r="181" spans="2:15">
      <c r="B181" s="319" t="str">
        <f>IF(OR('Historical Data'!B175="",'Historical Data'!B175=45616),"",'Historical Data'!B175)</f>
        <v/>
      </c>
      <c r="C181" s="150" t="str">
        <f>IF('Historical Data'!BB175="","",'Historical Data'!BB175)</f>
        <v/>
      </c>
      <c r="D181" s="150" t="str">
        <f>IF('Historical Data'!BC175="","",'Historical Data'!BC175)</f>
        <v/>
      </c>
      <c r="E181" s="150" t="str">
        <f>IF('Historical Data'!BD175="","",'Historical Data'!BD175)</f>
        <v/>
      </c>
      <c r="F181" s="150" t="str">
        <f>IF('Historical Data'!BE175="","",'Historical Data'!BE175)</f>
        <v/>
      </c>
      <c r="G181" s="150" t="str">
        <f>IF('Historical Data'!BF175="","",'Historical Data'!BF175)</f>
        <v/>
      </c>
      <c r="H181" s="616"/>
      <c r="I181" s="150" t="str">
        <f>IF('Historical Data'!BH175="","",'Historical Data'!BH175)</f>
        <v/>
      </c>
      <c r="J181" s="150" t="str">
        <f>IF('Historical Data'!BI175="","",'Historical Data'!BI175)</f>
        <v/>
      </c>
      <c r="K181" s="150" t="str">
        <f>IF('Historical Data'!BJ175="","",'Historical Data'!BJ175)</f>
        <v/>
      </c>
      <c r="L181" s="150" t="str">
        <f>IF('Historical Data'!BK175="","",'Historical Data'!BK175)</f>
        <v/>
      </c>
      <c r="M181" s="150" t="str">
        <f>IF('Historical Data'!BL175="","",'Historical Data'!BL175)</f>
        <v/>
      </c>
      <c r="N181" s="616"/>
      <c r="O181" s="4" t="str">
        <f>IF('Historical Data'!BN175="","",'Historical Data'!BN175)</f>
        <v/>
      </c>
    </row>
    <row r="182" spans="2:15">
      <c r="B182" s="319" t="str">
        <f>IF(OR('Historical Data'!B176="",'Historical Data'!B176=45616),"",'Historical Data'!B176)</f>
        <v/>
      </c>
      <c r="C182" s="150" t="str">
        <f>IF('Historical Data'!BB176="","",'Historical Data'!BB176)</f>
        <v/>
      </c>
      <c r="D182" s="150" t="str">
        <f>IF('Historical Data'!BC176="","",'Historical Data'!BC176)</f>
        <v/>
      </c>
      <c r="E182" s="150" t="str">
        <f>IF('Historical Data'!BD176="","",'Historical Data'!BD176)</f>
        <v/>
      </c>
      <c r="F182" s="150" t="str">
        <f>IF('Historical Data'!BE176="","",'Historical Data'!BE176)</f>
        <v/>
      </c>
      <c r="G182" s="150" t="str">
        <f>IF('Historical Data'!BF176="","",'Historical Data'!BF176)</f>
        <v/>
      </c>
      <c r="H182" s="616"/>
      <c r="I182" s="150" t="str">
        <f>IF('Historical Data'!BH176="","",'Historical Data'!BH176)</f>
        <v/>
      </c>
      <c r="J182" s="150" t="str">
        <f>IF('Historical Data'!BI176="","",'Historical Data'!BI176)</f>
        <v/>
      </c>
      <c r="K182" s="150" t="str">
        <f>IF('Historical Data'!BJ176="","",'Historical Data'!BJ176)</f>
        <v/>
      </c>
      <c r="L182" s="150" t="str">
        <f>IF('Historical Data'!BK176="","",'Historical Data'!BK176)</f>
        <v/>
      </c>
      <c r="M182" s="150" t="str">
        <f>IF('Historical Data'!BL176="","",'Historical Data'!BL176)</f>
        <v/>
      </c>
      <c r="N182" s="616"/>
      <c r="O182" s="4" t="str">
        <f>IF('Historical Data'!BN176="","",'Historical Data'!BN176)</f>
        <v/>
      </c>
    </row>
    <row r="183" spans="2:15">
      <c r="B183" s="319" t="str">
        <f>IF(OR('Historical Data'!B177="",'Historical Data'!B177=45616),"",'Historical Data'!B177)</f>
        <v/>
      </c>
      <c r="C183" s="150" t="str">
        <f>IF('Historical Data'!BB177="","",'Historical Data'!BB177)</f>
        <v/>
      </c>
      <c r="D183" s="150" t="str">
        <f>IF('Historical Data'!BC177="","",'Historical Data'!BC177)</f>
        <v/>
      </c>
      <c r="E183" s="150" t="str">
        <f>IF('Historical Data'!BD177="","",'Historical Data'!BD177)</f>
        <v/>
      </c>
      <c r="F183" s="150" t="str">
        <f>IF('Historical Data'!BE177="","",'Historical Data'!BE177)</f>
        <v/>
      </c>
      <c r="G183" s="150" t="str">
        <f>IF('Historical Data'!BF177="","",'Historical Data'!BF177)</f>
        <v/>
      </c>
      <c r="H183" s="616"/>
      <c r="I183" s="150" t="str">
        <f>IF('Historical Data'!BH177="","",'Historical Data'!BH177)</f>
        <v/>
      </c>
      <c r="J183" s="150" t="str">
        <f>IF('Historical Data'!BI177="","",'Historical Data'!BI177)</f>
        <v/>
      </c>
      <c r="K183" s="150" t="str">
        <f>IF('Historical Data'!BJ177="","",'Historical Data'!BJ177)</f>
        <v/>
      </c>
      <c r="L183" s="150" t="str">
        <f>IF('Historical Data'!BK177="","",'Historical Data'!BK177)</f>
        <v/>
      </c>
      <c r="M183" s="150" t="str">
        <f>IF('Historical Data'!BL177="","",'Historical Data'!BL177)</f>
        <v/>
      </c>
      <c r="N183" s="616"/>
      <c r="O183" s="4" t="str">
        <f>IF('Historical Data'!BN177="","",'Historical Data'!BN177)</f>
        <v/>
      </c>
    </row>
    <row r="184" spans="2:15">
      <c r="B184" s="319" t="str">
        <f>IF(OR('Historical Data'!B178="",'Historical Data'!B178=45616),"",'Historical Data'!B178)</f>
        <v/>
      </c>
      <c r="C184" s="150" t="str">
        <f>IF('Historical Data'!BB178="","",'Historical Data'!BB178)</f>
        <v/>
      </c>
      <c r="D184" s="150" t="str">
        <f>IF('Historical Data'!BC178="","",'Historical Data'!BC178)</f>
        <v/>
      </c>
      <c r="E184" s="150" t="str">
        <f>IF('Historical Data'!BD178="","",'Historical Data'!BD178)</f>
        <v/>
      </c>
      <c r="F184" s="150" t="str">
        <f>IF('Historical Data'!BE178="","",'Historical Data'!BE178)</f>
        <v/>
      </c>
      <c r="G184" s="150" t="str">
        <f>IF('Historical Data'!BF178="","",'Historical Data'!BF178)</f>
        <v/>
      </c>
      <c r="H184" s="616"/>
      <c r="I184" s="150" t="str">
        <f>IF('Historical Data'!BH178="","",'Historical Data'!BH178)</f>
        <v/>
      </c>
      <c r="J184" s="150" t="str">
        <f>IF('Historical Data'!BI178="","",'Historical Data'!BI178)</f>
        <v/>
      </c>
      <c r="K184" s="150" t="str">
        <f>IF('Historical Data'!BJ178="","",'Historical Data'!BJ178)</f>
        <v/>
      </c>
      <c r="L184" s="150" t="str">
        <f>IF('Historical Data'!BK178="","",'Historical Data'!BK178)</f>
        <v/>
      </c>
      <c r="M184" s="150" t="str">
        <f>IF('Historical Data'!BL178="","",'Historical Data'!BL178)</f>
        <v/>
      </c>
      <c r="N184" s="616"/>
      <c r="O184" s="4" t="str">
        <f>IF('Historical Data'!BN178="","",'Historical Data'!BN178)</f>
        <v/>
      </c>
    </row>
    <row r="185" spans="2:15">
      <c r="B185" s="319" t="str">
        <f>IF(OR('Historical Data'!B179="",'Historical Data'!B179=45616),"",'Historical Data'!B179)</f>
        <v/>
      </c>
      <c r="C185" s="150" t="str">
        <f>IF('Historical Data'!BB179="","",'Historical Data'!BB179)</f>
        <v/>
      </c>
      <c r="D185" s="150" t="str">
        <f>IF('Historical Data'!BC179="","",'Historical Data'!BC179)</f>
        <v/>
      </c>
      <c r="E185" s="150" t="str">
        <f>IF('Historical Data'!BD179="","",'Historical Data'!BD179)</f>
        <v/>
      </c>
      <c r="F185" s="150" t="str">
        <f>IF('Historical Data'!BE179="","",'Historical Data'!BE179)</f>
        <v/>
      </c>
      <c r="G185" s="150" t="str">
        <f>IF('Historical Data'!BF179="","",'Historical Data'!BF179)</f>
        <v/>
      </c>
      <c r="H185" s="616"/>
      <c r="I185" s="150" t="str">
        <f>IF('Historical Data'!BH179="","",'Historical Data'!BH179)</f>
        <v/>
      </c>
      <c r="J185" s="150" t="str">
        <f>IF('Historical Data'!BI179="","",'Historical Data'!BI179)</f>
        <v/>
      </c>
      <c r="K185" s="150" t="str">
        <f>IF('Historical Data'!BJ179="","",'Historical Data'!BJ179)</f>
        <v/>
      </c>
      <c r="L185" s="150" t="str">
        <f>IF('Historical Data'!BK179="","",'Historical Data'!BK179)</f>
        <v/>
      </c>
      <c r="M185" s="150" t="str">
        <f>IF('Historical Data'!BL179="","",'Historical Data'!BL179)</f>
        <v/>
      </c>
      <c r="N185" s="616"/>
      <c r="O185" s="4" t="str">
        <f>IF('Historical Data'!BN179="","",'Historical Data'!BN179)</f>
        <v/>
      </c>
    </row>
    <row r="186" spans="2:15">
      <c r="B186" s="319" t="str">
        <f>IF(OR('Historical Data'!B180="",'Historical Data'!B180=45616),"",'Historical Data'!B180)</f>
        <v/>
      </c>
      <c r="C186" s="150" t="str">
        <f>IF('Historical Data'!BB180="","",'Historical Data'!BB180)</f>
        <v/>
      </c>
      <c r="D186" s="150" t="str">
        <f>IF('Historical Data'!BC180="","",'Historical Data'!BC180)</f>
        <v/>
      </c>
      <c r="E186" s="150" t="str">
        <f>IF('Historical Data'!BD180="","",'Historical Data'!BD180)</f>
        <v/>
      </c>
      <c r="F186" s="150" t="str">
        <f>IF('Historical Data'!BE180="","",'Historical Data'!BE180)</f>
        <v/>
      </c>
      <c r="G186" s="150" t="str">
        <f>IF('Historical Data'!BF180="","",'Historical Data'!BF180)</f>
        <v/>
      </c>
      <c r="H186" s="616"/>
      <c r="I186" s="150" t="str">
        <f>IF('Historical Data'!BH180="","",'Historical Data'!BH180)</f>
        <v/>
      </c>
      <c r="J186" s="150" t="str">
        <f>IF('Historical Data'!BI180="","",'Historical Data'!BI180)</f>
        <v/>
      </c>
      <c r="K186" s="150" t="str">
        <f>IF('Historical Data'!BJ180="","",'Historical Data'!BJ180)</f>
        <v/>
      </c>
      <c r="L186" s="150" t="str">
        <f>IF('Historical Data'!BK180="","",'Historical Data'!BK180)</f>
        <v/>
      </c>
      <c r="M186" s="150" t="str">
        <f>IF('Historical Data'!BL180="","",'Historical Data'!BL180)</f>
        <v/>
      </c>
      <c r="N186" s="616"/>
      <c r="O186" s="4" t="str">
        <f>IF('Historical Data'!BN180="","",'Historical Data'!BN180)</f>
        <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FC69-5A4E-46F3-A56F-A4200838D72F}">
  <sheetPr>
    <tabColor theme="9" tint="0.79998168889431442"/>
  </sheetPr>
  <dimension ref="A1:Y210"/>
  <sheetViews>
    <sheetView topLeftCell="A120" workbookViewId="0">
      <selection activeCell="B128" sqref="B128"/>
    </sheetView>
  </sheetViews>
  <sheetFormatPr defaultRowHeight="14.5"/>
  <cols>
    <col min="1" max="1" width="45.1796875" bestFit="1" customWidth="1"/>
    <col min="2" max="2" width="29.7265625" style="154" bestFit="1" customWidth="1"/>
    <col min="3" max="3" width="25" style="154" bestFit="1" customWidth="1"/>
    <col min="4" max="4" width="25.1796875" style="154" bestFit="1" customWidth="1"/>
    <col min="5" max="5" width="17.26953125" style="154" customWidth="1"/>
    <col min="6" max="6" width="15.81640625" style="154" bestFit="1" customWidth="1"/>
    <col min="7" max="7" width="37.1796875" style="154" bestFit="1" customWidth="1"/>
    <col min="8" max="8" width="21.453125" style="154" bestFit="1" customWidth="1"/>
    <col min="9" max="9" width="18.26953125" style="154" bestFit="1" customWidth="1"/>
    <col min="10" max="10" width="76.81640625" style="154" bestFit="1" customWidth="1"/>
    <col min="11" max="11" width="30" style="154" bestFit="1" customWidth="1"/>
    <col min="12" max="12" width="37.26953125" style="154" customWidth="1"/>
    <col min="13" max="13" width="19.26953125" style="154" bestFit="1" customWidth="1"/>
    <col min="14" max="14" width="13.54296875" style="154" bestFit="1" customWidth="1"/>
    <col min="15" max="15" width="31.1796875" style="154" bestFit="1" customWidth="1"/>
    <col min="16" max="16" width="23.26953125" style="154" bestFit="1" customWidth="1"/>
    <col min="17" max="17" width="38.1796875" bestFit="1" customWidth="1"/>
    <col min="18" max="18" width="35.1796875" bestFit="1" customWidth="1"/>
    <col min="19" max="19" width="15.1796875" bestFit="1" customWidth="1"/>
    <col min="20" max="20" width="27.453125" bestFit="1" customWidth="1"/>
    <col min="21" max="21" width="23.26953125" bestFit="1" customWidth="1"/>
    <col min="22" max="22" width="31.1796875" customWidth="1"/>
    <col min="23" max="23" width="20.81640625" customWidth="1"/>
    <col min="24" max="24" width="26.54296875" bestFit="1" customWidth="1"/>
    <col min="25" max="25" width="23" customWidth="1"/>
    <col min="27" max="28" width="7.7265625" bestFit="1" customWidth="1"/>
    <col min="29" max="29" width="26.26953125" bestFit="1" customWidth="1"/>
    <col min="30" max="30" width="19.26953125" bestFit="1" customWidth="1"/>
  </cols>
  <sheetData>
    <row r="1" spans="1:25" ht="15" thickBot="1">
      <c r="A1" s="355" t="s">
        <v>168</v>
      </c>
      <c r="B1" s="552">
        <v>1.899E-2</v>
      </c>
      <c r="C1" s="565"/>
      <c r="D1" s="565"/>
      <c r="E1" s="565"/>
      <c r="F1" s="565"/>
      <c r="G1" s="565"/>
      <c r="H1" s="565"/>
      <c r="I1" s="565"/>
      <c r="J1" s="565"/>
    </row>
    <row r="2" spans="1:25" ht="15" thickTop="1">
      <c r="A2" s="569" t="s">
        <v>34</v>
      </c>
      <c r="B2" s="824" t="s">
        <v>520</v>
      </c>
      <c r="C2" s="825"/>
      <c r="D2" s="825"/>
      <c r="E2" s="825"/>
      <c r="F2" s="825"/>
      <c r="G2" s="825"/>
      <c r="H2" s="825"/>
      <c r="I2" s="825"/>
      <c r="J2" s="826"/>
      <c r="K2" s="570" t="s">
        <v>521</v>
      </c>
      <c r="L2" s="827" t="s">
        <v>411</v>
      </c>
      <c r="M2" s="828"/>
      <c r="N2" s="828"/>
      <c r="O2" s="828"/>
      <c r="P2" s="828"/>
      <c r="Q2" s="828"/>
      <c r="R2" s="828"/>
      <c r="S2" s="828"/>
      <c r="T2" s="828"/>
      <c r="U2" s="828"/>
      <c r="V2" s="828"/>
      <c r="W2" s="828"/>
      <c r="X2" s="828"/>
      <c r="Y2" s="828"/>
    </row>
    <row r="3" spans="1:25" s="19" customFormat="1" ht="57.75" customHeight="1">
      <c r="A3" s="566" t="s">
        <v>375</v>
      </c>
      <c r="B3" s="566" t="s">
        <v>376</v>
      </c>
      <c r="C3" s="566" t="s">
        <v>377</v>
      </c>
      <c r="D3" s="566" t="s">
        <v>366</v>
      </c>
      <c r="E3" s="566" t="s">
        <v>378</v>
      </c>
      <c r="F3" s="566" t="s">
        <v>379</v>
      </c>
      <c r="G3" s="567" t="s">
        <v>519</v>
      </c>
      <c r="H3" s="566" t="s">
        <v>382</v>
      </c>
      <c r="I3" s="566" t="s">
        <v>316</v>
      </c>
      <c r="J3" s="566" t="s">
        <v>388</v>
      </c>
      <c r="K3" s="566" t="s">
        <v>176</v>
      </c>
      <c r="L3" s="568" t="s">
        <v>224</v>
      </c>
      <c r="M3" s="568" t="s">
        <v>435</v>
      </c>
      <c r="N3" s="568" t="s">
        <v>226</v>
      </c>
      <c r="O3" s="568" t="s">
        <v>227</v>
      </c>
      <c r="P3" s="568" t="s">
        <v>228</v>
      </c>
      <c r="Q3" s="568" t="s">
        <v>230</v>
      </c>
      <c r="R3" s="568" t="s">
        <v>231</v>
      </c>
      <c r="S3" s="568" t="s">
        <v>367</v>
      </c>
      <c r="T3" s="568" t="s">
        <v>233</v>
      </c>
      <c r="U3" s="568" t="s">
        <v>436</v>
      </c>
      <c r="V3" s="568" t="s">
        <v>235</v>
      </c>
      <c r="X3" s="19" t="s">
        <v>236</v>
      </c>
      <c r="Y3" s="19" t="s">
        <v>237</v>
      </c>
    </row>
    <row r="4" spans="1:25">
      <c r="A4" s="551">
        <f>'00 - Cover'!E14</f>
        <v>46013</v>
      </c>
      <c r="B4" s="612">
        <v>8792828.1799999997</v>
      </c>
      <c r="C4" s="612">
        <v>3138215.66</v>
      </c>
      <c r="D4" s="612">
        <v>0</v>
      </c>
      <c r="E4" s="384">
        <v>723255.1</v>
      </c>
      <c r="F4" s="612">
        <v>5150000</v>
      </c>
      <c r="G4" s="384">
        <v>67267.850000000006</v>
      </c>
      <c r="H4" s="384">
        <v>75087.56</v>
      </c>
      <c r="I4" s="564">
        <v>0.89</v>
      </c>
      <c r="J4" s="670">
        <v>17954535.640000001</v>
      </c>
      <c r="K4" s="385">
        <v>7880.4</v>
      </c>
      <c r="L4" s="564">
        <v>605483406.11000001</v>
      </c>
      <c r="M4" s="564">
        <v>8048546.9199999999</v>
      </c>
      <c r="N4" s="564">
        <v>744281.26</v>
      </c>
      <c r="O4" s="564">
        <v>11571.21</v>
      </c>
      <c r="P4" s="667">
        <v>3339.15</v>
      </c>
      <c r="Q4" s="564">
        <v>67267.850000000006</v>
      </c>
      <c r="R4" s="564">
        <v>62403.9</v>
      </c>
      <c r="S4" s="564">
        <v>0</v>
      </c>
      <c r="T4" s="564">
        <v>723255.1</v>
      </c>
      <c r="U4" s="564">
        <v>-2716.14</v>
      </c>
      <c r="V4" s="564">
        <v>595848599.27999997</v>
      </c>
      <c r="W4" s="564"/>
      <c r="X4" s="564">
        <v>22</v>
      </c>
      <c r="Y4" s="564">
        <v>3138215.66</v>
      </c>
    </row>
    <row r="5" spans="1:25">
      <c r="A5" s="329">
        <f>'Historical Data'!B4</f>
        <v>45981</v>
      </c>
      <c r="B5" s="330">
        <f>'Historical Data'!CO4</f>
        <v>9780510.6700000018</v>
      </c>
      <c r="C5" s="330">
        <f>'Historical Data'!CP4</f>
        <v>3195728.69</v>
      </c>
      <c r="D5" s="330">
        <f>'Historical Data'!CQ4</f>
        <v>0</v>
      </c>
      <c r="E5" s="330">
        <f>'Historical Data'!CR4</f>
        <v>440643.37</v>
      </c>
      <c r="F5" s="330">
        <f>'Historical Data'!CS4</f>
        <v>5150000</v>
      </c>
      <c r="G5" s="330">
        <f>'Historical Data'!CT4</f>
        <v>48687.97</v>
      </c>
      <c r="H5" s="330">
        <f>'Historical Data'!CV4</f>
        <v>61779.82</v>
      </c>
      <c r="I5" s="330">
        <f>'Historical Data'!CW4</f>
        <v>35.75</v>
      </c>
      <c r="J5" s="330">
        <f>'Historical Data'!CX4</f>
        <v>18686560.629999999</v>
      </c>
      <c r="K5" s="330">
        <f>'Historical Data'!CY4</f>
        <v>9174.36</v>
      </c>
      <c r="L5" s="330">
        <f>'05 - Asset Follow-up'!C12</f>
        <v>615773298.3599999</v>
      </c>
      <c r="M5" s="330">
        <f>'05 - Asset Follow-up'!D12</f>
        <v>8675535.3800000008</v>
      </c>
      <c r="N5" s="330">
        <f>'05 - Asset Follow-up'!E12</f>
        <v>1104975.29</v>
      </c>
      <c r="O5" s="330">
        <f>'05 - Asset Follow-up'!F12</f>
        <v>13131.95</v>
      </c>
      <c r="P5" s="330">
        <f>'05 - Asset Follow-up'!G12</f>
        <v>512.16999999999996</v>
      </c>
      <c r="Q5" s="330">
        <f>'05 - Asset Follow-up'!H12</f>
        <v>48687.97</v>
      </c>
      <c r="R5" s="330">
        <f>'05 - Asset Follow-up'!J12</f>
        <v>64897.229999999996</v>
      </c>
      <c r="S5" s="330">
        <f>'05 - Asset Follow-up'!K12</f>
        <v>592.26</v>
      </c>
      <c r="T5" s="330">
        <f>'05 - Asset Follow-up'!L12</f>
        <v>440643.37</v>
      </c>
      <c r="U5" s="154">
        <f>'05 - Asset Follow-up'!I12</f>
        <v>-32819.47</v>
      </c>
      <c r="V5" s="154">
        <f>'05 - Asset Follow-up'!M12</f>
        <v>605483406.11000001</v>
      </c>
      <c r="X5" s="154">
        <f>'05 - Asset Follow-up'!O12</f>
        <v>15</v>
      </c>
      <c r="Y5" s="154">
        <f>'05 - Asset Follow-up'!P12</f>
        <v>3195728.69</v>
      </c>
    </row>
    <row r="6" spans="1:25">
      <c r="A6" s="329">
        <f>'Historical Data'!B5</f>
        <v>45950</v>
      </c>
      <c r="B6" s="330">
        <f>'Historical Data'!CO5</f>
        <v>8858069.1099999994</v>
      </c>
      <c r="C6" s="330">
        <f>'Historical Data'!CP5</f>
        <v>3253884.08</v>
      </c>
      <c r="D6" s="330">
        <f>'Historical Data'!CQ5</f>
        <v>0</v>
      </c>
      <c r="E6" s="330">
        <f>'Historical Data'!CR5</f>
        <v>240499.34</v>
      </c>
      <c r="F6" s="330">
        <f>'Historical Data'!CS5</f>
        <v>5150000</v>
      </c>
      <c r="G6" s="330">
        <f>'Historical Data'!CT5</f>
        <v>27123.33</v>
      </c>
      <c r="H6" s="330">
        <f>'Historical Data'!CV5</f>
        <v>0</v>
      </c>
      <c r="I6" s="330">
        <f>'Historical Data'!CW5</f>
        <v>6.32</v>
      </c>
      <c r="J6" s="330">
        <f>'Historical Data'!CX5</f>
        <v>17538352.969999999</v>
      </c>
      <c r="K6" s="330">
        <f>'Historical Data'!CY5</f>
        <v>8770.7899999999991</v>
      </c>
      <c r="L6" s="330">
        <f>'05 - Asset Follow-up'!C13</f>
        <v>624899978.45000005</v>
      </c>
      <c r="M6" s="330">
        <f>'05 - Asset Follow-up'!D13</f>
        <v>8167712.2199999997</v>
      </c>
      <c r="N6" s="330">
        <f>'05 - Asset Follow-up'!E13</f>
        <v>690356.89</v>
      </c>
      <c r="O6" s="330">
        <f>'05 - Asset Follow-up'!F13</f>
        <v>8981.2800000000007</v>
      </c>
      <c r="P6" s="330">
        <f>'05 - Asset Follow-up'!G13</f>
        <v>320.45</v>
      </c>
      <c r="Q6" s="330">
        <f>'05 - Asset Follow-up'!H13</f>
        <v>27123.33</v>
      </c>
      <c r="R6" s="330">
        <f>'05 - Asset Follow-up'!J13</f>
        <v>9649.8799999999992</v>
      </c>
      <c r="S6" s="330">
        <f>'05 - Asset Follow-up'!K13</f>
        <v>0</v>
      </c>
      <c r="T6" s="330">
        <f>'05 - Asset Follow-up'!L13</f>
        <v>240499.34</v>
      </c>
      <c r="U6" s="154">
        <f>'05 - Asset Follow-up'!I13</f>
        <v>-0.74</v>
      </c>
      <c r="V6" s="154">
        <f>'05 - Asset Follow-up'!M13</f>
        <v>615773298.3599999</v>
      </c>
      <c r="X6" s="154">
        <f>'05 - Asset Follow-up'!O13</f>
        <v>8</v>
      </c>
      <c r="Y6" s="154">
        <f>'05 - Asset Follow-up'!P13</f>
        <v>3253884.08</v>
      </c>
    </row>
    <row r="7" spans="1:25">
      <c r="A7" s="329">
        <f>'Historical Data'!B6</f>
        <v>45922</v>
      </c>
      <c r="B7" s="330">
        <f>'Historical Data'!CO6</f>
        <v>7797473.2599999998</v>
      </c>
      <c r="C7" s="330">
        <f>'Historical Data'!CP6</f>
        <v>3301119.4</v>
      </c>
      <c r="D7" s="330">
        <f>'Historical Data'!CQ6</f>
        <v>0</v>
      </c>
      <c r="E7" s="330">
        <f>'Historical Data'!CR6</f>
        <v>113771.96</v>
      </c>
      <c r="F7" s="330">
        <f>'Historical Data'!CS6</f>
        <v>5150000</v>
      </c>
      <c r="G7" s="330">
        <f>'Historical Data'!CT6</f>
        <v>35430</v>
      </c>
      <c r="H7" s="330">
        <f>'Historical Data'!CV6</f>
        <v>116207.23</v>
      </c>
      <c r="I7" s="330">
        <f>'Historical Data'!CW6</f>
        <v>22.39</v>
      </c>
      <c r="J7" s="330">
        <f>'Historical Data'!CX6</f>
        <v>16527933.76</v>
      </c>
      <c r="K7" s="330">
        <f>'Historical Data'!CY6</f>
        <v>13909.52</v>
      </c>
      <c r="L7" s="330">
        <f>'05 - Asset Follow-up'!C14</f>
        <v>632854361.04000008</v>
      </c>
      <c r="M7" s="330">
        <f>'05 - Asset Follow-up'!D14</f>
        <v>7399831.4500000002</v>
      </c>
      <c r="N7" s="330">
        <f>'05 - Asset Follow-up'!E14</f>
        <v>397641.81</v>
      </c>
      <c r="O7" s="330">
        <f>'05 - Asset Follow-up'!F14</f>
        <v>6552.6</v>
      </c>
      <c r="P7" s="330">
        <f>'05 - Asset Follow-up'!G14</f>
        <v>2997.09</v>
      </c>
      <c r="Q7" s="330">
        <f>'05 - Asset Follow-up'!H14</f>
        <v>35430</v>
      </c>
      <c r="R7" s="330">
        <f>'05 - Asset Follow-up'!J14</f>
        <v>14051.84</v>
      </c>
      <c r="S7" s="330">
        <f>'05 - Asset Follow-up'!K14</f>
        <v>0</v>
      </c>
      <c r="T7" s="330">
        <f>'05 - Asset Follow-up'!L14</f>
        <v>113771.96</v>
      </c>
      <c r="U7" s="154">
        <f>'05 - Asset Follow-up'!I14</f>
        <v>-2788.96</v>
      </c>
      <c r="V7" s="154">
        <f>'05 - Asset Follow-up'!M14</f>
        <v>624899978.45000005</v>
      </c>
      <c r="X7" s="154">
        <f>'05 - Asset Follow-up'!O14</f>
        <v>4</v>
      </c>
      <c r="Y7" s="154">
        <f>'05 - Asset Follow-up'!P14</f>
        <v>3301119.4</v>
      </c>
    </row>
    <row r="8" spans="1:25">
      <c r="A8" s="329">
        <f>'Historical Data'!B7</f>
        <v>45889</v>
      </c>
      <c r="B8" s="330">
        <f>'Historical Data'!CO7</f>
        <v>9056599.2400000002</v>
      </c>
      <c r="C8" s="330">
        <f>'Historical Data'!CP7</f>
        <v>3360838.59</v>
      </c>
      <c r="D8" s="330">
        <f>'Historical Data'!CQ7</f>
        <v>0</v>
      </c>
      <c r="E8" s="330">
        <f>'Historical Data'!CR7</f>
        <v>1355524.83</v>
      </c>
      <c r="F8" s="330">
        <f>'Historical Data'!CS7</f>
        <v>5150000</v>
      </c>
      <c r="G8" s="330">
        <f>'Historical Data'!CT7</f>
        <v>29155</v>
      </c>
      <c r="H8" s="330">
        <f>'Historical Data'!CV7</f>
        <v>53708.33</v>
      </c>
      <c r="I8" s="330">
        <f>'Historical Data'!CW7</f>
        <v>169.04</v>
      </c>
      <c r="J8" s="330">
        <f>'Historical Data'!CX7</f>
        <v>19005995.030000001</v>
      </c>
      <c r="K8" s="330">
        <f>'Historical Data'!CY7</f>
        <v>0</v>
      </c>
      <c r="L8" s="330">
        <f>'05 - Asset Follow-up'!C15</f>
        <v>643299830.96000004</v>
      </c>
      <c r="M8" s="330">
        <f>'05 - Asset Follow-up'!D15</f>
        <v>8228625.6100000003</v>
      </c>
      <c r="N8" s="330">
        <f>'05 - Asset Follow-up'!E15</f>
        <v>827973.63</v>
      </c>
      <c r="O8" s="330">
        <f>'05 - Asset Follow-up'!F15</f>
        <v>6212.69</v>
      </c>
      <c r="P8" s="330">
        <f>'05 - Asset Follow-up'!G15</f>
        <v>121.15</v>
      </c>
      <c r="Q8" s="330">
        <f>'05 - Asset Follow-up'!H15</f>
        <v>29155</v>
      </c>
      <c r="R8" s="330">
        <f>'05 - Asset Follow-up'!J15</f>
        <v>10281.34</v>
      </c>
      <c r="S8" s="330">
        <f>'05 - Asset Follow-up'!K15</f>
        <v>0</v>
      </c>
      <c r="T8" s="330">
        <f>'05 - Asset Follow-up'!L15</f>
        <v>1355524.83</v>
      </c>
      <c r="U8" s="154">
        <f>'05 - Asset Follow-up'!I15</f>
        <v>1.05</v>
      </c>
      <c r="V8" s="154">
        <f>'05 - Asset Follow-up'!M15</f>
        <v>632854361.04000008</v>
      </c>
      <c r="X8" s="154">
        <f>'05 - Asset Follow-up'!O15</f>
        <v>48</v>
      </c>
      <c r="Y8" s="154">
        <f>'05 - Asset Follow-up'!P15</f>
        <v>3360838.59</v>
      </c>
    </row>
    <row r="9" spans="1:25">
      <c r="A9" s="329"/>
      <c r="B9" s="330"/>
      <c r="C9" s="330"/>
      <c r="D9" s="330"/>
      <c r="E9" s="330"/>
      <c r="F9" s="330"/>
      <c r="G9" s="330"/>
      <c r="H9" s="330"/>
      <c r="I9" s="330"/>
      <c r="J9" s="330"/>
      <c r="K9" s="330"/>
      <c r="L9" s="330"/>
      <c r="M9"/>
      <c r="N9"/>
      <c r="O9"/>
      <c r="P9"/>
    </row>
    <row r="10" spans="1:25">
      <c r="A10" s="329"/>
      <c r="B10" s="330"/>
      <c r="C10" s="330"/>
      <c r="D10" s="330"/>
      <c r="E10" s="330"/>
      <c r="F10" s="330"/>
      <c r="G10" s="330"/>
      <c r="H10" s="330"/>
      <c r="I10" s="330"/>
      <c r="J10" s="330"/>
      <c r="K10" s="330"/>
      <c r="L10" s="330"/>
      <c r="M10"/>
      <c r="N10"/>
      <c r="O10"/>
      <c r="P10"/>
    </row>
    <row r="11" spans="1:25">
      <c r="A11" s="329"/>
      <c r="B11" s="330"/>
      <c r="C11" s="330"/>
      <c r="D11" s="330"/>
      <c r="E11" s="330"/>
      <c r="F11" s="330"/>
      <c r="G11" s="330"/>
      <c r="H11" s="330"/>
      <c r="I11" s="330"/>
      <c r="J11" s="330"/>
      <c r="K11" s="330"/>
      <c r="L11" s="330"/>
      <c r="M11"/>
      <c r="N11"/>
      <c r="O11"/>
      <c r="P11"/>
    </row>
    <row r="12" spans="1:25">
      <c r="A12" s="329" t="str">
        <f>IF(OR('Historical Data'!B11="",'Historical Data'!B11=45616),"",'Historical Data'!B11)</f>
        <v/>
      </c>
      <c r="B12" s="330" t="str">
        <f>IF('Historical Data'!CO11="","",'Historical Data'!CO11)</f>
        <v/>
      </c>
      <c r="C12" s="330" t="str">
        <f>IF('Historical Data'!CP11="","",'Historical Data'!CP11)</f>
        <v/>
      </c>
      <c r="D12" s="330" t="str">
        <f>IF('Historical Data'!CQ11="","",'Historical Data'!CQ11)</f>
        <v/>
      </c>
      <c r="E12" s="330" t="str">
        <f>IF('Historical Data'!CR11="","",'Historical Data'!CR11)</f>
        <v/>
      </c>
      <c r="F12" s="330" t="str">
        <f>IF('Historical Data'!CS11="","",'Historical Data'!CS11)</f>
        <v/>
      </c>
      <c r="G12" s="330" t="str">
        <f>IF('Historical Data'!CT11="","",'Historical Data'!CT11)</f>
        <v/>
      </c>
      <c r="H12" s="330" t="str">
        <f>IF('Historical Data'!CU11="","",'Historical Data'!CU11)</f>
        <v/>
      </c>
      <c r="I12" s="330" t="str">
        <f>IF('Historical Data'!CV11="","",'Historical Data'!CV11)</f>
        <v/>
      </c>
      <c r="J12" s="330" t="str">
        <f>IF('Historical Data'!CW11="","",'Historical Data'!CW11)</f>
        <v/>
      </c>
      <c r="K12" s="330" t="str">
        <f>IF('Historical Data'!CX11="","",'Historical Data'!CX11)</f>
        <v/>
      </c>
      <c r="L12" s="330" t="str">
        <f>IF('Historical Data'!CY11="","",'Historical Data'!CY11)</f>
        <v/>
      </c>
      <c r="M12"/>
      <c r="N12"/>
      <c r="O12"/>
      <c r="P12"/>
    </row>
    <row r="13" spans="1:25">
      <c r="A13" s="329" t="str">
        <f>IF(OR('Historical Data'!B12="",'Historical Data'!B12=45616),"",'Historical Data'!B12)</f>
        <v/>
      </c>
      <c r="B13" s="330" t="str">
        <f>IF('Historical Data'!CO12="","",'Historical Data'!CO12)</f>
        <v/>
      </c>
      <c r="C13" s="330" t="str">
        <f>IF('Historical Data'!CP12="","",'Historical Data'!CP12)</f>
        <v/>
      </c>
      <c r="D13" s="330" t="str">
        <f>IF('Historical Data'!CQ12="","",'Historical Data'!CQ12)</f>
        <v/>
      </c>
      <c r="E13" s="330" t="str">
        <f>IF('Historical Data'!CR12="","",'Historical Data'!CR12)</f>
        <v/>
      </c>
      <c r="F13" s="330" t="str">
        <f>IF('Historical Data'!CS12="","",'Historical Data'!CS12)</f>
        <v/>
      </c>
      <c r="G13" s="330" t="str">
        <f>IF('Historical Data'!CT12="","",'Historical Data'!CT12)</f>
        <v/>
      </c>
      <c r="H13" s="330" t="str">
        <f>IF('Historical Data'!CU12="","",'Historical Data'!CU12)</f>
        <v/>
      </c>
      <c r="I13" s="330" t="str">
        <f>IF('Historical Data'!CV12="","",'Historical Data'!CV12)</f>
        <v/>
      </c>
      <c r="J13" s="330" t="str">
        <f>IF('Historical Data'!CW12="","",'Historical Data'!CW12)</f>
        <v/>
      </c>
      <c r="K13" s="330" t="str">
        <f>IF('Historical Data'!CX12="","",'Historical Data'!CX12)</f>
        <v/>
      </c>
      <c r="L13" s="330" t="str">
        <f>IF('Historical Data'!CY12="","",'Historical Data'!CY12)</f>
        <v/>
      </c>
      <c r="M13"/>
      <c r="N13"/>
      <c r="O13"/>
      <c r="P13"/>
    </row>
    <row r="14" spans="1:25">
      <c r="A14" s="329" t="str">
        <f>IF(OR('Historical Data'!B13="",'Historical Data'!B13=45616),"",'Historical Data'!B13)</f>
        <v/>
      </c>
      <c r="B14" s="330" t="str">
        <f>IF('Historical Data'!CO13="","",'Historical Data'!CO13)</f>
        <v/>
      </c>
      <c r="C14" s="330" t="str">
        <f>IF('Historical Data'!CP13="","",'Historical Data'!CP13)</f>
        <v/>
      </c>
      <c r="D14" s="330" t="str">
        <f>IF('Historical Data'!CQ13="","",'Historical Data'!CQ13)</f>
        <v/>
      </c>
      <c r="E14" s="330" t="str">
        <f>IF('Historical Data'!CR13="","",'Historical Data'!CR13)</f>
        <v/>
      </c>
      <c r="F14" s="330" t="str">
        <f>IF('Historical Data'!CS13="","",'Historical Data'!CS13)</f>
        <v/>
      </c>
      <c r="G14" s="330" t="str">
        <f>IF('Historical Data'!CT13="","",'Historical Data'!CT13)</f>
        <v/>
      </c>
      <c r="H14" s="330" t="str">
        <f>IF('Historical Data'!CU13="","",'Historical Data'!CU13)</f>
        <v/>
      </c>
      <c r="I14" s="330" t="str">
        <f>IF('Historical Data'!CV13="","",'Historical Data'!CV13)</f>
        <v/>
      </c>
      <c r="J14" s="330" t="str">
        <f>IF('Historical Data'!CW13="","",'Historical Data'!CW13)</f>
        <v/>
      </c>
      <c r="K14" s="330" t="str">
        <f>IF('Historical Data'!CX13="","",'Historical Data'!CX13)</f>
        <v/>
      </c>
      <c r="L14" s="330" t="str">
        <f>IF('Historical Data'!CY13="","",'Historical Data'!CY13)</f>
        <v/>
      </c>
      <c r="M14"/>
      <c r="N14"/>
      <c r="O14"/>
      <c r="P14"/>
    </row>
    <row r="15" spans="1:25">
      <c r="A15" s="329" t="str">
        <f>IF(OR('Historical Data'!B14="",'Historical Data'!B14=45616),"",'Historical Data'!B14)</f>
        <v/>
      </c>
      <c r="B15" s="330" t="str">
        <f>IF('Historical Data'!CO14="","",'Historical Data'!CO14)</f>
        <v/>
      </c>
      <c r="C15" s="330" t="str">
        <f>IF('Historical Data'!CP14="","",'Historical Data'!CP14)</f>
        <v/>
      </c>
      <c r="D15" s="330" t="str">
        <f>IF('Historical Data'!CQ14="","",'Historical Data'!CQ14)</f>
        <v/>
      </c>
      <c r="E15" s="330" t="str">
        <f>IF('Historical Data'!CR14="","",'Historical Data'!CR14)</f>
        <v/>
      </c>
      <c r="F15" s="330" t="str">
        <f>IF('Historical Data'!CS14="","",'Historical Data'!CS14)</f>
        <v/>
      </c>
      <c r="G15" s="330" t="str">
        <f>IF('Historical Data'!CT14="","",'Historical Data'!CT14)</f>
        <v/>
      </c>
      <c r="H15" s="330" t="str">
        <f>IF('Historical Data'!CU14="","",'Historical Data'!CU14)</f>
        <v/>
      </c>
      <c r="I15" s="330" t="str">
        <f>IF('Historical Data'!CV14="","",'Historical Data'!CV14)</f>
        <v/>
      </c>
      <c r="J15" s="330" t="str">
        <f>IF('Historical Data'!CW14="","",'Historical Data'!CW14)</f>
        <v/>
      </c>
      <c r="K15" s="330" t="str">
        <f>IF('Historical Data'!CX14="","",'Historical Data'!CX14)</f>
        <v/>
      </c>
      <c r="L15" s="330" t="str">
        <f>IF('Historical Data'!CY14="","",'Historical Data'!CY14)</f>
        <v/>
      </c>
      <c r="M15"/>
      <c r="N15"/>
      <c r="O15"/>
      <c r="P15"/>
    </row>
    <row r="16" spans="1:25">
      <c r="A16" s="329" t="str">
        <f>IF(OR('Historical Data'!B15="",'Historical Data'!B15=45616),"",'Historical Data'!B15)</f>
        <v/>
      </c>
      <c r="B16" s="330" t="str">
        <f>IF('Historical Data'!CO15="","",'Historical Data'!CO15)</f>
        <v/>
      </c>
      <c r="C16" s="330" t="str">
        <f>IF('Historical Data'!CP15="","",'Historical Data'!CP15)</f>
        <v/>
      </c>
      <c r="D16" s="330" t="str">
        <f>IF('Historical Data'!CQ15="","",'Historical Data'!CQ15)</f>
        <v/>
      </c>
      <c r="E16" s="330" t="str">
        <f>IF('Historical Data'!CR15="","",'Historical Data'!CR15)</f>
        <v/>
      </c>
      <c r="F16" s="330" t="str">
        <f>IF('Historical Data'!CS15="","",'Historical Data'!CS15)</f>
        <v/>
      </c>
      <c r="G16" s="330" t="str">
        <f>IF('Historical Data'!CT15="","",'Historical Data'!CT15)</f>
        <v/>
      </c>
      <c r="H16" s="330" t="str">
        <f>IF('Historical Data'!CU15="","",'Historical Data'!CU15)</f>
        <v/>
      </c>
      <c r="I16" s="330" t="str">
        <f>IF('Historical Data'!CV15="","",'Historical Data'!CV15)</f>
        <v/>
      </c>
      <c r="J16" s="330" t="str">
        <f>IF('Historical Data'!CW15="","",'Historical Data'!CW15)</f>
        <v/>
      </c>
      <c r="K16" s="330" t="str">
        <f>IF('Historical Data'!CX15="","",'Historical Data'!CX15)</f>
        <v/>
      </c>
      <c r="L16" s="330" t="str">
        <f>IF('Historical Data'!CY15="","",'Historical Data'!CY15)</f>
        <v/>
      </c>
      <c r="M16"/>
      <c r="N16"/>
      <c r="O16"/>
      <c r="P16"/>
    </row>
    <row r="17" spans="1:16">
      <c r="A17" s="329" t="str">
        <f>IF(OR('Historical Data'!B16="",'Historical Data'!B16=45616),"",'Historical Data'!B16)</f>
        <v/>
      </c>
      <c r="B17" s="330" t="str">
        <f>IF('Historical Data'!CO16="","",'Historical Data'!CO16)</f>
        <v/>
      </c>
      <c r="C17" s="330" t="str">
        <f>IF('Historical Data'!CP16="","",'Historical Data'!CP16)</f>
        <v/>
      </c>
      <c r="D17" s="330" t="str">
        <f>IF('Historical Data'!CQ16="","",'Historical Data'!CQ16)</f>
        <v/>
      </c>
      <c r="E17" s="330" t="str">
        <f>IF('Historical Data'!CR16="","",'Historical Data'!CR16)</f>
        <v/>
      </c>
      <c r="F17" s="330" t="str">
        <f>IF('Historical Data'!CS16="","",'Historical Data'!CS16)</f>
        <v/>
      </c>
      <c r="G17" s="330" t="str">
        <f>IF('Historical Data'!CT16="","",'Historical Data'!CT16)</f>
        <v/>
      </c>
      <c r="H17" s="330" t="str">
        <f>IF('Historical Data'!CU16="","",'Historical Data'!CU16)</f>
        <v/>
      </c>
      <c r="I17" s="330" t="str">
        <f>IF('Historical Data'!CV16="","",'Historical Data'!CV16)</f>
        <v/>
      </c>
      <c r="J17" s="330" t="str">
        <f>IF('Historical Data'!CW16="","",'Historical Data'!CW16)</f>
        <v/>
      </c>
      <c r="K17" s="330" t="str">
        <f>IF('Historical Data'!CX16="","",'Historical Data'!CX16)</f>
        <v/>
      </c>
      <c r="L17" s="330" t="str">
        <f>IF('Historical Data'!CY16="","",'Historical Data'!CY16)</f>
        <v/>
      </c>
      <c r="M17"/>
      <c r="N17"/>
      <c r="O17"/>
      <c r="P17"/>
    </row>
    <row r="18" spans="1:16">
      <c r="A18" s="329" t="str">
        <f>IF(OR('Historical Data'!B17="",'Historical Data'!B17=45616),"",'Historical Data'!B17)</f>
        <v/>
      </c>
      <c r="B18" s="330" t="str">
        <f>IF('Historical Data'!CO17="","",'Historical Data'!CO17)</f>
        <v/>
      </c>
      <c r="C18" s="330" t="str">
        <f>IF('Historical Data'!CP17="","",'Historical Data'!CP17)</f>
        <v/>
      </c>
      <c r="D18" s="330" t="str">
        <f>IF('Historical Data'!CQ17="","",'Historical Data'!CQ17)</f>
        <v/>
      </c>
      <c r="E18" s="330" t="str">
        <f>IF('Historical Data'!CR17="","",'Historical Data'!CR17)</f>
        <v/>
      </c>
      <c r="F18" s="330" t="str">
        <f>IF('Historical Data'!CS17="","",'Historical Data'!CS17)</f>
        <v/>
      </c>
      <c r="G18" s="330" t="str">
        <f>IF('Historical Data'!CT17="","",'Historical Data'!CT17)</f>
        <v/>
      </c>
      <c r="H18" s="330" t="str">
        <f>IF('Historical Data'!CU17="","",'Historical Data'!CU17)</f>
        <v/>
      </c>
      <c r="I18" s="330" t="str">
        <f>IF('Historical Data'!CV17="","",'Historical Data'!CV17)</f>
        <v/>
      </c>
      <c r="J18" s="330" t="str">
        <f>IF('Historical Data'!CW17="","",'Historical Data'!CW17)</f>
        <v/>
      </c>
      <c r="K18" s="330" t="str">
        <f>IF('Historical Data'!CX17="","",'Historical Data'!CX17)</f>
        <v/>
      </c>
      <c r="L18" s="330" t="str">
        <f>IF('Historical Data'!CY17="","",'Historical Data'!CY17)</f>
        <v/>
      </c>
      <c r="M18"/>
      <c r="N18"/>
      <c r="O18"/>
      <c r="P18"/>
    </row>
    <row r="19" spans="1:16">
      <c r="A19" s="329" t="str">
        <f>IF(OR('Historical Data'!B18="",'Historical Data'!B18=45616),"",'Historical Data'!B18)</f>
        <v/>
      </c>
      <c r="B19" s="330" t="str">
        <f>IF('Historical Data'!CO18="","",'Historical Data'!CO18)</f>
        <v/>
      </c>
      <c r="C19" s="330" t="str">
        <f>IF('Historical Data'!CP18="","",'Historical Data'!CP18)</f>
        <v/>
      </c>
      <c r="D19" s="330" t="str">
        <f>IF('Historical Data'!CQ18="","",'Historical Data'!CQ18)</f>
        <v/>
      </c>
      <c r="E19" s="330" t="str">
        <f>IF('Historical Data'!CR18="","",'Historical Data'!CR18)</f>
        <v/>
      </c>
      <c r="F19" s="330" t="str">
        <f>IF('Historical Data'!CS18="","",'Historical Data'!CS18)</f>
        <v/>
      </c>
      <c r="G19" s="330" t="str">
        <f>IF('Historical Data'!CT18="","",'Historical Data'!CT18)</f>
        <v/>
      </c>
      <c r="H19" s="330" t="str">
        <f>IF('Historical Data'!CU18="","",'Historical Data'!CU18)</f>
        <v/>
      </c>
      <c r="I19" s="330" t="str">
        <f>IF('Historical Data'!CV18="","",'Historical Data'!CV18)</f>
        <v/>
      </c>
      <c r="J19" s="330" t="str">
        <f>IF('Historical Data'!CW18="","",'Historical Data'!CW18)</f>
        <v/>
      </c>
      <c r="K19" s="330" t="str">
        <f>IF('Historical Data'!CX18="","",'Historical Data'!CX18)</f>
        <v/>
      </c>
      <c r="L19" s="330" t="str">
        <f>IF('Historical Data'!CY18="","",'Historical Data'!CY18)</f>
        <v/>
      </c>
      <c r="M19"/>
      <c r="N19"/>
      <c r="O19"/>
      <c r="P19"/>
    </row>
    <row r="20" spans="1:16">
      <c r="A20" s="329" t="str">
        <f>IF(OR('Historical Data'!B19="",'Historical Data'!B19=45616),"",'Historical Data'!B19)</f>
        <v/>
      </c>
      <c r="B20" s="330" t="str">
        <f>IF('Historical Data'!CO19="","",'Historical Data'!CO19)</f>
        <v/>
      </c>
      <c r="C20" s="330" t="str">
        <f>IF('Historical Data'!CP19="","",'Historical Data'!CP19)</f>
        <v/>
      </c>
      <c r="D20" s="330" t="str">
        <f>IF('Historical Data'!CQ19="","",'Historical Data'!CQ19)</f>
        <v/>
      </c>
      <c r="E20" s="330" t="str">
        <f>IF('Historical Data'!CR19="","",'Historical Data'!CR19)</f>
        <v/>
      </c>
      <c r="F20" s="330" t="str">
        <f>IF('Historical Data'!CS19="","",'Historical Data'!CS19)</f>
        <v/>
      </c>
      <c r="G20" s="330" t="str">
        <f>IF('Historical Data'!CT19="","",'Historical Data'!CT19)</f>
        <v/>
      </c>
      <c r="H20" s="330" t="str">
        <f>IF('Historical Data'!CU19="","",'Historical Data'!CU19)</f>
        <v/>
      </c>
      <c r="I20" s="330" t="str">
        <f>IF('Historical Data'!CV19="","",'Historical Data'!CV19)</f>
        <v/>
      </c>
      <c r="J20" s="330" t="str">
        <f>IF('Historical Data'!CW19="","",'Historical Data'!CW19)</f>
        <v/>
      </c>
      <c r="K20" s="330" t="str">
        <f>IF('Historical Data'!CX19="","",'Historical Data'!CX19)</f>
        <v/>
      </c>
      <c r="L20" s="330" t="str">
        <f>IF('Historical Data'!CY19="","",'Historical Data'!CY19)</f>
        <v/>
      </c>
      <c r="M20"/>
      <c r="N20"/>
      <c r="O20"/>
      <c r="P20"/>
    </row>
    <row r="21" spans="1:16">
      <c r="A21" s="329" t="str">
        <f>IF(OR('Historical Data'!B20="",'Historical Data'!B20=45616),"",'Historical Data'!B20)</f>
        <v/>
      </c>
      <c r="B21" s="330" t="str">
        <f>IF('Historical Data'!CO20="","",'Historical Data'!CO20)</f>
        <v/>
      </c>
      <c r="C21" s="330" t="str">
        <f>IF('Historical Data'!CP20="","",'Historical Data'!CP20)</f>
        <v/>
      </c>
      <c r="D21" s="330" t="str">
        <f>IF('Historical Data'!CQ20="","",'Historical Data'!CQ20)</f>
        <v/>
      </c>
      <c r="E21" s="330" t="str">
        <f>IF('Historical Data'!CR20="","",'Historical Data'!CR20)</f>
        <v/>
      </c>
      <c r="F21" s="330" t="str">
        <f>IF('Historical Data'!CS20="","",'Historical Data'!CS20)</f>
        <v/>
      </c>
      <c r="G21" s="330" t="str">
        <f>IF('Historical Data'!CT20="","",'Historical Data'!CT20)</f>
        <v/>
      </c>
      <c r="H21" s="330" t="str">
        <f>IF('Historical Data'!CU20="","",'Historical Data'!CU20)</f>
        <v/>
      </c>
      <c r="I21" s="330" t="str">
        <f>IF('Historical Data'!CV20="","",'Historical Data'!CV20)</f>
        <v/>
      </c>
      <c r="J21" s="330" t="str">
        <f>IF('Historical Data'!CW20="","",'Historical Data'!CW20)</f>
        <v/>
      </c>
      <c r="K21" s="330" t="str">
        <f>IF('Historical Data'!CX20="","",'Historical Data'!CX20)</f>
        <v/>
      </c>
      <c r="L21" s="330" t="str">
        <f>IF('Historical Data'!CY20="","",'Historical Data'!CY20)</f>
        <v/>
      </c>
      <c r="M21"/>
      <c r="N21"/>
      <c r="O21"/>
      <c r="P21"/>
    </row>
    <row r="22" spans="1:16">
      <c r="A22" s="329" t="str">
        <f>IF(OR('Historical Data'!B21="",'Historical Data'!B21=45616),"",'Historical Data'!B21)</f>
        <v/>
      </c>
      <c r="B22" s="330" t="str">
        <f>IF('Historical Data'!CO21="","",'Historical Data'!CO21)</f>
        <v/>
      </c>
      <c r="C22" s="330" t="str">
        <f>IF('Historical Data'!CP21="","",'Historical Data'!CP21)</f>
        <v/>
      </c>
      <c r="D22" s="330" t="str">
        <f>IF('Historical Data'!CQ21="","",'Historical Data'!CQ21)</f>
        <v/>
      </c>
      <c r="E22" s="330" t="str">
        <f>IF('Historical Data'!CR21="","",'Historical Data'!CR21)</f>
        <v/>
      </c>
      <c r="F22" s="330" t="str">
        <f>IF('Historical Data'!CS21="","",'Historical Data'!CS21)</f>
        <v/>
      </c>
      <c r="G22" s="330" t="str">
        <f>IF('Historical Data'!CT21="","",'Historical Data'!CT21)</f>
        <v/>
      </c>
      <c r="H22" s="330" t="str">
        <f>IF('Historical Data'!CU21="","",'Historical Data'!CU21)</f>
        <v/>
      </c>
      <c r="I22" s="330" t="str">
        <f>IF('Historical Data'!CV21="","",'Historical Data'!CV21)</f>
        <v/>
      </c>
      <c r="J22" s="330" t="str">
        <f>IF('Historical Data'!CW21="","",'Historical Data'!CW21)</f>
        <v/>
      </c>
      <c r="K22" s="330" t="str">
        <f>IF('Historical Data'!CX21="","",'Historical Data'!CX21)</f>
        <v/>
      </c>
      <c r="L22" s="330" t="str">
        <f>IF('Historical Data'!CY21="","",'Historical Data'!CY21)</f>
        <v/>
      </c>
      <c r="M22"/>
      <c r="N22"/>
      <c r="O22"/>
      <c r="P22"/>
    </row>
    <row r="23" spans="1:16">
      <c r="A23" s="329" t="str">
        <f>IF(OR('Historical Data'!B22="",'Historical Data'!B22=45616),"",'Historical Data'!B22)</f>
        <v/>
      </c>
      <c r="B23" s="330" t="str">
        <f>IF('Historical Data'!CO22="","",'Historical Data'!CO22)</f>
        <v/>
      </c>
      <c r="C23" s="330" t="str">
        <f>IF('Historical Data'!CP22="","",'Historical Data'!CP22)</f>
        <v/>
      </c>
      <c r="D23" s="330" t="str">
        <f>IF('Historical Data'!CQ22="","",'Historical Data'!CQ22)</f>
        <v/>
      </c>
      <c r="E23" s="330" t="str">
        <f>IF('Historical Data'!CR22="","",'Historical Data'!CR22)</f>
        <v/>
      </c>
      <c r="F23" s="330" t="str">
        <f>IF('Historical Data'!CS22="","",'Historical Data'!CS22)</f>
        <v/>
      </c>
      <c r="G23" s="330" t="str">
        <f>IF('Historical Data'!CT22="","",'Historical Data'!CT22)</f>
        <v/>
      </c>
      <c r="H23" s="330" t="str">
        <f>IF('Historical Data'!CU22="","",'Historical Data'!CU22)</f>
        <v/>
      </c>
      <c r="I23" s="330" t="str">
        <f>IF('Historical Data'!CV22="","",'Historical Data'!CV22)</f>
        <v/>
      </c>
      <c r="J23" s="330" t="str">
        <f>IF('Historical Data'!CW22="","",'Historical Data'!CW22)</f>
        <v/>
      </c>
      <c r="K23" s="330" t="str">
        <f>IF('Historical Data'!CX22="","",'Historical Data'!CX22)</f>
        <v/>
      </c>
      <c r="L23" s="330" t="str">
        <f>IF('Historical Data'!CY22="","",'Historical Data'!CY22)</f>
        <v/>
      </c>
      <c r="M23"/>
      <c r="N23"/>
      <c r="O23"/>
      <c r="P23"/>
    </row>
    <row r="24" spans="1:16">
      <c r="A24" s="329" t="str">
        <f>IF(OR('Historical Data'!B23="",'Historical Data'!B23=45616),"",'Historical Data'!B23)</f>
        <v/>
      </c>
      <c r="B24" s="330" t="str">
        <f>IF('Historical Data'!CO23="","",'Historical Data'!CO23)</f>
        <v/>
      </c>
      <c r="C24" s="330" t="str">
        <f>IF('Historical Data'!CP23="","",'Historical Data'!CP23)</f>
        <v/>
      </c>
      <c r="D24" s="330" t="str">
        <f>IF('Historical Data'!CQ23="","",'Historical Data'!CQ23)</f>
        <v/>
      </c>
      <c r="E24" s="330" t="str">
        <f>IF('Historical Data'!CR23="","",'Historical Data'!CR23)</f>
        <v/>
      </c>
      <c r="F24" s="330" t="str">
        <f>IF('Historical Data'!CS23="","",'Historical Data'!CS23)</f>
        <v/>
      </c>
      <c r="G24" s="330" t="str">
        <f>IF('Historical Data'!CT23="","",'Historical Data'!CT23)</f>
        <v/>
      </c>
      <c r="H24" s="330" t="str">
        <f>IF('Historical Data'!CU23="","",'Historical Data'!CU23)</f>
        <v/>
      </c>
      <c r="I24" s="330" t="str">
        <f>IF('Historical Data'!CV23="","",'Historical Data'!CV23)</f>
        <v/>
      </c>
      <c r="J24" s="330" t="str">
        <f>IF('Historical Data'!CW23="","",'Historical Data'!CW23)</f>
        <v/>
      </c>
      <c r="K24" s="330" t="str">
        <f>IF('Historical Data'!CX23="","",'Historical Data'!CX23)</f>
        <v/>
      </c>
      <c r="L24" s="330" t="str">
        <f>IF('Historical Data'!CY23="","",'Historical Data'!CY23)</f>
        <v/>
      </c>
      <c r="M24"/>
      <c r="N24"/>
      <c r="O24"/>
      <c r="P24"/>
    </row>
    <row r="25" spans="1:16">
      <c r="A25" s="329" t="str">
        <f>IF(OR('Historical Data'!B24="",'Historical Data'!B24=45616),"",'Historical Data'!B24)</f>
        <v/>
      </c>
      <c r="B25" s="330" t="str">
        <f>IF('Historical Data'!CO24="","",'Historical Data'!CO24)</f>
        <v/>
      </c>
      <c r="C25" s="330" t="str">
        <f>IF('Historical Data'!CP24="","",'Historical Data'!CP24)</f>
        <v/>
      </c>
      <c r="D25" s="330" t="str">
        <f>IF('Historical Data'!CQ24="","",'Historical Data'!CQ24)</f>
        <v/>
      </c>
      <c r="E25" s="330" t="str">
        <f>IF('Historical Data'!CR24="","",'Historical Data'!CR24)</f>
        <v/>
      </c>
      <c r="F25" s="330" t="str">
        <f>IF('Historical Data'!CS24="","",'Historical Data'!CS24)</f>
        <v/>
      </c>
      <c r="G25" s="330" t="str">
        <f>IF('Historical Data'!CT24="","",'Historical Data'!CT24)</f>
        <v/>
      </c>
      <c r="H25" s="330" t="str">
        <f>IF('Historical Data'!CU24="","",'Historical Data'!CU24)</f>
        <v/>
      </c>
      <c r="I25" s="330" t="str">
        <f>IF('Historical Data'!CV24="","",'Historical Data'!CV24)</f>
        <v/>
      </c>
      <c r="J25" s="330" t="str">
        <f>IF('Historical Data'!CW24="","",'Historical Data'!CW24)</f>
        <v/>
      </c>
      <c r="K25" s="330" t="str">
        <f>IF('Historical Data'!CX24="","",'Historical Data'!CX24)</f>
        <v/>
      </c>
      <c r="L25" s="330" t="str">
        <f>IF('Historical Data'!CY24="","",'Historical Data'!CY24)</f>
        <v/>
      </c>
      <c r="M25"/>
      <c r="N25"/>
      <c r="O25"/>
      <c r="P25"/>
    </row>
    <row r="26" spans="1:16">
      <c r="A26" s="329" t="str">
        <f>IF(OR('Historical Data'!B25="",'Historical Data'!B25=45616),"",'Historical Data'!B25)</f>
        <v/>
      </c>
      <c r="B26" s="330" t="str">
        <f>IF('Historical Data'!CO25="","",'Historical Data'!CO25)</f>
        <v/>
      </c>
      <c r="C26" s="330" t="str">
        <f>IF('Historical Data'!CP25="","",'Historical Data'!CP25)</f>
        <v/>
      </c>
      <c r="D26" s="330" t="str">
        <f>IF('Historical Data'!CQ25="","",'Historical Data'!CQ25)</f>
        <v/>
      </c>
      <c r="E26" s="330" t="str">
        <f>IF('Historical Data'!CR25="","",'Historical Data'!CR25)</f>
        <v/>
      </c>
      <c r="F26" s="330" t="str">
        <f>IF('Historical Data'!CS25="","",'Historical Data'!CS25)</f>
        <v/>
      </c>
      <c r="G26" s="330" t="str">
        <f>IF('Historical Data'!CT25="","",'Historical Data'!CT25)</f>
        <v/>
      </c>
      <c r="H26" s="330" t="str">
        <f>IF('Historical Data'!CU25="","",'Historical Data'!CU25)</f>
        <v/>
      </c>
      <c r="I26" s="330" t="str">
        <f>IF('Historical Data'!CV25="","",'Historical Data'!CV25)</f>
        <v/>
      </c>
      <c r="J26" s="330" t="str">
        <f>IF('Historical Data'!CW25="","",'Historical Data'!CW25)</f>
        <v/>
      </c>
      <c r="K26" s="330" t="str">
        <f>IF('Historical Data'!CX25="","",'Historical Data'!CX25)</f>
        <v/>
      </c>
      <c r="L26" s="330" t="str">
        <f>IF('Historical Data'!CY25="","",'Historical Data'!CY25)</f>
        <v/>
      </c>
      <c r="M26"/>
      <c r="N26"/>
      <c r="O26"/>
      <c r="P26"/>
    </row>
    <row r="27" spans="1:16">
      <c r="A27" s="329" t="str">
        <f>IF(OR('Historical Data'!B26="",'Historical Data'!B26=45616),"",'Historical Data'!B26)</f>
        <v/>
      </c>
      <c r="B27" s="330" t="str">
        <f>IF('Historical Data'!CO26="","",'Historical Data'!CO26)</f>
        <v/>
      </c>
      <c r="C27" s="330" t="str">
        <f>IF('Historical Data'!CP26="","",'Historical Data'!CP26)</f>
        <v/>
      </c>
      <c r="D27" s="330" t="str">
        <f>IF('Historical Data'!CQ26="","",'Historical Data'!CQ26)</f>
        <v/>
      </c>
      <c r="E27" s="330" t="str">
        <f>IF('Historical Data'!CR26="","",'Historical Data'!CR26)</f>
        <v/>
      </c>
      <c r="F27" s="330" t="str">
        <f>IF('Historical Data'!CS26="","",'Historical Data'!CS26)</f>
        <v/>
      </c>
      <c r="G27" s="330" t="str">
        <f>IF('Historical Data'!CT26="","",'Historical Data'!CT26)</f>
        <v/>
      </c>
      <c r="H27" s="330" t="str">
        <f>IF('Historical Data'!CU26="","",'Historical Data'!CU26)</f>
        <v/>
      </c>
      <c r="I27" s="330" t="str">
        <f>IF('Historical Data'!CV26="","",'Historical Data'!CV26)</f>
        <v/>
      </c>
      <c r="J27" s="330" t="str">
        <f>IF('Historical Data'!CW26="","",'Historical Data'!CW26)</f>
        <v/>
      </c>
      <c r="K27" s="330" t="str">
        <f>IF('Historical Data'!CX26="","",'Historical Data'!CX26)</f>
        <v/>
      </c>
      <c r="L27" s="330" t="str">
        <f>IF('Historical Data'!CY26="","",'Historical Data'!CY26)</f>
        <v/>
      </c>
      <c r="M27"/>
      <c r="N27"/>
      <c r="O27"/>
      <c r="P27"/>
    </row>
    <row r="28" spans="1:16">
      <c r="A28" s="329" t="str">
        <f>IF(OR('Historical Data'!B27="",'Historical Data'!B27=45616),"",'Historical Data'!B27)</f>
        <v/>
      </c>
      <c r="B28" s="330" t="str">
        <f>IF('Historical Data'!CO27="","",'Historical Data'!CO27)</f>
        <v/>
      </c>
      <c r="C28" s="330" t="str">
        <f>IF('Historical Data'!CP27="","",'Historical Data'!CP27)</f>
        <v/>
      </c>
      <c r="D28" s="330" t="str">
        <f>IF('Historical Data'!CQ27="","",'Historical Data'!CQ27)</f>
        <v/>
      </c>
      <c r="E28" s="330" t="str">
        <f>IF('Historical Data'!CR27="","",'Historical Data'!CR27)</f>
        <v/>
      </c>
      <c r="F28" s="330" t="str">
        <f>IF('Historical Data'!CS27="","",'Historical Data'!CS27)</f>
        <v/>
      </c>
      <c r="G28" s="330" t="str">
        <f>IF('Historical Data'!CT27="","",'Historical Data'!CT27)</f>
        <v/>
      </c>
      <c r="H28" s="330" t="str">
        <f>IF('Historical Data'!CU27="","",'Historical Data'!CU27)</f>
        <v/>
      </c>
      <c r="I28" s="330" t="str">
        <f>IF('Historical Data'!CV27="","",'Historical Data'!CV27)</f>
        <v/>
      </c>
      <c r="J28" s="330" t="str">
        <f>IF('Historical Data'!CW27="","",'Historical Data'!CW27)</f>
        <v/>
      </c>
      <c r="K28" s="330" t="str">
        <f>IF('Historical Data'!CX27="","",'Historical Data'!CX27)</f>
        <v/>
      </c>
      <c r="L28" s="330" t="str">
        <f>IF('Historical Data'!CY27="","",'Historical Data'!CY27)</f>
        <v/>
      </c>
      <c r="M28"/>
      <c r="N28"/>
      <c r="O28"/>
      <c r="P28"/>
    </row>
    <row r="29" spans="1:16">
      <c r="A29" s="329" t="str">
        <f>IF(OR('Historical Data'!B28="",'Historical Data'!B28=45616),"",'Historical Data'!B28)</f>
        <v/>
      </c>
      <c r="B29" s="330" t="str">
        <f>IF('Historical Data'!CO28="","",'Historical Data'!CO28)</f>
        <v/>
      </c>
      <c r="C29" s="330" t="str">
        <f>IF('Historical Data'!CP28="","",'Historical Data'!CP28)</f>
        <v/>
      </c>
      <c r="D29" s="330" t="str">
        <f>IF('Historical Data'!CQ28="","",'Historical Data'!CQ28)</f>
        <v/>
      </c>
      <c r="E29" s="330" t="str">
        <f>IF('Historical Data'!CR28="","",'Historical Data'!CR28)</f>
        <v/>
      </c>
      <c r="F29" s="330" t="str">
        <f>IF('Historical Data'!CS28="","",'Historical Data'!CS28)</f>
        <v/>
      </c>
      <c r="G29" s="330" t="str">
        <f>IF('Historical Data'!CT28="","",'Historical Data'!CT28)</f>
        <v/>
      </c>
      <c r="H29" s="330" t="str">
        <f>IF('Historical Data'!CU28="","",'Historical Data'!CU28)</f>
        <v/>
      </c>
      <c r="I29" s="330" t="str">
        <f>IF('Historical Data'!CV28="","",'Historical Data'!CV28)</f>
        <v/>
      </c>
      <c r="J29" s="330" t="str">
        <f>IF('Historical Data'!CW28="","",'Historical Data'!CW28)</f>
        <v/>
      </c>
      <c r="K29" s="330" t="str">
        <f>IF('Historical Data'!CX28="","",'Historical Data'!CX28)</f>
        <v/>
      </c>
      <c r="L29" s="330" t="str">
        <f>IF('Historical Data'!CY28="","",'Historical Data'!CY28)</f>
        <v/>
      </c>
      <c r="M29"/>
      <c r="N29"/>
      <c r="O29"/>
      <c r="P29"/>
    </row>
    <row r="30" spans="1:16">
      <c r="A30" s="329" t="str">
        <f>IF(OR('Historical Data'!B29="",'Historical Data'!B29=45616),"",'Historical Data'!B29)</f>
        <v/>
      </c>
      <c r="B30" s="330" t="str">
        <f>IF('Historical Data'!CO29="","",'Historical Data'!CO29)</f>
        <v/>
      </c>
      <c r="C30" s="330" t="str">
        <f>IF('Historical Data'!CP29="","",'Historical Data'!CP29)</f>
        <v/>
      </c>
      <c r="D30" s="330" t="str">
        <f>IF('Historical Data'!CQ29="","",'Historical Data'!CQ29)</f>
        <v/>
      </c>
      <c r="E30" s="330" t="str">
        <f>IF('Historical Data'!CR29="","",'Historical Data'!CR29)</f>
        <v/>
      </c>
      <c r="F30" s="330" t="str">
        <f>IF('Historical Data'!CS29="","",'Historical Data'!CS29)</f>
        <v/>
      </c>
      <c r="G30" s="330" t="str">
        <f>IF('Historical Data'!CT29="","",'Historical Data'!CT29)</f>
        <v/>
      </c>
      <c r="H30" s="330" t="str">
        <f>IF('Historical Data'!CU29="","",'Historical Data'!CU29)</f>
        <v/>
      </c>
      <c r="I30" s="330" t="str">
        <f>IF('Historical Data'!CV29="","",'Historical Data'!CV29)</f>
        <v/>
      </c>
      <c r="J30" s="330" t="str">
        <f>IF('Historical Data'!CW29="","",'Historical Data'!CW29)</f>
        <v/>
      </c>
      <c r="K30" s="330" t="str">
        <f>IF('Historical Data'!CX29="","",'Historical Data'!CX29)</f>
        <v/>
      </c>
      <c r="L30" s="330" t="str">
        <f>IF('Historical Data'!CY29="","",'Historical Data'!CY29)</f>
        <v/>
      </c>
      <c r="M30"/>
      <c r="N30"/>
      <c r="O30"/>
      <c r="P30"/>
    </row>
    <row r="31" spans="1:16">
      <c r="A31" s="329" t="str">
        <f>IF(OR('Historical Data'!B30="",'Historical Data'!B30=45616),"",'Historical Data'!B30)</f>
        <v/>
      </c>
      <c r="B31" s="330" t="str">
        <f>IF('Historical Data'!CO30="","",'Historical Data'!CO30)</f>
        <v/>
      </c>
      <c r="C31" s="330" t="str">
        <f>IF('Historical Data'!CP30="","",'Historical Data'!CP30)</f>
        <v/>
      </c>
      <c r="D31" s="330" t="str">
        <f>IF('Historical Data'!CQ30="","",'Historical Data'!CQ30)</f>
        <v/>
      </c>
      <c r="E31" s="330" t="str">
        <f>IF('Historical Data'!CR30="","",'Historical Data'!CR30)</f>
        <v/>
      </c>
      <c r="F31" s="330" t="str">
        <f>IF('Historical Data'!CS30="","",'Historical Data'!CS30)</f>
        <v/>
      </c>
      <c r="G31" s="330" t="str">
        <f>IF('Historical Data'!CT30="","",'Historical Data'!CT30)</f>
        <v/>
      </c>
      <c r="H31" s="330" t="str">
        <f>IF('Historical Data'!CU30="","",'Historical Data'!CU30)</f>
        <v/>
      </c>
      <c r="I31" s="330" t="str">
        <f>IF('Historical Data'!CV30="","",'Historical Data'!CV30)</f>
        <v/>
      </c>
      <c r="J31" s="330" t="str">
        <f>IF('Historical Data'!CW30="","",'Historical Data'!CW30)</f>
        <v/>
      </c>
      <c r="K31" s="330" t="str">
        <f>IF('Historical Data'!CX30="","",'Historical Data'!CX30)</f>
        <v/>
      </c>
      <c r="L31" s="330" t="str">
        <f>IF('Historical Data'!CY30="","",'Historical Data'!CY30)</f>
        <v/>
      </c>
      <c r="M31"/>
      <c r="N31"/>
      <c r="O31"/>
      <c r="P31"/>
    </row>
    <row r="32" spans="1:16">
      <c r="A32" s="329" t="str">
        <f>IF(OR('Historical Data'!B31="",'Historical Data'!B31=45616),"",'Historical Data'!B31)</f>
        <v/>
      </c>
      <c r="B32" s="330" t="str">
        <f>IF('Historical Data'!CO31="","",'Historical Data'!CO31)</f>
        <v/>
      </c>
      <c r="C32" s="330" t="str">
        <f>IF('Historical Data'!CP31="","",'Historical Data'!CP31)</f>
        <v/>
      </c>
      <c r="D32" s="330" t="str">
        <f>IF('Historical Data'!CQ31="","",'Historical Data'!CQ31)</f>
        <v/>
      </c>
      <c r="E32" s="330" t="str">
        <f>IF('Historical Data'!CR31="","",'Historical Data'!CR31)</f>
        <v/>
      </c>
      <c r="F32" s="330" t="str">
        <f>IF('Historical Data'!CS31="","",'Historical Data'!CS31)</f>
        <v/>
      </c>
      <c r="G32" s="330" t="str">
        <f>IF('Historical Data'!CT31="","",'Historical Data'!CT31)</f>
        <v/>
      </c>
      <c r="H32" s="330" t="str">
        <f>IF('Historical Data'!CU31="","",'Historical Data'!CU31)</f>
        <v/>
      </c>
      <c r="I32" s="330" t="str">
        <f>IF('Historical Data'!CV31="","",'Historical Data'!CV31)</f>
        <v/>
      </c>
      <c r="J32" s="330" t="str">
        <f>IF('Historical Data'!CW31="","",'Historical Data'!CW31)</f>
        <v/>
      </c>
      <c r="K32" s="330" t="str">
        <f>IF('Historical Data'!CX31="","",'Historical Data'!CX31)</f>
        <v/>
      </c>
      <c r="L32" s="330" t="str">
        <f>IF('Historical Data'!CY31="","",'Historical Data'!CY31)</f>
        <v/>
      </c>
      <c r="M32"/>
      <c r="N32"/>
      <c r="O32"/>
      <c r="P32"/>
    </row>
    <row r="33" spans="1:16">
      <c r="A33" s="329" t="str">
        <f>IF(OR('Historical Data'!B32="",'Historical Data'!B32=45616),"",'Historical Data'!B32)</f>
        <v/>
      </c>
      <c r="B33" s="330" t="str">
        <f>IF('Historical Data'!CO32="","",'Historical Data'!CO32)</f>
        <v/>
      </c>
      <c r="C33" s="330" t="str">
        <f>IF('Historical Data'!CP32="","",'Historical Data'!CP32)</f>
        <v/>
      </c>
      <c r="D33" s="330" t="str">
        <f>IF('Historical Data'!CQ32="","",'Historical Data'!CQ32)</f>
        <v/>
      </c>
      <c r="E33" s="330" t="str">
        <f>IF('Historical Data'!CR32="","",'Historical Data'!CR32)</f>
        <v/>
      </c>
      <c r="F33" s="330" t="str">
        <f>IF('Historical Data'!CS32="","",'Historical Data'!CS32)</f>
        <v/>
      </c>
      <c r="G33" s="330" t="str">
        <f>IF('Historical Data'!CT32="","",'Historical Data'!CT32)</f>
        <v/>
      </c>
      <c r="H33" s="330" t="str">
        <f>IF('Historical Data'!CU32="","",'Historical Data'!CU32)</f>
        <v/>
      </c>
      <c r="I33" s="330" t="str">
        <f>IF('Historical Data'!CV32="","",'Historical Data'!CV32)</f>
        <v/>
      </c>
      <c r="J33" s="330" t="str">
        <f>IF('Historical Data'!CW32="","",'Historical Data'!CW32)</f>
        <v/>
      </c>
      <c r="K33" s="330" t="str">
        <f>IF('Historical Data'!CX32="","",'Historical Data'!CX32)</f>
        <v/>
      </c>
      <c r="L33" s="330" t="str">
        <f>IF('Historical Data'!CY32="","",'Historical Data'!CY32)</f>
        <v/>
      </c>
      <c r="M33"/>
      <c r="N33"/>
      <c r="O33"/>
      <c r="P33"/>
    </row>
    <row r="34" spans="1:16">
      <c r="A34" s="329" t="str">
        <f>IF(OR('Historical Data'!B33="",'Historical Data'!B33=45616),"",'Historical Data'!B33)</f>
        <v/>
      </c>
      <c r="B34" s="330" t="str">
        <f>IF('Historical Data'!CO33="","",'Historical Data'!CO33)</f>
        <v/>
      </c>
      <c r="C34" s="330" t="str">
        <f>IF('Historical Data'!CP33="","",'Historical Data'!CP33)</f>
        <v/>
      </c>
      <c r="D34" s="330" t="str">
        <f>IF('Historical Data'!CQ33="","",'Historical Data'!CQ33)</f>
        <v/>
      </c>
      <c r="E34" s="330" t="str">
        <f>IF('Historical Data'!CR33="","",'Historical Data'!CR33)</f>
        <v/>
      </c>
      <c r="F34" s="330" t="str">
        <f>IF('Historical Data'!CS33="","",'Historical Data'!CS33)</f>
        <v/>
      </c>
      <c r="G34" s="330" t="str">
        <f>IF('Historical Data'!CT33="","",'Historical Data'!CT33)</f>
        <v/>
      </c>
      <c r="H34" s="330" t="str">
        <f>IF('Historical Data'!CU33="","",'Historical Data'!CU33)</f>
        <v/>
      </c>
      <c r="I34" s="330" t="str">
        <f>IF('Historical Data'!CV33="","",'Historical Data'!CV33)</f>
        <v/>
      </c>
      <c r="J34" s="330" t="str">
        <f>IF('Historical Data'!CW33="","",'Historical Data'!CW33)</f>
        <v/>
      </c>
      <c r="K34" s="330" t="str">
        <f>IF('Historical Data'!CX33="","",'Historical Data'!CX33)</f>
        <v/>
      </c>
      <c r="L34" s="330" t="str">
        <f>IF('Historical Data'!CY33="","",'Historical Data'!CY33)</f>
        <v/>
      </c>
      <c r="M34"/>
      <c r="N34"/>
      <c r="O34"/>
      <c r="P34"/>
    </row>
    <row r="61" spans="1:4" ht="15" thickBot="1">
      <c r="A61" s="830" t="s">
        <v>383</v>
      </c>
      <c r="B61" s="830"/>
      <c r="C61" s="830"/>
      <c r="D61" s="830"/>
    </row>
    <row r="62" spans="1:4" ht="15" thickTop="1">
      <c r="A62" s="571" t="s">
        <v>369</v>
      </c>
      <c r="B62" s="571" t="s">
        <v>370</v>
      </c>
      <c r="C62" s="571" t="s">
        <v>371</v>
      </c>
      <c r="D62" s="571" t="s">
        <v>372</v>
      </c>
    </row>
    <row r="63" spans="1:4">
      <c r="A63" s="572">
        <v>0</v>
      </c>
      <c r="B63" s="573">
        <v>45991</v>
      </c>
      <c r="C63" s="574">
        <v>595848599.27999997</v>
      </c>
      <c r="D63" s="574">
        <v>8540279.4700000286</v>
      </c>
    </row>
    <row r="64" spans="1:4">
      <c r="A64" s="572">
        <v>1</v>
      </c>
      <c r="B64" s="573">
        <v>46022</v>
      </c>
      <c r="C64" s="574">
        <v>587308319.80999994</v>
      </c>
      <c r="D64" s="574">
        <v>6944502.6699999571</v>
      </c>
    </row>
    <row r="65" spans="1:4">
      <c r="A65" s="572">
        <v>2</v>
      </c>
      <c r="B65" s="573">
        <v>46053</v>
      </c>
      <c r="C65" s="574">
        <v>580363817.13999999</v>
      </c>
      <c r="D65" s="574">
        <v>6936196.439999938</v>
      </c>
    </row>
    <row r="66" spans="1:4">
      <c r="A66" s="572">
        <v>3</v>
      </c>
      <c r="B66" s="573">
        <v>46081</v>
      </c>
      <c r="C66" s="574">
        <v>573427620.70000005</v>
      </c>
      <c r="D66" s="574">
        <v>7118538.1000000238</v>
      </c>
    </row>
    <row r="67" spans="1:4">
      <c r="A67" s="572">
        <v>4</v>
      </c>
      <c r="B67" s="573">
        <v>46112</v>
      </c>
      <c r="C67" s="574">
        <v>566309082.60000002</v>
      </c>
      <c r="D67" s="574">
        <v>7070050.7699999809</v>
      </c>
    </row>
    <row r="68" spans="1:4">
      <c r="A68" s="572">
        <v>5</v>
      </c>
      <c r="B68" s="573">
        <v>46142</v>
      </c>
      <c r="C68" s="574">
        <v>559239031.83000004</v>
      </c>
      <c r="D68" s="574">
        <v>7105677.9500000477</v>
      </c>
    </row>
    <row r="69" spans="1:4">
      <c r="A69" s="572">
        <v>6</v>
      </c>
      <c r="B69" s="573">
        <v>46173</v>
      </c>
      <c r="C69" s="574">
        <v>552133353.88</v>
      </c>
      <c r="D69" s="574">
        <v>7630632.189999938</v>
      </c>
    </row>
    <row r="70" spans="1:4">
      <c r="A70" s="572">
        <v>7</v>
      </c>
      <c r="B70" s="573">
        <v>46203</v>
      </c>
      <c r="C70" s="574">
        <v>544502721.69000006</v>
      </c>
      <c r="D70" s="574">
        <v>15378218.710000038</v>
      </c>
    </row>
    <row r="71" spans="1:4">
      <c r="A71" s="572">
        <v>9</v>
      </c>
      <c r="B71" s="573">
        <v>46234</v>
      </c>
      <c r="C71" s="574">
        <v>529124502.98000002</v>
      </c>
      <c r="D71" s="574">
        <v>9094140.4100000262</v>
      </c>
    </row>
    <row r="72" spans="1:4">
      <c r="A72" s="572">
        <v>10</v>
      </c>
      <c r="B72" s="573">
        <v>46265</v>
      </c>
      <c r="C72" s="574">
        <v>520030362.56999999</v>
      </c>
      <c r="D72" s="574">
        <v>9080394.6399999857</v>
      </c>
    </row>
    <row r="73" spans="1:4">
      <c r="A73" s="572">
        <v>11</v>
      </c>
      <c r="B73" s="573">
        <v>46295</v>
      </c>
      <c r="C73" s="574">
        <v>510949967.93000001</v>
      </c>
      <c r="D73" s="574">
        <v>10032933.870000005</v>
      </c>
    </row>
    <row r="74" spans="1:4">
      <c r="A74" s="572">
        <v>12</v>
      </c>
      <c r="B74" s="573">
        <v>46326</v>
      </c>
      <c r="C74" s="574">
        <v>500917034.06</v>
      </c>
      <c r="D74" s="574">
        <v>13551004.449999988</v>
      </c>
    </row>
    <row r="75" spans="1:4">
      <c r="A75" s="572">
        <v>13</v>
      </c>
      <c r="B75" s="573">
        <v>46356</v>
      </c>
      <c r="C75" s="574">
        <v>487366029.61000001</v>
      </c>
      <c r="D75" s="574">
        <v>10412196.540000021</v>
      </c>
    </row>
    <row r="76" spans="1:4">
      <c r="A76" s="572">
        <v>14</v>
      </c>
      <c r="B76" s="573">
        <v>46387</v>
      </c>
      <c r="C76" s="574">
        <v>476953833.06999999</v>
      </c>
      <c r="D76" s="574">
        <v>11776598.129999995</v>
      </c>
    </row>
    <row r="77" spans="1:4">
      <c r="A77" s="572">
        <v>15</v>
      </c>
      <c r="B77" s="573">
        <v>46418</v>
      </c>
      <c r="C77" s="574">
        <v>465177234.94</v>
      </c>
      <c r="D77" s="574">
        <v>15139721.219999969</v>
      </c>
    </row>
    <row r="78" spans="1:4">
      <c r="A78" s="572">
        <v>16</v>
      </c>
      <c r="B78" s="573">
        <v>46446</v>
      </c>
      <c r="C78" s="574">
        <v>450037513.72000003</v>
      </c>
      <c r="D78" s="574">
        <v>14069255.080000043</v>
      </c>
    </row>
    <row r="79" spans="1:4">
      <c r="A79" s="572">
        <v>17</v>
      </c>
      <c r="B79" s="573">
        <v>46477</v>
      </c>
      <c r="C79" s="574">
        <v>435968258.63999999</v>
      </c>
      <c r="D79" s="574">
        <v>15806622.139999986</v>
      </c>
    </row>
    <row r="80" spans="1:4">
      <c r="A80" s="572">
        <v>18</v>
      </c>
      <c r="B80" s="573">
        <v>46507</v>
      </c>
      <c r="C80" s="574">
        <v>420161636.5</v>
      </c>
      <c r="D80" s="574">
        <v>19792610.899999976</v>
      </c>
    </row>
    <row r="81" spans="1:4">
      <c r="A81" s="572">
        <v>19</v>
      </c>
      <c r="B81" s="573">
        <v>46538</v>
      </c>
      <c r="C81" s="574">
        <v>400369025.60000002</v>
      </c>
      <c r="D81" s="574">
        <v>17663438.439999998</v>
      </c>
    </row>
    <row r="82" spans="1:4">
      <c r="A82" s="572">
        <v>20</v>
      </c>
      <c r="B82" s="573">
        <v>46568</v>
      </c>
      <c r="C82" s="574">
        <v>382705587.16000003</v>
      </c>
      <c r="D82" s="574">
        <v>13179050.380000055</v>
      </c>
    </row>
    <row r="83" spans="1:4">
      <c r="A83" s="572">
        <v>21</v>
      </c>
      <c r="B83" s="573">
        <v>46599</v>
      </c>
      <c r="C83" s="574">
        <v>369526536.77999997</v>
      </c>
      <c r="D83" s="574">
        <v>23689311.889999986</v>
      </c>
    </row>
    <row r="84" spans="1:4">
      <c r="A84" s="572">
        <v>22</v>
      </c>
      <c r="B84" s="573">
        <v>46630</v>
      </c>
      <c r="C84" s="574">
        <v>345837224.88999999</v>
      </c>
      <c r="D84" s="574">
        <v>22225493.819999993</v>
      </c>
    </row>
    <row r="85" spans="1:4">
      <c r="A85" s="572">
        <v>23</v>
      </c>
      <c r="B85" s="573">
        <v>46660</v>
      </c>
      <c r="C85" s="574">
        <v>323611731.06999999</v>
      </c>
      <c r="D85" s="574">
        <v>22160967.329999983</v>
      </c>
    </row>
    <row r="86" spans="1:4">
      <c r="A86" s="572">
        <v>24</v>
      </c>
      <c r="B86" s="573">
        <v>46691</v>
      </c>
      <c r="C86" s="574">
        <v>301450763.74000001</v>
      </c>
      <c r="D86" s="574">
        <v>34060967.150000006</v>
      </c>
    </row>
    <row r="87" spans="1:4">
      <c r="A87" s="572">
        <v>25</v>
      </c>
      <c r="B87" s="573">
        <v>46721</v>
      </c>
      <c r="C87" s="574">
        <v>267389796.59</v>
      </c>
      <c r="D87" s="574">
        <v>21113804.920000017</v>
      </c>
    </row>
    <row r="88" spans="1:4">
      <c r="A88" s="572">
        <v>26</v>
      </c>
      <c r="B88" s="573">
        <v>46752</v>
      </c>
      <c r="C88" s="574">
        <v>246275991.66999999</v>
      </c>
      <c r="D88" s="574">
        <v>22622164.399999976</v>
      </c>
    </row>
    <row r="89" spans="1:4">
      <c r="A89" s="575">
        <v>27</v>
      </c>
      <c r="B89" s="576">
        <v>46783</v>
      </c>
      <c r="C89" s="577">
        <v>223653827.27000001</v>
      </c>
      <c r="D89" s="577">
        <v>38249554.189999998</v>
      </c>
    </row>
    <row r="90" spans="1:4">
      <c r="A90" s="575">
        <v>28</v>
      </c>
      <c r="B90" s="576">
        <v>46812</v>
      </c>
      <c r="C90" s="577">
        <v>185404273.08000001</v>
      </c>
      <c r="D90" s="577">
        <v>22315706.480000019</v>
      </c>
    </row>
    <row r="91" spans="1:4">
      <c r="A91" s="575">
        <v>29</v>
      </c>
      <c r="B91" s="576">
        <v>46843</v>
      </c>
      <c r="C91" s="577">
        <v>163088566.59999999</v>
      </c>
      <c r="D91" s="577">
        <v>15944514.579999983</v>
      </c>
    </row>
    <row r="92" spans="1:4">
      <c r="A92" s="575">
        <v>30</v>
      </c>
      <c r="B92" s="576">
        <v>46873</v>
      </c>
      <c r="C92" s="577">
        <v>147144052.02000001</v>
      </c>
      <c r="D92" s="577">
        <v>19283740.560000017</v>
      </c>
    </row>
    <row r="93" spans="1:4">
      <c r="A93" s="575">
        <v>31</v>
      </c>
      <c r="B93" s="576">
        <v>46904</v>
      </c>
      <c r="C93" s="577">
        <v>127860311.45999999</v>
      </c>
      <c r="D93" s="577">
        <v>16239039.179999992</v>
      </c>
    </row>
    <row r="94" spans="1:4">
      <c r="A94" s="575">
        <v>32</v>
      </c>
      <c r="B94" s="576">
        <v>46934</v>
      </c>
      <c r="C94" s="577">
        <v>111621272.28</v>
      </c>
      <c r="D94" s="577">
        <v>5360204.4600000083</v>
      </c>
    </row>
    <row r="95" spans="1:4">
      <c r="A95" s="575">
        <v>33</v>
      </c>
      <c r="B95" s="576">
        <v>46965</v>
      </c>
      <c r="C95" s="577">
        <v>106261067.81999999</v>
      </c>
      <c r="D95" s="577">
        <v>10483948.129999995</v>
      </c>
    </row>
    <row r="96" spans="1:4">
      <c r="A96" s="575">
        <v>34</v>
      </c>
      <c r="B96" s="576">
        <v>46996</v>
      </c>
      <c r="C96" s="577">
        <v>95777119.689999998</v>
      </c>
      <c r="D96" s="577">
        <v>11583132.920000002</v>
      </c>
    </row>
    <row r="97" spans="1:4">
      <c r="A97" s="575">
        <v>35</v>
      </c>
      <c r="B97" s="576">
        <v>47026</v>
      </c>
      <c r="C97" s="577">
        <v>84193986.769999996</v>
      </c>
      <c r="D97" s="577">
        <v>12283100.280000001</v>
      </c>
    </row>
    <row r="98" spans="1:4">
      <c r="A98" s="575">
        <v>36</v>
      </c>
      <c r="B98" s="576">
        <v>47057</v>
      </c>
      <c r="C98" s="577">
        <v>71910886.489999995</v>
      </c>
      <c r="D98" s="577">
        <v>22645332.679999992</v>
      </c>
    </row>
    <row r="99" spans="1:4">
      <c r="A99" s="575">
        <v>37</v>
      </c>
      <c r="B99" s="576">
        <v>47087</v>
      </c>
      <c r="C99" s="577">
        <v>49265553.810000002</v>
      </c>
      <c r="D99" s="577">
        <v>9371310.6400000006</v>
      </c>
    </row>
    <row r="100" spans="1:4">
      <c r="A100" s="575">
        <v>38</v>
      </c>
      <c r="B100" s="576">
        <v>47118</v>
      </c>
      <c r="C100" s="577">
        <v>39894243.170000002</v>
      </c>
      <c r="D100" s="577">
        <v>10243781.760000002</v>
      </c>
    </row>
    <row r="101" spans="1:4">
      <c r="A101" s="575">
        <v>39</v>
      </c>
      <c r="B101" s="576">
        <v>47149</v>
      </c>
      <c r="C101" s="577">
        <v>29650461.41</v>
      </c>
      <c r="D101" s="577">
        <v>13861165.210000001</v>
      </c>
    </row>
    <row r="102" spans="1:4">
      <c r="A102" s="575">
        <v>40</v>
      </c>
      <c r="B102" s="576">
        <v>47177</v>
      </c>
      <c r="C102" s="577">
        <v>15789296.199999999</v>
      </c>
      <c r="D102" s="577">
        <v>14402111.889999999</v>
      </c>
    </row>
    <row r="103" spans="1:4">
      <c r="A103" s="575">
        <v>41</v>
      </c>
      <c r="B103" s="576">
        <v>47208</v>
      </c>
      <c r="C103" s="577">
        <v>1387184.31</v>
      </c>
      <c r="D103" s="577">
        <v>322865.29000000004</v>
      </c>
    </row>
    <row r="104" spans="1:4">
      <c r="A104" s="575">
        <v>42</v>
      </c>
      <c r="B104" s="576">
        <v>47238</v>
      </c>
      <c r="C104" s="577">
        <v>1064319.02</v>
      </c>
      <c r="D104" s="577">
        <v>224547</v>
      </c>
    </row>
    <row r="105" spans="1:4">
      <c r="A105" s="575">
        <v>43</v>
      </c>
      <c r="B105" s="576">
        <v>47269</v>
      </c>
      <c r="C105" s="577">
        <v>839772.02</v>
      </c>
      <c r="D105" s="577">
        <v>245909.72999999998</v>
      </c>
    </row>
    <row r="106" spans="1:4">
      <c r="A106" s="575">
        <v>44</v>
      </c>
      <c r="B106" s="576">
        <v>47299</v>
      </c>
      <c r="C106" s="577">
        <v>593862.29</v>
      </c>
      <c r="D106" s="577">
        <v>97538.430000000051</v>
      </c>
    </row>
    <row r="107" spans="1:4">
      <c r="A107" s="575">
        <v>45</v>
      </c>
      <c r="B107" s="576">
        <v>47330</v>
      </c>
      <c r="C107" s="577">
        <v>496323.86</v>
      </c>
      <c r="D107" s="577">
        <v>124156.40999999997</v>
      </c>
    </row>
    <row r="108" spans="1:4">
      <c r="A108" s="575">
        <v>46</v>
      </c>
      <c r="B108" s="576">
        <v>47361</v>
      </c>
      <c r="C108" s="577">
        <v>372167.45</v>
      </c>
      <c r="D108" s="577">
        <v>232001.57</v>
      </c>
    </row>
    <row r="109" spans="1:4">
      <c r="A109" s="575">
        <v>47</v>
      </c>
      <c r="B109" s="576">
        <v>47391</v>
      </c>
      <c r="C109" s="577">
        <v>140165.88</v>
      </c>
      <c r="D109" s="577">
        <v>140165.88</v>
      </c>
    </row>
    <row r="110" spans="1:4">
      <c r="A110" s="575">
        <v>48</v>
      </c>
      <c r="B110" s="576">
        <v>47422</v>
      </c>
      <c r="C110" s="577">
        <v>0</v>
      </c>
      <c r="D110" s="577">
        <v>0</v>
      </c>
    </row>
    <row r="111" spans="1:4">
      <c r="A111" s="575">
        <v>49</v>
      </c>
      <c r="B111" s="576">
        <v>47452</v>
      </c>
      <c r="C111" s="577">
        <v>0</v>
      </c>
      <c r="D111" s="577">
        <v>0</v>
      </c>
    </row>
    <row r="112" spans="1:4">
      <c r="A112" s="575">
        <v>50</v>
      </c>
      <c r="B112" s="576">
        <v>47483</v>
      </c>
      <c r="C112" s="577">
        <v>0</v>
      </c>
      <c r="D112" s="577">
        <v>0</v>
      </c>
    </row>
    <row r="113" spans="1:13">
      <c r="A113" s="575">
        <v>51</v>
      </c>
      <c r="B113" s="576">
        <v>47514</v>
      </c>
      <c r="C113" s="577">
        <v>0</v>
      </c>
      <c r="D113" s="577">
        <v>0</v>
      </c>
    </row>
    <row r="114" spans="1:13">
      <c r="A114" s="575">
        <v>52</v>
      </c>
      <c r="B114" s="576">
        <v>47542</v>
      </c>
      <c r="C114" s="577">
        <v>0</v>
      </c>
      <c r="D114" s="577">
        <v>0</v>
      </c>
    </row>
    <row r="115" spans="1:13">
      <c r="A115" s="575">
        <v>53</v>
      </c>
      <c r="B115" s="576">
        <v>47573</v>
      </c>
      <c r="C115" s="577">
        <v>0</v>
      </c>
      <c r="D115" s="577" t="s">
        <v>492</v>
      </c>
    </row>
    <row r="116" spans="1:13">
      <c r="A116" s="353"/>
      <c r="B116" s="157"/>
      <c r="C116" s="156"/>
      <c r="D116" s="156"/>
    </row>
    <row r="117" spans="1:13">
      <c r="A117" s="353"/>
      <c r="B117" s="157"/>
      <c r="C117" s="156"/>
      <c r="D117" s="156"/>
    </row>
    <row r="124" spans="1:13" ht="15" thickBot="1">
      <c r="A124" s="831" t="s">
        <v>487</v>
      </c>
      <c r="B124" s="832"/>
      <c r="C124" s="832"/>
      <c r="D124" s="833"/>
    </row>
    <row r="125" spans="1:13" ht="26.5" thickTop="1">
      <c r="A125" s="354" t="s">
        <v>206</v>
      </c>
      <c r="B125" s="331" t="s">
        <v>303</v>
      </c>
      <c r="C125" s="332" t="s">
        <v>304</v>
      </c>
      <c r="D125" s="331" t="s">
        <v>305</v>
      </c>
      <c r="E125" s="333"/>
      <c r="F125" s="333"/>
      <c r="G125" s="333"/>
      <c r="H125" s="333"/>
      <c r="I125" s="333"/>
      <c r="J125" s="333"/>
      <c r="K125" s="334"/>
      <c r="L125" s="182"/>
      <c r="M125" s="182"/>
    </row>
    <row r="126" spans="1:13" ht="15.5">
      <c r="A126" s="225"/>
      <c r="B126" s="230"/>
      <c r="C126" s="335"/>
      <c r="D126" s="336"/>
      <c r="E126" s="333"/>
      <c r="F126" s="333"/>
      <c r="G126" s="333"/>
      <c r="H126" s="333"/>
      <c r="I126" s="333"/>
      <c r="J126" s="333"/>
      <c r="K126" s="334"/>
      <c r="L126" s="182"/>
      <c r="M126" s="182"/>
    </row>
    <row r="127" spans="1:13" ht="15.5">
      <c r="A127" s="578" t="s">
        <v>207</v>
      </c>
      <c r="B127" s="579"/>
      <c r="C127" s="580"/>
      <c r="D127" s="581"/>
      <c r="E127" s="333"/>
      <c r="F127" s="333"/>
      <c r="G127" s="333"/>
      <c r="H127" s="333"/>
      <c r="I127" s="333"/>
      <c r="J127" s="333"/>
      <c r="K127" s="334"/>
      <c r="L127" s="182"/>
      <c r="M127" s="182"/>
    </row>
    <row r="128" spans="1:13" ht="15.5">
      <c r="A128" s="229" t="s">
        <v>208</v>
      </c>
      <c r="B128" s="230">
        <v>566087.6</v>
      </c>
      <c r="C128" s="231">
        <v>18</v>
      </c>
      <c r="D128" s="230">
        <v>9.1931170368652101E-2</v>
      </c>
      <c r="E128" s="333"/>
      <c r="F128" s="333"/>
      <c r="G128" s="333"/>
      <c r="H128" s="333"/>
      <c r="I128" s="333"/>
      <c r="J128" s="333"/>
      <c r="K128" s="334"/>
      <c r="L128" s="182"/>
      <c r="M128" s="182"/>
    </row>
    <row r="129" spans="1:13" ht="15.5">
      <c r="A129" s="229" t="s">
        <v>209</v>
      </c>
      <c r="B129" s="230">
        <v>879303.76</v>
      </c>
      <c r="C129" s="231">
        <v>22</v>
      </c>
      <c r="D129" s="230">
        <v>0.14522342827678653</v>
      </c>
      <c r="E129" s="333"/>
      <c r="F129" s="333"/>
      <c r="G129" s="333"/>
      <c r="H129" s="333"/>
      <c r="I129" s="333"/>
      <c r="J129" s="333"/>
      <c r="K129" s="334"/>
      <c r="L129" s="182"/>
      <c r="M129" s="182"/>
    </row>
    <row r="130" spans="1:13" ht="15.5">
      <c r="A130" s="229" t="s">
        <v>210</v>
      </c>
      <c r="B130" s="230">
        <v>730322.4</v>
      </c>
      <c r="C130" s="231">
        <v>24</v>
      </c>
      <c r="D130" s="230">
        <v>0.12256845126135948</v>
      </c>
      <c r="E130" s="333"/>
      <c r="F130" s="333"/>
      <c r="G130" s="333"/>
      <c r="H130" s="333"/>
      <c r="I130" s="333"/>
      <c r="J130" s="333"/>
      <c r="K130" s="334"/>
      <c r="L130" s="182"/>
      <c r="M130" s="182"/>
    </row>
    <row r="131" spans="1:13" ht="15.5">
      <c r="A131" s="229" t="s">
        <v>211</v>
      </c>
      <c r="B131" s="230">
        <v>725237.91999999993</v>
      </c>
      <c r="C131" s="231">
        <v>21.333333333333332</v>
      </c>
      <c r="D131" s="230">
        <v>0.11990768330226605</v>
      </c>
      <c r="E131" s="333"/>
      <c r="F131" s="333"/>
      <c r="G131" s="333"/>
      <c r="H131" s="333"/>
      <c r="I131" s="333"/>
      <c r="J131" s="333"/>
      <c r="K131" s="334"/>
      <c r="L131" s="182"/>
      <c r="M131" s="182"/>
    </row>
    <row r="132" spans="1:13" ht="15.5">
      <c r="A132" s="225"/>
      <c r="B132" s="226"/>
      <c r="C132" s="231"/>
      <c r="D132" s="226"/>
      <c r="E132" s="333"/>
      <c r="F132" s="333"/>
      <c r="G132" s="333"/>
      <c r="H132" s="333"/>
      <c r="I132" s="333"/>
      <c r="J132" s="333"/>
      <c r="K132" s="334"/>
      <c r="L132" s="182"/>
      <c r="M132" s="182"/>
    </row>
    <row r="133" spans="1:13" ht="15.5">
      <c r="A133" s="578" t="s">
        <v>212</v>
      </c>
      <c r="B133" s="579"/>
      <c r="C133" s="582"/>
      <c r="D133" s="581"/>
      <c r="E133" s="333"/>
      <c r="F133" s="333"/>
      <c r="G133" s="333"/>
      <c r="H133" s="333"/>
      <c r="I133" s="333"/>
      <c r="J133" s="333"/>
      <c r="K133" s="334"/>
      <c r="L133" s="182"/>
      <c r="M133" s="182"/>
    </row>
    <row r="134" spans="1:13" ht="15.5">
      <c r="A134" s="229" t="s">
        <v>208</v>
      </c>
      <c r="B134" s="230">
        <v>344424.96000000002</v>
      </c>
      <c r="C134" s="231">
        <v>11</v>
      </c>
      <c r="D134" s="230">
        <v>5.593372770747175E-2</v>
      </c>
      <c r="E134" s="333"/>
      <c r="F134" s="333"/>
      <c r="G134" s="333"/>
      <c r="H134" s="333"/>
      <c r="I134" s="333"/>
      <c r="J134" s="333"/>
      <c r="K134" s="334"/>
      <c r="L134" s="182"/>
      <c r="M134" s="182"/>
    </row>
    <row r="135" spans="1:13" ht="15.5">
      <c r="A135" s="229" t="s">
        <v>209</v>
      </c>
      <c r="B135" s="230">
        <v>517322.09</v>
      </c>
      <c r="C135" s="231">
        <v>16</v>
      </c>
      <c r="D135" s="230">
        <v>8.5439515729026694E-2</v>
      </c>
      <c r="E135" s="333"/>
      <c r="F135" s="333"/>
      <c r="G135" s="333"/>
      <c r="H135" s="333"/>
      <c r="I135" s="333"/>
      <c r="J135" s="333"/>
      <c r="K135" s="334"/>
      <c r="L135" s="182"/>
      <c r="M135" s="182"/>
    </row>
    <row r="136" spans="1:13" ht="15.5">
      <c r="A136" s="229" t="s">
        <v>210</v>
      </c>
      <c r="B136" s="230">
        <v>738008.8</v>
      </c>
      <c r="C136" s="231">
        <v>19</v>
      </c>
      <c r="D136" s="230">
        <v>0.12385844338507818</v>
      </c>
      <c r="E136" s="333"/>
      <c r="F136" s="333"/>
      <c r="G136" s="333"/>
      <c r="H136" s="333"/>
      <c r="I136" s="333"/>
      <c r="J136" s="333"/>
      <c r="K136" s="334"/>
      <c r="L136" s="182"/>
      <c r="M136" s="182"/>
    </row>
    <row r="137" spans="1:13" ht="15.5">
      <c r="A137" s="229" t="s">
        <v>211</v>
      </c>
      <c r="B137" s="230">
        <v>533251.95000000007</v>
      </c>
      <c r="C137" s="231">
        <v>15.333333333333334</v>
      </c>
      <c r="D137" s="230">
        <v>8.8410562273858864E-2</v>
      </c>
      <c r="E137" s="333"/>
      <c r="F137" s="333"/>
      <c r="G137" s="333"/>
      <c r="H137" s="333"/>
      <c r="I137" s="333"/>
      <c r="J137" s="333"/>
      <c r="K137" s="334"/>
      <c r="L137" s="182"/>
      <c r="M137" s="182"/>
    </row>
    <row r="138" spans="1:13" ht="15.5">
      <c r="A138" s="225"/>
      <c r="B138" s="226"/>
      <c r="C138" s="231"/>
      <c r="D138" s="226"/>
      <c r="E138" s="333"/>
      <c r="F138" s="333"/>
      <c r="G138" s="333"/>
      <c r="H138" s="333"/>
      <c r="I138" s="333"/>
      <c r="J138" s="333"/>
      <c r="K138" s="334"/>
      <c r="L138" s="182"/>
      <c r="M138" s="182"/>
    </row>
    <row r="139" spans="1:13" ht="15.5">
      <c r="A139" s="578" t="s">
        <v>213</v>
      </c>
      <c r="B139" s="579"/>
      <c r="C139" s="582"/>
      <c r="D139" s="581"/>
      <c r="E139" s="333"/>
      <c r="F139" s="333"/>
      <c r="G139" s="333"/>
      <c r="H139" s="333"/>
      <c r="I139" s="333"/>
      <c r="J139" s="333"/>
      <c r="K139" s="334"/>
      <c r="L139" s="182"/>
      <c r="M139" s="182"/>
    </row>
    <row r="140" spans="1:13" ht="15.5">
      <c r="A140" s="229" t="s">
        <v>208</v>
      </c>
      <c r="B140" s="230">
        <v>32298.799999999999</v>
      </c>
      <c r="C140" s="231">
        <v>1</v>
      </c>
      <c r="D140" s="230">
        <v>5.2452420535320328E-3</v>
      </c>
      <c r="E140" s="333"/>
      <c r="F140" s="333"/>
      <c r="G140" s="333"/>
      <c r="H140" s="333"/>
      <c r="I140" s="333"/>
      <c r="J140" s="333"/>
      <c r="K140" s="334"/>
      <c r="L140" s="182"/>
      <c r="M140" s="182"/>
    </row>
    <row r="141" spans="1:13" ht="15.5">
      <c r="A141" s="229" t="s">
        <v>209</v>
      </c>
      <c r="B141" s="230">
        <v>338354.1</v>
      </c>
      <c r="C141" s="231">
        <v>9</v>
      </c>
      <c r="D141" s="230">
        <v>5.5881647058471186E-2</v>
      </c>
      <c r="E141" s="333"/>
      <c r="F141" s="333"/>
      <c r="G141" s="333"/>
      <c r="H141" s="333"/>
      <c r="I141" s="333"/>
      <c r="J141" s="333"/>
      <c r="K141" s="334"/>
      <c r="L141" s="182"/>
      <c r="M141" s="182"/>
    </row>
    <row r="142" spans="1:13" ht="15.5">
      <c r="A142" s="229" t="s">
        <v>210</v>
      </c>
      <c r="B142" s="230">
        <v>606922.76</v>
      </c>
      <c r="C142" s="231">
        <v>13</v>
      </c>
      <c r="D142" s="230">
        <v>0.10185855278226409</v>
      </c>
      <c r="E142" s="333"/>
      <c r="F142" s="333"/>
      <c r="G142" s="333"/>
      <c r="H142" s="333"/>
      <c r="I142" s="333"/>
      <c r="J142" s="333"/>
      <c r="K142" s="334"/>
      <c r="L142" s="182"/>
      <c r="M142" s="182"/>
    </row>
    <row r="143" spans="1:13" ht="15.5">
      <c r="A143" s="229" t="s">
        <v>211</v>
      </c>
      <c r="B143" s="230">
        <v>325858.55333333334</v>
      </c>
      <c r="C143" s="231">
        <v>7.6666666666666661</v>
      </c>
      <c r="D143" s="230">
        <v>5.4328480631422441E-2</v>
      </c>
      <c r="E143" s="333"/>
      <c r="F143" s="333"/>
      <c r="G143" s="333"/>
      <c r="H143" s="333"/>
      <c r="I143" s="333"/>
      <c r="J143" s="333"/>
      <c r="K143" s="334"/>
      <c r="L143" s="182"/>
      <c r="M143" s="182"/>
    </row>
    <row r="144" spans="1:13" ht="15.5">
      <c r="A144" s="225"/>
      <c r="B144" s="226"/>
      <c r="C144" s="231"/>
      <c r="D144" s="226"/>
      <c r="E144" s="333"/>
      <c r="F144" s="333"/>
      <c r="G144" s="333"/>
      <c r="H144" s="333"/>
      <c r="I144" s="333"/>
      <c r="J144" s="333"/>
      <c r="K144" s="334"/>
      <c r="L144" s="182"/>
      <c r="M144" s="182"/>
    </row>
    <row r="145" spans="1:13" ht="15.5">
      <c r="A145" s="578" t="s">
        <v>214</v>
      </c>
      <c r="B145" s="579"/>
      <c r="C145" s="582"/>
      <c r="D145" s="581"/>
      <c r="E145" s="333"/>
      <c r="F145" s="333"/>
      <c r="G145" s="333"/>
      <c r="H145" s="333"/>
      <c r="I145" s="333"/>
      <c r="J145" s="333"/>
      <c r="K145" s="334"/>
      <c r="L145" s="182"/>
      <c r="M145" s="182"/>
    </row>
    <row r="146" spans="1:13" ht="15.5">
      <c r="A146" s="229" t="s">
        <v>208</v>
      </c>
      <c r="B146" s="230">
        <v>942811.3600000001</v>
      </c>
      <c r="C146" s="231">
        <v>30</v>
      </c>
      <c r="D146" s="230">
        <v>0.1531101401296559</v>
      </c>
      <c r="E146" s="333"/>
      <c r="F146" s="333"/>
      <c r="G146" s="333"/>
      <c r="H146" s="333"/>
      <c r="I146" s="333"/>
      <c r="J146" s="333"/>
      <c r="K146" s="334"/>
      <c r="L146" s="182"/>
      <c r="M146" s="182"/>
    </row>
    <row r="147" spans="1:13" ht="15.5">
      <c r="A147" s="229" t="s">
        <v>209</v>
      </c>
      <c r="B147" s="230">
        <v>1734979.9500000002</v>
      </c>
      <c r="C147" s="231">
        <v>47</v>
      </c>
      <c r="D147" s="230">
        <v>0.28654459106428443</v>
      </c>
      <c r="E147" s="333"/>
      <c r="F147" s="333"/>
      <c r="G147" s="333"/>
      <c r="H147" s="333"/>
      <c r="I147" s="333"/>
      <c r="J147" s="333"/>
      <c r="K147" s="334"/>
      <c r="L147" s="182"/>
      <c r="M147" s="182"/>
    </row>
    <row r="148" spans="1:13" ht="15.5">
      <c r="A148" s="229" t="s">
        <v>210</v>
      </c>
      <c r="B148" s="230">
        <v>2075253.9600000002</v>
      </c>
      <c r="C148" s="231">
        <v>56</v>
      </c>
      <c r="D148" s="230">
        <v>0.34828544742870177</v>
      </c>
      <c r="E148" s="333"/>
      <c r="F148" s="333"/>
      <c r="G148" s="333"/>
      <c r="H148" s="333"/>
      <c r="I148" s="333"/>
      <c r="J148" s="333"/>
      <c r="K148" s="334"/>
      <c r="L148" s="182"/>
      <c r="M148" s="182"/>
    </row>
    <row r="149" spans="1:13" ht="15.5">
      <c r="A149" s="229" t="s">
        <v>211</v>
      </c>
      <c r="B149" s="230">
        <v>1584348.4233333336</v>
      </c>
      <c r="C149" s="231">
        <v>44.333333333333336</v>
      </c>
      <c r="D149" s="230">
        <v>0.26264672620754737</v>
      </c>
      <c r="E149" s="333"/>
      <c r="F149" s="333"/>
      <c r="G149" s="333"/>
      <c r="H149" s="333"/>
      <c r="I149" s="333"/>
      <c r="J149" s="333"/>
      <c r="K149" s="334"/>
      <c r="L149" s="182"/>
      <c r="M149" s="182"/>
    </row>
    <row r="150" spans="1:13" ht="15.5">
      <c r="A150" s="225"/>
      <c r="B150" s="232"/>
      <c r="C150" s="233"/>
      <c r="D150" s="229"/>
      <c r="E150" s="333"/>
      <c r="F150" s="333"/>
      <c r="G150" s="333"/>
      <c r="H150" s="333"/>
      <c r="I150" s="333"/>
      <c r="J150" s="333"/>
      <c r="K150" s="334"/>
      <c r="L150" s="182"/>
      <c r="M150" s="182"/>
    </row>
    <row r="151" spans="1:13" ht="15.5">
      <c r="A151" s="184"/>
      <c r="B151" s="337"/>
      <c r="C151" s="337"/>
      <c r="D151" s="182"/>
      <c r="E151" s="182"/>
      <c r="F151" s="338"/>
      <c r="G151" s="337"/>
      <c r="H151" s="337"/>
      <c r="I151" s="337"/>
      <c r="J151" s="337"/>
      <c r="K151" s="334"/>
      <c r="L151" s="182"/>
      <c r="M151" s="182"/>
    </row>
    <row r="152" spans="1:13" ht="15.5">
      <c r="A152" s="238" t="s">
        <v>319</v>
      </c>
      <c r="B152" s="339"/>
      <c r="C152" s="340"/>
      <c r="D152" s="340"/>
      <c r="E152" s="182"/>
      <c r="F152" s="338"/>
      <c r="G152" s="337"/>
      <c r="H152" s="337"/>
      <c r="I152" s="337"/>
      <c r="J152" s="337"/>
      <c r="K152" s="334"/>
      <c r="L152" s="182"/>
      <c r="M152" s="182"/>
    </row>
    <row r="153" spans="1:13" ht="15.5">
      <c r="A153" s="229" t="s">
        <v>320</v>
      </c>
      <c r="B153" s="341"/>
      <c r="C153" s="237">
        <v>0.01</v>
      </c>
      <c r="D153" s="342"/>
      <c r="E153" s="182"/>
      <c r="F153" s="338"/>
      <c r="G153" s="337"/>
      <c r="H153" s="337"/>
      <c r="I153" s="337"/>
      <c r="J153" s="337"/>
      <c r="K153" s="334"/>
      <c r="L153" s="182"/>
      <c r="M153" s="182"/>
    </row>
    <row r="154" spans="1:13" ht="15.5">
      <c r="A154" s="241" t="s">
        <v>321</v>
      </c>
      <c r="B154" s="341"/>
      <c r="C154" s="237">
        <v>6.6666666666670002E-3</v>
      </c>
      <c r="D154" s="342"/>
      <c r="E154" s="182"/>
      <c r="F154" s="338"/>
      <c r="G154" s="337"/>
      <c r="H154" s="337"/>
      <c r="I154" s="337"/>
      <c r="J154" s="337"/>
      <c r="K154" s="334"/>
      <c r="L154" s="182"/>
      <c r="M154" s="182"/>
    </row>
    <row r="155" spans="1:13" ht="15.5">
      <c r="A155" s="229"/>
      <c r="B155" s="341"/>
      <c r="C155" s="343"/>
      <c r="D155" s="342"/>
      <c r="E155" s="182"/>
      <c r="F155" s="338"/>
      <c r="G155" s="337"/>
      <c r="H155" s="337"/>
      <c r="I155" s="337"/>
      <c r="J155" s="337"/>
      <c r="K155" s="334"/>
      <c r="L155" s="182"/>
      <c r="M155" s="182"/>
    </row>
    <row r="156" spans="1:13" ht="15.5">
      <c r="A156" s="229" t="s">
        <v>322</v>
      </c>
      <c r="B156" s="341"/>
      <c r="C156" s="237">
        <v>0.01</v>
      </c>
      <c r="D156" s="342"/>
      <c r="E156" s="182"/>
      <c r="F156" s="338"/>
      <c r="G156" s="337"/>
      <c r="H156" s="337"/>
      <c r="I156" s="337"/>
      <c r="J156" s="337"/>
      <c r="K156" s="334"/>
      <c r="L156" s="182"/>
      <c r="M156" s="182"/>
    </row>
    <row r="157" spans="1:13" ht="15.5">
      <c r="A157" s="229" t="s">
        <v>323</v>
      </c>
      <c r="B157" s="341"/>
      <c r="C157" s="237">
        <v>6.6666666666670002E-3</v>
      </c>
      <c r="D157" s="342"/>
      <c r="E157" s="182"/>
      <c r="F157" s="338"/>
      <c r="G157" s="337"/>
      <c r="H157" s="337"/>
      <c r="I157" s="337"/>
      <c r="J157" s="337"/>
      <c r="K157" s="334"/>
      <c r="L157" s="182"/>
      <c r="M157" s="182"/>
    </row>
    <row r="158" spans="1:13" ht="15.5">
      <c r="A158" s="184"/>
      <c r="B158" s="337"/>
      <c r="C158" s="337"/>
      <c r="D158" s="182"/>
      <c r="E158" s="182"/>
      <c r="F158" s="338"/>
      <c r="G158" s="337"/>
      <c r="H158" s="337"/>
      <c r="I158" s="337"/>
      <c r="J158" s="337"/>
      <c r="K158" s="334"/>
      <c r="L158" s="182"/>
      <c r="M158" s="182"/>
    </row>
    <row r="159" spans="1:13" ht="15.5">
      <c r="A159" s="184"/>
      <c r="B159" s="337"/>
      <c r="C159" s="337"/>
      <c r="D159" s="182"/>
      <c r="E159" s="182"/>
      <c r="F159" s="338"/>
      <c r="G159" s="337"/>
      <c r="H159" s="337"/>
      <c r="I159" s="337"/>
      <c r="J159" s="337"/>
      <c r="K159" s="334"/>
      <c r="L159" s="182"/>
      <c r="M159" s="182"/>
    </row>
    <row r="160" spans="1:13" ht="15.5">
      <c r="A160" s="184"/>
      <c r="B160" s="337"/>
      <c r="C160" s="337"/>
      <c r="D160" s="182"/>
      <c r="E160" s="182"/>
      <c r="F160" s="338"/>
      <c r="G160" s="337"/>
      <c r="H160" s="337"/>
      <c r="I160" s="337"/>
      <c r="J160" s="337"/>
      <c r="K160" s="334"/>
      <c r="L160" s="182"/>
      <c r="M160" s="182"/>
    </row>
    <row r="161" spans="1:13" ht="26.5">
      <c r="A161" s="235" t="s">
        <v>306</v>
      </c>
      <c r="B161" s="344" t="s">
        <v>307</v>
      </c>
      <c r="C161" s="344" t="s">
        <v>308</v>
      </c>
      <c r="D161" s="344" t="s">
        <v>309</v>
      </c>
      <c r="E161" s="344" t="s">
        <v>310</v>
      </c>
      <c r="F161" s="344" t="s">
        <v>311</v>
      </c>
      <c r="G161" s="344" t="s">
        <v>312</v>
      </c>
      <c r="H161" s="344" t="s">
        <v>313</v>
      </c>
      <c r="I161" s="337"/>
      <c r="J161" s="345" t="s">
        <v>306</v>
      </c>
      <c r="K161" s="345" t="s">
        <v>317</v>
      </c>
      <c r="L161" s="345" t="s">
        <v>318</v>
      </c>
      <c r="M161" s="345" t="s">
        <v>368</v>
      </c>
    </row>
    <row r="162" spans="1:13" ht="15.5">
      <c r="A162" s="388">
        <v>45869</v>
      </c>
      <c r="B162" s="389">
        <v>632854361.03999996</v>
      </c>
      <c r="C162" s="389">
        <v>67108.009999999995</v>
      </c>
      <c r="D162" s="389">
        <v>0</v>
      </c>
      <c r="E162" s="389">
        <v>0</v>
      </c>
      <c r="F162" s="389">
        <v>0</v>
      </c>
      <c r="G162" s="389">
        <v>67108.009999999995</v>
      </c>
      <c r="H162" s="390">
        <v>1.0604021103641947E-2</v>
      </c>
      <c r="I162" s="337"/>
      <c r="J162" s="236">
        <v>45869</v>
      </c>
      <c r="K162" s="237">
        <v>10281.34</v>
      </c>
      <c r="L162" s="237">
        <v>0</v>
      </c>
      <c r="M162" s="237">
        <v>10281.34</v>
      </c>
    </row>
    <row r="163" spans="1:13" ht="15.5">
      <c r="A163" s="388">
        <v>45900</v>
      </c>
      <c r="B163" s="389">
        <v>624899978.45000005</v>
      </c>
      <c r="C163" s="389">
        <v>510207.08</v>
      </c>
      <c r="D163" s="389">
        <v>31879.89</v>
      </c>
      <c r="E163" s="389">
        <v>0</v>
      </c>
      <c r="F163" s="389">
        <v>0</v>
      </c>
      <c r="G163" s="389">
        <v>542086.97</v>
      </c>
      <c r="H163" s="390">
        <v>8.6747797838718249E-2</v>
      </c>
      <c r="I163" s="333"/>
      <c r="J163" s="236">
        <v>45900</v>
      </c>
      <c r="K163" s="237">
        <v>14051.84</v>
      </c>
      <c r="L163" s="237">
        <v>0</v>
      </c>
      <c r="M163" s="237">
        <v>14051.84</v>
      </c>
    </row>
    <row r="164" spans="1:13" ht="15.5">
      <c r="A164" s="388">
        <v>45930</v>
      </c>
      <c r="B164" s="389">
        <v>615773298.36000001</v>
      </c>
      <c r="C164" s="389">
        <v>566087.6</v>
      </c>
      <c r="D164" s="389">
        <v>344424.96000000002</v>
      </c>
      <c r="E164" s="389">
        <v>32298.799999999999</v>
      </c>
      <c r="F164" s="389">
        <v>0</v>
      </c>
      <c r="G164" s="389">
        <v>942811.3600000001</v>
      </c>
      <c r="H164" s="390">
        <v>0.1531101401296559</v>
      </c>
      <c r="I164" s="333"/>
      <c r="J164" s="236">
        <v>45930</v>
      </c>
      <c r="K164" s="237">
        <v>9649.8799999999992</v>
      </c>
      <c r="L164" s="237">
        <v>0</v>
      </c>
      <c r="M164" s="237">
        <v>9649.8799999999992</v>
      </c>
    </row>
    <row r="165" spans="1:13" ht="15.5">
      <c r="A165" s="388">
        <v>45961</v>
      </c>
      <c r="B165" s="389">
        <v>605483406.11000001</v>
      </c>
      <c r="C165" s="389">
        <v>879303.76</v>
      </c>
      <c r="D165" s="389">
        <v>517322.09</v>
      </c>
      <c r="E165" s="389">
        <v>306055.3</v>
      </c>
      <c r="F165" s="389">
        <v>32298.799999999999</v>
      </c>
      <c r="G165" s="389">
        <v>1734979.9500000002</v>
      </c>
      <c r="H165" s="390">
        <v>0.28654459106428443</v>
      </c>
      <c r="I165" s="333"/>
      <c r="J165" s="236">
        <v>45961</v>
      </c>
      <c r="K165" s="237">
        <v>64897.229999999996</v>
      </c>
      <c r="L165" s="237">
        <v>0</v>
      </c>
      <c r="M165" s="237">
        <v>64897.229999999996</v>
      </c>
    </row>
    <row r="166" spans="1:13">
      <c r="A166" s="387">
        <v>45991</v>
      </c>
      <c r="B166" s="386">
        <v>595848599.27999997</v>
      </c>
      <c r="C166" s="386">
        <v>730322.4</v>
      </c>
      <c r="D166" s="386">
        <v>738008.8</v>
      </c>
      <c r="E166" s="386">
        <v>378573.44</v>
      </c>
      <c r="F166" s="386">
        <v>228349.32</v>
      </c>
      <c r="G166" s="386">
        <v>2075253.9600000002</v>
      </c>
      <c r="H166" s="386">
        <v>0.34828544742870177</v>
      </c>
      <c r="J166" s="236">
        <v>45991</v>
      </c>
      <c r="K166" s="237">
        <v>62403.9</v>
      </c>
      <c r="L166" s="237">
        <v>0</v>
      </c>
      <c r="M166" s="237">
        <v>62403.9</v>
      </c>
    </row>
    <row r="167" spans="1:13">
      <c r="A167" s="223"/>
      <c r="J167" s="236"/>
      <c r="K167" s="237"/>
      <c r="L167" s="237"/>
      <c r="M167" s="237"/>
    </row>
    <row r="168" spans="1:13">
      <c r="A168" s="223"/>
      <c r="J168" s="236"/>
      <c r="K168" s="237"/>
      <c r="L168" s="237"/>
      <c r="M168" s="237"/>
    </row>
    <row r="169" spans="1:13">
      <c r="A169" s="223"/>
      <c r="J169" s="236"/>
      <c r="K169" s="237"/>
      <c r="L169" s="237"/>
      <c r="M169" s="237"/>
    </row>
    <row r="170" spans="1:13">
      <c r="A170" s="223"/>
    </row>
    <row r="171" spans="1:13">
      <c r="A171" s="223"/>
    </row>
    <row r="172" spans="1:13">
      <c r="A172" s="223"/>
    </row>
    <row r="174" spans="1:13" ht="15" thickBot="1">
      <c r="A174" s="834" t="s">
        <v>384</v>
      </c>
      <c r="B174" s="834"/>
      <c r="C174" s="834"/>
      <c r="D174" s="834"/>
    </row>
    <row r="175" spans="1:13" ht="15" thickTop="1"/>
    <row r="176" spans="1:13">
      <c r="A176" s="164"/>
      <c r="B176" s="346"/>
      <c r="C176" s="346"/>
      <c r="D176" s="326"/>
      <c r="E176" s="326"/>
      <c r="F176" s="326"/>
      <c r="G176" s="326"/>
      <c r="H176" s="326"/>
    </row>
    <row r="177" spans="1:8">
      <c r="A177" s="167" t="s">
        <v>183</v>
      </c>
      <c r="B177" s="347" t="s">
        <v>184</v>
      </c>
      <c r="C177" s="348"/>
      <c r="D177" s="348"/>
      <c r="E177" s="348"/>
      <c r="F177" s="348"/>
      <c r="G177" s="348"/>
      <c r="H177" s="348"/>
    </row>
    <row r="178" spans="1:8">
      <c r="A178" s="168" t="s">
        <v>522</v>
      </c>
      <c r="B178" s="169">
        <v>5150000</v>
      </c>
      <c r="C178" s="348"/>
      <c r="D178" s="348"/>
      <c r="E178" s="348"/>
      <c r="F178" s="348"/>
      <c r="G178" s="348"/>
      <c r="H178" s="348"/>
    </row>
    <row r="179" spans="1:8">
      <c r="A179" s="170" t="s">
        <v>523</v>
      </c>
      <c r="B179" s="171">
        <v>0</v>
      </c>
      <c r="C179" s="348"/>
      <c r="D179" s="348"/>
      <c r="E179" s="348"/>
      <c r="F179" s="348"/>
      <c r="G179" s="348"/>
      <c r="H179" s="348"/>
    </row>
    <row r="180" spans="1:8">
      <c r="A180" s="170" t="s">
        <v>524</v>
      </c>
      <c r="B180" s="171">
        <v>5150000</v>
      </c>
      <c r="C180" s="348"/>
      <c r="D180" s="348"/>
      <c r="E180" s="348"/>
      <c r="F180" s="348"/>
      <c r="G180" s="348"/>
      <c r="H180" s="348"/>
    </row>
    <row r="181" spans="1:8">
      <c r="A181" s="170" t="s">
        <v>525</v>
      </c>
      <c r="B181" s="171">
        <v>5150000</v>
      </c>
      <c r="C181" s="348"/>
      <c r="D181" s="348"/>
      <c r="E181" s="348"/>
      <c r="F181" s="348"/>
      <c r="G181" s="348"/>
      <c r="H181" s="348"/>
    </row>
    <row r="182" spans="1:8">
      <c r="A182" s="172"/>
      <c r="B182" s="349"/>
      <c r="C182" s="348"/>
      <c r="D182" s="348"/>
      <c r="E182" s="348"/>
      <c r="F182" s="348"/>
      <c r="G182" s="348"/>
      <c r="H182" s="348"/>
    </row>
    <row r="183" spans="1:8">
      <c r="C183" s="348"/>
      <c r="D183" s="348"/>
      <c r="E183" s="348"/>
      <c r="F183" s="348"/>
      <c r="G183" s="348"/>
      <c r="H183" s="348"/>
    </row>
    <row r="184" spans="1:8">
      <c r="A184" s="170" t="s">
        <v>189</v>
      </c>
      <c r="B184" s="171" t="s">
        <v>184</v>
      </c>
      <c r="C184" s="348"/>
      <c r="D184" s="348"/>
      <c r="E184" s="348"/>
      <c r="F184" s="348"/>
      <c r="G184" s="348"/>
      <c r="H184" s="348"/>
    </row>
    <row r="185" spans="1:8">
      <c r="A185" s="170" t="s">
        <v>526</v>
      </c>
      <c r="B185" s="171">
        <v>0</v>
      </c>
      <c r="C185" s="348"/>
      <c r="D185" s="348"/>
      <c r="E185" s="348"/>
      <c r="F185" s="348"/>
      <c r="G185" s="348"/>
      <c r="H185" s="348"/>
    </row>
    <row r="186" spans="1:8">
      <c r="A186" s="175" t="s">
        <v>527</v>
      </c>
      <c r="B186" s="350">
        <v>0</v>
      </c>
      <c r="C186" s="348"/>
      <c r="D186" s="348"/>
      <c r="E186" s="348"/>
      <c r="F186" s="348"/>
      <c r="G186" s="348"/>
      <c r="H186" s="348"/>
    </row>
    <row r="187" spans="1:8">
      <c r="A187" s="170"/>
      <c r="B187" s="171"/>
      <c r="C187" s="348"/>
      <c r="D187" s="348"/>
      <c r="E187" s="348"/>
      <c r="F187" s="348"/>
      <c r="G187" s="348"/>
      <c r="H187" s="348"/>
    </row>
    <row r="188" spans="1:8">
      <c r="A188" s="170"/>
      <c r="B188" s="171"/>
      <c r="C188" s="348"/>
      <c r="D188" s="348"/>
      <c r="E188" s="348"/>
      <c r="F188" s="348"/>
      <c r="G188" s="348"/>
      <c r="H188" s="348"/>
    </row>
    <row r="189" spans="1:8">
      <c r="A189" s="170"/>
      <c r="B189" s="171"/>
      <c r="C189" s="348"/>
      <c r="D189" s="348"/>
      <c r="E189" s="348"/>
      <c r="F189" s="348"/>
      <c r="G189" s="348"/>
      <c r="H189" s="348"/>
    </row>
    <row r="190" spans="1:8">
      <c r="A190" s="170"/>
      <c r="B190" s="171"/>
      <c r="C190" s="348"/>
      <c r="D190" s="348"/>
      <c r="E190" s="348"/>
      <c r="F190" s="348"/>
      <c r="G190" s="348"/>
      <c r="H190" s="348"/>
    </row>
    <row r="191" spans="1:8">
      <c r="A191" s="170"/>
      <c r="B191" s="171"/>
      <c r="C191" s="348"/>
      <c r="D191" s="348"/>
      <c r="E191" s="348"/>
      <c r="F191" s="348"/>
      <c r="G191" s="348"/>
      <c r="H191" s="348"/>
    </row>
    <row r="192" spans="1:8">
      <c r="A192" s="595"/>
      <c r="B192" s="829"/>
      <c r="C192" s="829"/>
      <c r="D192" s="829"/>
      <c r="E192" s="829"/>
      <c r="F192" s="829"/>
      <c r="G192" s="584"/>
      <c r="H192" s="351"/>
    </row>
    <row r="193" spans="1:7">
      <c r="A193" s="596"/>
      <c r="B193" s="583"/>
      <c r="C193" s="583"/>
      <c r="D193" s="583"/>
      <c r="E193" s="583"/>
      <c r="F193" s="583"/>
      <c r="G193" s="584"/>
    </row>
    <row r="194" spans="1:7">
      <c r="A194" s="585"/>
      <c r="B194" s="586"/>
      <c r="C194" s="587" t="s">
        <v>192</v>
      </c>
      <c r="D194" s="587" t="s">
        <v>200</v>
      </c>
      <c r="E194" s="587" t="s">
        <v>193</v>
      </c>
      <c r="F194" s="587" t="s">
        <v>194</v>
      </c>
      <c r="G194" s="588" t="s">
        <v>198</v>
      </c>
    </row>
    <row r="195" spans="1:7">
      <c r="A195" s="589" t="s">
        <v>199</v>
      </c>
      <c r="B195" s="586" t="s">
        <v>195</v>
      </c>
      <c r="C195" s="586" t="s">
        <v>196</v>
      </c>
      <c r="D195" s="586" t="s">
        <v>196</v>
      </c>
      <c r="E195" s="586" t="s">
        <v>529</v>
      </c>
      <c r="F195" s="586" t="s">
        <v>530</v>
      </c>
      <c r="G195" s="586"/>
    </row>
    <row r="196" spans="1:7">
      <c r="A196" s="590" t="s">
        <v>488</v>
      </c>
      <c r="B196" s="586" t="s">
        <v>195</v>
      </c>
      <c r="C196" s="586" t="s">
        <v>196</v>
      </c>
      <c r="D196" s="586" t="s">
        <v>196</v>
      </c>
      <c r="E196" s="586" t="s">
        <v>531</v>
      </c>
      <c r="F196" s="586" t="s">
        <v>532</v>
      </c>
      <c r="G196" s="586" t="s">
        <v>75</v>
      </c>
    </row>
    <row r="197" spans="1:7">
      <c r="A197" s="19"/>
      <c r="B197" s="591"/>
      <c r="C197" s="352"/>
      <c r="D197" s="352"/>
      <c r="E197" s="352"/>
      <c r="F197" s="352"/>
      <c r="G197" s="352"/>
    </row>
    <row r="198" spans="1:7">
      <c r="A198" s="160"/>
      <c r="B198" s="591"/>
      <c r="C198" s="352"/>
      <c r="D198" s="352"/>
      <c r="E198" s="352"/>
      <c r="F198" s="352"/>
      <c r="G198" s="352"/>
    </row>
    <row r="199" spans="1:7">
      <c r="A199" s="160"/>
      <c r="B199" s="592"/>
      <c r="C199" s="352"/>
      <c r="D199" s="352"/>
      <c r="E199" s="352"/>
      <c r="F199" s="352"/>
      <c r="G199" s="352"/>
    </row>
    <row r="200" spans="1:7">
      <c r="A200" s="173"/>
      <c r="B200" s="568"/>
      <c r="C200" s="352"/>
      <c r="D200" s="352"/>
      <c r="E200" s="352"/>
      <c r="F200" s="352"/>
      <c r="G200" s="352"/>
    </row>
    <row r="201" spans="1:7">
      <c r="A201" s="19"/>
      <c r="B201" s="591"/>
      <c r="C201" s="352"/>
      <c r="D201" s="352"/>
      <c r="E201" s="352"/>
      <c r="F201" s="352"/>
      <c r="G201" s="348"/>
    </row>
    <row r="202" spans="1:7">
      <c r="A202" s="160"/>
      <c r="B202" s="591"/>
      <c r="C202" s="352"/>
      <c r="D202" s="352"/>
      <c r="E202" s="352"/>
      <c r="F202" s="352"/>
      <c r="G202" s="348"/>
    </row>
    <row r="203" spans="1:7">
      <c r="A203" s="160"/>
      <c r="B203" s="592"/>
      <c r="C203" s="352"/>
      <c r="D203" s="348"/>
      <c r="E203" s="352"/>
      <c r="F203" s="352"/>
      <c r="G203" s="352"/>
    </row>
    <row r="204" spans="1:7">
      <c r="A204" s="19"/>
      <c r="B204" s="591"/>
      <c r="C204" s="352"/>
      <c r="D204" s="352"/>
      <c r="E204" s="352"/>
      <c r="F204" s="352"/>
      <c r="G204" s="352"/>
    </row>
    <row r="205" spans="1:7">
      <c r="A205" s="19"/>
      <c r="B205" s="591"/>
      <c r="C205" s="352"/>
      <c r="D205" s="352"/>
      <c r="E205" s="352"/>
      <c r="F205" s="352"/>
      <c r="G205" s="352"/>
    </row>
    <row r="208" spans="1:7">
      <c r="C208" s="352"/>
      <c r="D208" s="348"/>
      <c r="E208" s="352"/>
      <c r="F208" s="352"/>
      <c r="G208" s="352"/>
    </row>
    <row r="209" spans="3:7">
      <c r="C209" s="352"/>
      <c r="D209" s="352"/>
      <c r="E209" s="352"/>
      <c r="F209" s="352"/>
      <c r="G209" s="352"/>
    </row>
    <row r="210" spans="3:7">
      <c r="C210" s="352"/>
      <c r="D210" s="352"/>
      <c r="E210" s="352"/>
      <c r="F210" s="352"/>
      <c r="G210" s="352"/>
    </row>
  </sheetData>
  <mergeCells count="6">
    <mergeCell ref="B2:J2"/>
    <mergeCell ref="L2:Y2"/>
    <mergeCell ref="B192:F192"/>
    <mergeCell ref="A61:D61"/>
    <mergeCell ref="A124:D124"/>
    <mergeCell ref="A174:D174"/>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A3A3-9A70-4439-8254-C895C390EBFC}">
  <sheetPr>
    <tabColor theme="9" tint="0.79998168889431442"/>
  </sheetPr>
  <dimension ref="B6:U256"/>
  <sheetViews>
    <sheetView showGridLines="0" workbookViewId="0">
      <selection activeCell="I17" sqref="I17"/>
    </sheetView>
  </sheetViews>
  <sheetFormatPr defaultColWidth="9.1796875" defaultRowHeight="14.5"/>
  <cols>
    <col min="1" max="1" width="2.26953125" customWidth="1"/>
    <col min="2" max="2" width="14.7265625" customWidth="1"/>
    <col min="3" max="3" width="14.7265625" style="16" customWidth="1"/>
    <col min="4" max="4" width="14.7265625" customWidth="1"/>
    <col min="5" max="5" width="6.1796875" customWidth="1"/>
    <col min="6" max="8" width="14.7265625" customWidth="1"/>
    <col min="9" max="9" width="15.54296875" bestFit="1" customWidth="1"/>
    <col min="10" max="10" width="3.81640625" customWidth="1"/>
    <col min="11" max="13" width="14.7265625" customWidth="1"/>
    <col min="14" max="14" width="15.81640625" bestFit="1" customWidth="1"/>
    <col min="15" max="15" width="5.7265625" customWidth="1"/>
    <col min="16" max="16" width="18.1796875" bestFit="1" customWidth="1"/>
    <col min="17" max="17" width="17.26953125" bestFit="1" customWidth="1"/>
    <col min="21" max="21" width="15.7265625" bestFit="1" customWidth="1"/>
  </cols>
  <sheetData>
    <row r="6" spans="2:21">
      <c r="G6" s="244"/>
    </row>
    <row r="7" spans="2:21" ht="15.5">
      <c r="B7" s="99" t="s">
        <v>539</v>
      </c>
      <c r="C7" s="100"/>
      <c r="D7" s="100"/>
      <c r="E7" s="100"/>
      <c r="F7" s="101"/>
      <c r="G7" s="100"/>
      <c r="H7" s="100"/>
      <c r="I7" s="100"/>
      <c r="J7" s="100"/>
      <c r="K7" s="100"/>
      <c r="L7" s="100"/>
      <c r="M7" s="100"/>
      <c r="N7" s="100"/>
      <c r="O7" s="100"/>
      <c r="P7" s="100"/>
      <c r="Q7" s="100"/>
    </row>
    <row r="8" spans="2:21">
      <c r="H8" s="28"/>
      <c r="I8" s="102"/>
      <c r="L8" s="154"/>
      <c r="M8" s="154"/>
    </row>
    <row r="9" spans="2:21">
      <c r="C9"/>
    </row>
    <row r="10" spans="2:21">
      <c r="B10" s="103" t="s">
        <v>52</v>
      </c>
      <c r="C10" s="320" t="s">
        <v>53</v>
      </c>
      <c r="D10" s="104" t="s">
        <v>54</v>
      </c>
      <c r="F10" s="103" t="s">
        <v>52</v>
      </c>
      <c r="G10" s="103" t="s">
        <v>53</v>
      </c>
      <c r="H10" s="103" t="s">
        <v>55</v>
      </c>
      <c r="I10" s="105" t="s">
        <v>56</v>
      </c>
      <c r="K10" s="103" t="s">
        <v>57</v>
      </c>
      <c r="L10" s="103" t="s">
        <v>58</v>
      </c>
      <c r="M10" s="103" t="s">
        <v>59</v>
      </c>
      <c r="N10" s="105" t="s">
        <v>60</v>
      </c>
      <c r="P10" s="141" t="s">
        <v>61</v>
      </c>
      <c r="Q10" s="141" t="s">
        <v>62</v>
      </c>
    </row>
    <row r="11" spans="2:21" ht="52.5" thickBot="1">
      <c r="B11" s="106" t="s">
        <v>302</v>
      </c>
      <c r="C11" s="321" t="s">
        <v>63</v>
      </c>
      <c r="D11" s="107" t="s">
        <v>14</v>
      </c>
      <c r="F11" s="108" t="s">
        <v>64</v>
      </c>
      <c r="G11" s="108" t="s">
        <v>65</v>
      </c>
      <c r="H11" s="108" t="s">
        <v>73</v>
      </c>
      <c r="I11" s="109" t="s">
        <v>66</v>
      </c>
      <c r="K11" s="108" t="s">
        <v>67</v>
      </c>
      <c r="L11" s="108" t="s">
        <v>540</v>
      </c>
      <c r="M11" s="108" t="s">
        <v>69</v>
      </c>
      <c r="N11" s="109" t="s">
        <v>70</v>
      </c>
      <c r="P11" s="142" t="s">
        <v>71</v>
      </c>
      <c r="Q11" s="142" t="s">
        <v>72</v>
      </c>
    </row>
    <row r="12" spans="2:21" ht="15.5" thickTop="1" thickBot="1">
      <c r="B12" s="110">
        <f>'00 - Cover'!E17</f>
        <v>45981</v>
      </c>
      <c r="C12" s="322">
        <f>'00 - Cover'!E14</f>
        <v>46013</v>
      </c>
      <c r="D12" s="103">
        <f>C12-B12</f>
        <v>32</v>
      </c>
      <c r="F12" s="111">
        <f>+'08 - Notes Follow up'!D16</f>
        <v>453701250</v>
      </c>
      <c r="G12" s="113">
        <f>+D12/360</f>
        <v>8.8888888888888892E-2</v>
      </c>
      <c r="H12" s="114">
        <f>'00 - Cover'!E20</f>
        <v>1.899E-2</v>
      </c>
      <c r="I12" s="112">
        <f>ROUND(F12*G12*H12,2)</f>
        <v>765847.71</v>
      </c>
      <c r="K12" s="111">
        <f>F12</f>
        <v>453701250</v>
      </c>
      <c r="L12" s="614">
        <f>30/360</f>
        <v>8.3333333333333329E-2</v>
      </c>
      <c r="M12" s="114">
        <v>1.8270000000000002E-2</v>
      </c>
      <c r="N12" s="112">
        <f>ROUND(K12*L12*M12,2)</f>
        <v>690760.15</v>
      </c>
      <c r="P12" s="143">
        <f>MAX(N12-I12,0)</f>
        <v>0</v>
      </c>
      <c r="Q12" s="143">
        <f>MAX(I12-N12,0)</f>
        <v>75087.559999999939</v>
      </c>
      <c r="U12" s="188"/>
    </row>
    <row r="13" spans="2:21" ht="15.5" thickTop="1" thickBot="1">
      <c r="B13" s="110">
        <f>'Historical Data'!A4</f>
        <v>45950</v>
      </c>
      <c r="C13" s="322">
        <f>'Historical Data'!B4</f>
        <v>45981</v>
      </c>
      <c r="D13" s="103">
        <f>C13-B13</f>
        <v>31</v>
      </c>
      <c r="F13" s="111">
        <f>'Historical Data'!BO4</f>
        <v>466067400</v>
      </c>
      <c r="G13" s="113">
        <f>'Historical Data'!BP4</f>
        <v>8.611111111111111E-2</v>
      </c>
      <c r="H13" s="114">
        <f>'Historical Data'!BQ4</f>
        <v>1.9220000000000001E-2</v>
      </c>
      <c r="I13" s="111">
        <f>'Historical Data'!BR4</f>
        <v>771367.44</v>
      </c>
      <c r="K13" s="111">
        <f>F13</f>
        <v>466067400</v>
      </c>
      <c r="L13" s="614">
        <f>'Historical Data'!BT4</f>
        <v>8.3333333333333329E-2</v>
      </c>
      <c r="M13" s="114">
        <f>'Historical Data'!BU4</f>
        <v>1.8270000000000002E-2</v>
      </c>
      <c r="N13" s="111">
        <f>'Historical Data'!BV4</f>
        <v>709587.62</v>
      </c>
      <c r="P13" s="143">
        <f>MAX(N13-I13,0)</f>
        <v>0</v>
      </c>
      <c r="Q13" s="143">
        <f>MAX(I13-N13,0)</f>
        <v>61779.819999999949</v>
      </c>
      <c r="U13" s="613"/>
    </row>
    <row r="14" spans="2:21" ht="15.5" thickTop="1" thickBot="1">
      <c r="B14" s="110">
        <f>'Historical Data'!A5</f>
        <v>45922</v>
      </c>
      <c r="C14" s="322">
        <f>'Historical Data'!B5</f>
        <v>45950</v>
      </c>
      <c r="D14" s="103">
        <f>C14-B14</f>
        <v>28</v>
      </c>
      <c r="F14" s="111">
        <f>'Historical Data'!BO5</f>
        <v>477345050</v>
      </c>
      <c r="G14" s="113">
        <f>'Historical Data'!BP5</f>
        <v>7.7777777777777779E-2</v>
      </c>
      <c r="H14" s="114">
        <f>'Historical Data'!BQ5</f>
        <v>1.9300000000000001E-2</v>
      </c>
      <c r="I14" s="111">
        <f>'Historical Data'!BR5</f>
        <v>716547.96</v>
      </c>
      <c r="K14" s="111">
        <f>F14</f>
        <v>477345050</v>
      </c>
      <c r="L14" s="614">
        <f>'Historical Data'!BT5</f>
        <v>8.3333333333333329E-2</v>
      </c>
      <c r="M14" s="114">
        <f>'Historical Data'!BU5</f>
        <v>1.8270000000000002E-2</v>
      </c>
      <c r="N14" s="111">
        <f>'Historical Data'!BV5</f>
        <v>726757.84</v>
      </c>
      <c r="P14" s="143">
        <f>MAX(N14-I14,0)</f>
        <v>10209.880000000005</v>
      </c>
      <c r="Q14" s="143">
        <f>MAX(I14-N14,0)</f>
        <v>0</v>
      </c>
    </row>
    <row r="15" spans="2:21" ht="15.5" thickTop="1" thickBot="1">
      <c r="B15" s="110">
        <f>'Historical Data'!A6</f>
        <v>45889</v>
      </c>
      <c r="C15" s="322">
        <f>'Historical Data'!B6</f>
        <v>45922</v>
      </c>
      <c r="D15" s="103">
        <f>C15-B15</f>
        <v>33</v>
      </c>
      <c r="F15" s="111">
        <f>'Historical Data'!BO6</f>
        <v>487412350</v>
      </c>
      <c r="G15" s="113">
        <f>'Historical Data'!BP6</f>
        <v>9.166666666666666E-2</v>
      </c>
      <c r="H15" s="114">
        <f>'Historical Data'!BQ6</f>
        <v>1.9210000000000001E-2</v>
      </c>
      <c r="I15" s="111">
        <f>'Historical Data'!BR6</f>
        <v>858292.53</v>
      </c>
      <c r="K15" s="111">
        <f>F15</f>
        <v>487412350</v>
      </c>
      <c r="L15" s="614">
        <f>'Historical Data'!BT6</f>
        <v>8.3333333333333329E-2</v>
      </c>
      <c r="M15" s="114">
        <f>'Historical Data'!BU6</f>
        <v>1.8270000000000002E-2</v>
      </c>
      <c r="N15" s="111">
        <f>'Historical Data'!BV6</f>
        <v>742085.3</v>
      </c>
      <c r="P15" s="143">
        <f>MAX(N15-I15,0)</f>
        <v>0</v>
      </c>
      <c r="Q15" s="143">
        <f>MAX(I15-N15,0)</f>
        <v>116207.22999999998</v>
      </c>
    </row>
    <row r="16" spans="2:21" ht="15.5" thickTop="1" thickBot="1">
      <c r="B16" s="110"/>
      <c r="C16" s="322"/>
      <c r="D16" s="103"/>
      <c r="F16" s="111"/>
      <c r="G16" s="113"/>
      <c r="H16" s="114"/>
      <c r="I16" s="112"/>
      <c r="K16" s="111"/>
      <c r="L16" s="111"/>
      <c r="M16" s="114"/>
      <c r="N16" s="112"/>
      <c r="P16" s="143"/>
      <c r="Q16" s="143"/>
    </row>
    <row r="17" spans="2:17" ht="15.5" thickTop="1" thickBot="1">
      <c r="B17" s="110"/>
      <c r="C17" s="322"/>
      <c r="D17" s="103"/>
      <c r="F17" s="111"/>
      <c r="G17" s="113"/>
      <c r="H17" s="114"/>
      <c r="I17" s="112"/>
      <c r="K17" s="111"/>
      <c r="L17" s="111"/>
      <c r="M17" s="114"/>
      <c r="N17" s="112"/>
      <c r="P17" s="143"/>
      <c r="Q17" s="143"/>
    </row>
    <row r="18" spans="2:17" ht="15.5" thickTop="1" thickBot="1">
      <c r="B18" s="110"/>
      <c r="C18" s="322"/>
      <c r="D18" s="103"/>
      <c r="F18" s="111"/>
      <c r="G18" s="113"/>
      <c r="H18" s="114"/>
      <c r="I18" s="112"/>
      <c r="K18" s="111"/>
      <c r="L18" s="111"/>
      <c r="M18" s="114"/>
      <c r="N18" s="112"/>
      <c r="P18" s="143"/>
      <c r="Q18" s="143"/>
    </row>
    <row r="19" spans="2:17" ht="15.5" thickTop="1" thickBot="1">
      <c r="B19" s="110"/>
      <c r="C19" s="322"/>
      <c r="D19" s="103"/>
      <c r="F19" s="111"/>
      <c r="G19" s="113"/>
      <c r="H19" s="114"/>
      <c r="I19" s="112"/>
      <c r="K19" s="111"/>
      <c r="L19" s="111"/>
      <c r="M19" s="114"/>
      <c r="N19" s="112"/>
      <c r="P19" s="143"/>
      <c r="Q19" s="143"/>
    </row>
    <row r="20" spans="2:17" ht="15.5" thickTop="1" thickBot="1">
      <c r="B20" s="110" t="str">
        <f>IF('Historical Data'!A11="","",'Historical Data'!A11)</f>
        <v/>
      </c>
      <c r="C20" s="322" t="str">
        <f>IF(OR('Historical Data'!B11="",'Historical Data'!B11=45616),"",'Historical Data'!B11)</f>
        <v/>
      </c>
      <c r="D20" s="112" t="str">
        <f>IF('Historical Data'!AG11="","",'Historical Data'!AG11)</f>
        <v/>
      </c>
      <c r="F20" s="111" t="str">
        <f>IF('Historical Data'!BO11="","",'Historical Data'!BO11)</f>
        <v/>
      </c>
      <c r="G20" s="113" t="str">
        <f>IF('Historical Data'!BP11="","",'Historical Data'!BP11)</f>
        <v/>
      </c>
      <c r="H20" s="114" t="str">
        <f>IF('Historical Data'!BQ11="","",'Historical Data'!BQ11)</f>
        <v/>
      </c>
      <c r="I20" s="112" t="str">
        <f>IF('Historical Data'!BR11="","",'Historical Data'!BR11)</f>
        <v/>
      </c>
      <c r="K20" s="111" t="str">
        <f>IF('Historical Data'!BS11="","",'Historical Data'!BS11)</f>
        <v/>
      </c>
      <c r="L20" s="111" t="str">
        <f>IF('Historical Data'!BT11="","",'Historical Data'!BT11)</f>
        <v/>
      </c>
      <c r="M20" s="114" t="str">
        <f>IF('Historical Data'!BU11="","",'Historical Data'!BU11)</f>
        <v/>
      </c>
      <c r="N20" s="112" t="str">
        <f>IF('Historical Data'!BV11="","",'Historical Data'!BV11)</f>
        <v/>
      </c>
      <c r="P20" s="143" t="str">
        <f>IF('Historical Data'!BW11="","",'Historical Data'!BW11)</f>
        <v/>
      </c>
      <c r="Q20" s="143" t="str">
        <f>IF('Historical Data'!BX11="","",'Historical Data'!BX11)</f>
        <v/>
      </c>
    </row>
    <row r="21" spans="2:17" ht="15.5" thickTop="1" thickBot="1">
      <c r="B21" s="110" t="str">
        <f>IF('Historical Data'!A12="","",'Historical Data'!A12)</f>
        <v/>
      </c>
      <c r="C21" s="322" t="str">
        <f>IF(OR('Historical Data'!B12="",'Historical Data'!B12=45616),"",'Historical Data'!B12)</f>
        <v/>
      </c>
      <c r="D21" s="112" t="str">
        <f>IF('Historical Data'!AG12="","",'Historical Data'!AG12)</f>
        <v/>
      </c>
      <c r="F21" s="111" t="str">
        <f>IF('Historical Data'!BO12="","",'Historical Data'!BO12)</f>
        <v/>
      </c>
      <c r="G21" s="113" t="str">
        <f>IF('Historical Data'!BP12="","",'Historical Data'!BP12)</f>
        <v/>
      </c>
      <c r="H21" s="114" t="str">
        <f>IF('Historical Data'!BQ12="","",'Historical Data'!BQ12)</f>
        <v/>
      </c>
      <c r="I21" s="112" t="str">
        <f>IF('Historical Data'!BR12="","",'Historical Data'!BR12)</f>
        <v/>
      </c>
      <c r="K21" s="111" t="str">
        <f>IF('Historical Data'!BS12="","",'Historical Data'!BS12)</f>
        <v/>
      </c>
      <c r="L21" s="111" t="str">
        <f>IF('Historical Data'!BT12="","",'Historical Data'!BT12)</f>
        <v/>
      </c>
      <c r="M21" s="114" t="str">
        <f>IF('Historical Data'!BU12="","",'Historical Data'!BU12)</f>
        <v/>
      </c>
      <c r="N21" s="112" t="str">
        <f>IF('Historical Data'!BV12="","",'Historical Data'!BV12)</f>
        <v/>
      </c>
      <c r="P21" s="143" t="str">
        <f>IF('Historical Data'!BW12="","",'Historical Data'!BW12)</f>
        <v/>
      </c>
      <c r="Q21" s="143" t="str">
        <f>IF('Historical Data'!BX12="","",'Historical Data'!BX12)</f>
        <v/>
      </c>
    </row>
    <row r="22" spans="2:17" ht="15.5" thickTop="1" thickBot="1">
      <c r="B22" s="110" t="str">
        <f>IF('Historical Data'!A13="","",'Historical Data'!A13)</f>
        <v/>
      </c>
      <c r="C22" s="322" t="str">
        <f>IF(OR('Historical Data'!B13="",'Historical Data'!B13=45616),"",'Historical Data'!B13)</f>
        <v/>
      </c>
      <c r="D22" s="112" t="str">
        <f>IF('Historical Data'!AG13="","",'Historical Data'!AG13)</f>
        <v/>
      </c>
      <c r="F22" s="111" t="str">
        <f>IF('Historical Data'!BO13="","",'Historical Data'!BO13)</f>
        <v/>
      </c>
      <c r="G22" s="113" t="str">
        <f>IF('Historical Data'!BP13="","",'Historical Data'!BP13)</f>
        <v/>
      </c>
      <c r="H22" s="114" t="str">
        <f>IF('Historical Data'!BQ13="","",'Historical Data'!BQ13)</f>
        <v/>
      </c>
      <c r="I22" s="112" t="str">
        <f>IF('Historical Data'!BR13="","",'Historical Data'!BR13)</f>
        <v/>
      </c>
      <c r="K22" s="111" t="str">
        <f>IF('Historical Data'!BS13="","",'Historical Data'!BS13)</f>
        <v/>
      </c>
      <c r="L22" s="111" t="str">
        <f>IF('Historical Data'!BT13="","",'Historical Data'!BT13)</f>
        <v/>
      </c>
      <c r="M22" s="114" t="str">
        <f>IF('Historical Data'!BU13="","",'Historical Data'!BU13)</f>
        <v/>
      </c>
      <c r="N22" s="112" t="str">
        <f>IF('Historical Data'!BV13="","",'Historical Data'!BV13)</f>
        <v/>
      </c>
      <c r="P22" s="143" t="str">
        <f>IF('Historical Data'!BW13="","",'Historical Data'!BW13)</f>
        <v/>
      </c>
      <c r="Q22" s="143" t="str">
        <f>IF('Historical Data'!BX13="","",'Historical Data'!BX13)</f>
        <v/>
      </c>
    </row>
    <row r="23" spans="2:17" ht="15.5" thickTop="1" thickBot="1">
      <c r="B23" s="110" t="str">
        <f>IF('Historical Data'!A14="","",'Historical Data'!A14)</f>
        <v/>
      </c>
      <c r="C23" s="322" t="str">
        <f>IF(OR('Historical Data'!B14="",'Historical Data'!B14=45616),"",'Historical Data'!B14)</f>
        <v/>
      </c>
      <c r="D23" s="112" t="str">
        <f>IF('Historical Data'!AG14="","",'Historical Data'!AG14)</f>
        <v/>
      </c>
      <c r="F23" s="111" t="str">
        <f>IF('Historical Data'!BO14="","",'Historical Data'!BO14)</f>
        <v/>
      </c>
      <c r="G23" s="113" t="str">
        <f>IF('Historical Data'!BP14="","",'Historical Data'!BP14)</f>
        <v/>
      </c>
      <c r="H23" s="114" t="str">
        <f>IF('Historical Data'!BQ14="","",'Historical Data'!BQ14)</f>
        <v/>
      </c>
      <c r="I23" s="112" t="str">
        <f>IF('Historical Data'!BR14="","",'Historical Data'!BR14)</f>
        <v/>
      </c>
      <c r="K23" s="111" t="str">
        <f>IF('Historical Data'!BS14="","",'Historical Data'!BS14)</f>
        <v/>
      </c>
      <c r="L23" s="111" t="str">
        <f>IF('Historical Data'!BT14="","",'Historical Data'!BT14)</f>
        <v/>
      </c>
      <c r="M23" s="114" t="str">
        <f>IF('Historical Data'!BU14="","",'Historical Data'!BU14)</f>
        <v/>
      </c>
      <c r="N23" s="112" t="str">
        <f>IF('Historical Data'!BV14="","",'Historical Data'!BV14)</f>
        <v/>
      </c>
      <c r="P23" s="143" t="str">
        <f>IF('Historical Data'!BW14="","",'Historical Data'!BW14)</f>
        <v/>
      </c>
      <c r="Q23" s="143" t="str">
        <f>IF('Historical Data'!BX14="","",'Historical Data'!BX14)</f>
        <v/>
      </c>
    </row>
    <row r="24" spans="2:17" ht="15.5" thickTop="1" thickBot="1">
      <c r="B24" s="110" t="str">
        <f>IF('Historical Data'!A15="","",'Historical Data'!A15)</f>
        <v/>
      </c>
      <c r="C24" s="322" t="str">
        <f>IF(OR('Historical Data'!B15="",'Historical Data'!B15=45616),"",'Historical Data'!B15)</f>
        <v/>
      </c>
      <c r="D24" s="112" t="str">
        <f>IF('Historical Data'!AG15="","",'Historical Data'!AG15)</f>
        <v/>
      </c>
      <c r="F24" s="111" t="str">
        <f>IF('Historical Data'!BO15="","",'Historical Data'!BO15)</f>
        <v/>
      </c>
      <c r="G24" s="113" t="str">
        <f>IF('Historical Data'!BP15="","",'Historical Data'!BP15)</f>
        <v/>
      </c>
      <c r="H24" s="114" t="str">
        <f>IF('Historical Data'!BQ15="","",'Historical Data'!BQ15)</f>
        <v/>
      </c>
      <c r="I24" s="112" t="str">
        <f>IF('Historical Data'!BR15="","",'Historical Data'!BR15)</f>
        <v/>
      </c>
      <c r="K24" s="111" t="str">
        <f>IF('Historical Data'!BS15="","",'Historical Data'!BS15)</f>
        <v/>
      </c>
      <c r="L24" s="111" t="str">
        <f>IF('Historical Data'!BT15="","",'Historical Data'!BT15)</f>
        <v/>
      </c>
      <c r="M24" s="114" t="str">
        <f>IF('Historical Data'!BU15="","",'Historical Data'!BU15)</f>
        <v/>
      </c>
      <c r="N24" s="112" t="str">
        <f>IF('Historical Data'!BV15="","",'Historical Data'!BV15)</f>
        <v/>
      </c>
      <c r="P24" s="143" t="str">
        <f>IF('Historical Data'!BW15="","",'Historical Data'!BW15)</f>
        <v/>
      </c>
      <c r="Q24" s="143" t="str">
        <f>IF('Historical Data'!BX15="","",'Historical Data'!BX15)</f>
        <v/>
      </c>
    </row>
    <row r="25" spans="2:17" ht="15.5" thickTop="1" thickBot="1">
      <c r="B25" s="110" t="str">
        <f>IF('Historical Data'!A16="","",'Historical Data'!A16)</f>
        <v/>
      </c>
      <c r="C25" s="322" t="str">
        <f>IF(OR('Historical Data'!B16="",'Historical Data'!B16=45616),"",'Historical Data'!B16)</f>
        <v/>
      </c>
      <c r="D25" s="112" t="str">
        <f>IF('Historical Data'!AG16="","",'Historical Data'!AG16)</f>
        <v/>
      </c>
      <c r="F25" s="111" t="str">
        <f>IF('Historical Data'!BO16="","",'Historical Data'!BO16)</f>
        <v/>
      </c>
      <c r="G25" s="113" t="str">
        <f>IF('Historical Data'!BP16="","",'Historical Data'!BP16)</f>
        <v/>
      </c>
      <c r="H25" s="114" t="str">
        <f>IF('Historical Data'!BQ16="","",'Historical Data'!BQ16)</f>
        <v/>
      </c>
      <c r="I25" s="112" t="str">
        <f>IF('Historical Data'!BR16="","",'Historical Data'!BR16)</f>
        <v/>
      </c>
      <c r="K25" s="111" t="str">
        <f>IF('Historical Data'!BS16="","",'Historical Data'!BS16)</f>
        <v/>
      </c>
      <c r="L25" s="111" t="str">
        <f>IF('Historical Data'!BT16="","",'Historical Data'!BT16)</f>
        <v/>
      </c>
      <c r="M25" s="114" t="str">
        <f>IF('Historical Data'!BU16="","",'Historical Data'!BU16)</f>
        <v/>
      </c>
      <c r="N25" s="112" t="str">
        <f>IF('Historical Data'!BV16="","",'Historical Data'!BV16)</f>
        <v/>
      </c>
      <c r="P25" s="143" t="str">
        <f>IF('Historical Data'!BW16="","",'Historical Data'!BW16)</f>
        <v/>
      </c>
      <c r="Q25" s="143" t="str">
        <f>IF('Historical Data'!BX16="","",'Historical Data'!BX16)</f>
        <v/>
      </c>
    </row>
    <row r="26" spans="2:17" ht="15.5" thickTop="1" thickBot="1">
      <c r="B26" s="110" t="str">
        <f>IF('Historical Data'!A17="","",'Historical Data'!A17)</f>
        <v/>
      </c>
      <c r="C26" s="322" t="str">
        <f>IF(OR('Historical Data'!B17="",'Historical Data'!B17=45616),"",'Historical Data'!B17)</f>
        <v/>
      </c>
      <c r="D26" s="112" t="str">
        <f>IF('Historical Data'!AG17="","",'Historical Data'!AG17)</f>
        <v/>
      </c>
      <c r="F26" s="111" t="str">
        <f>IF('Historical Data'!BO17="","",'Historical Data'!BO17)</f>
        <v/>
      </c>
      <c r="G26" s="113" t="str">
        <f>IF('Historical Data'!BP17="","",'Historical Data'!BP17)</f>
        <v/>
      </c>
      <c r="H26" s="114" t="str">
        <f>IF('Historical Data'!BQ17="","",'Historical Data'!BQ17)</f>
        <v/>
      </c>
      <c r="I26" s="112" t="str">
        <f>IF('Historical Data'!BR17="","",'Historical Data'!BR17)</f>
        <v/>
      </c>
      <c r="K26" s="111" t="str">
        <f>IF('Historical Data'!BS17="","",'Historical Data'!BS17)</f>
        <v/>
      </c>
      <c r="L26" s="111" t="str">
        <f>IF('Historical Data'!BT17="","",'Historical Data'!BT17)</f>
        <v/>
      </c>
      <c r="M26" s="114" t="str">
        <f>IF('Historical Data'!BU17="","",'Historical Data'!BU17)</f>
        <v/>
      </c>
      <c r="N26" s="112" t="str">
        <f>IF('Historical Data'!BV17="","",'Historical Data'!BV17)</f>
        <v/>
      </c>
      <c r="P26" s="143" t="str">
        <f>IF('Historical Data'!BW17="","",'Historical Data'!BW17)</f>
        <v/>
      </c>
      <c r="Q26" s="143" t="str">
        <f>IF('Historical Data'!BX17="","",'Historical Data'!BX17)</f>
        <v/>
      </c>
    </row>
    <row r="27" spans="2:17" ht="15.5" thickTop="1" thickBot="1">
      <c r="B27" s="110" t="str">
        <f>IF('Historical Data'!A18="","",'Historical Data'!A18)</f>
        <v/>
      </c>
      <c r="C27" s="322" t="str">
        <f>IF(OR('Historical Data'!B18="",'Historical Data'!B18=45616),"",'Historical Data'!B18)</f>
        <v/>
      </c>
      <c r="D27" s="112" t="str">
        <f>IF('Historical Data'!AG18="","",'Historical Data'!AG18)</f>
        <v/>
      </c>
      <c r="F27" s="111" t="str">
        <f>IF('Historical Data'!BO18="","",'Historical Data'!BO18)</f>
        <v/>
      </c>
      <c r="G27" s="113" t="str">
        <f>IF('Historical Data'!BP18="","",'Historical Data'!BP18)</f>
        <v/>
      </c>
      <c r="H27" s="114" t="str">
        <f>IF('Historical Data'!BQ18="","",'Historical Data'!BQ18)</f>
        <v/>
      </c>
      <c r="I27" s="112" t="str">
        <f>IF('Historical Data'!BR18="","",'Historical Data'!BR18)</f>
        <v/>
      </c>
      <c r="K27" s="111" t="str">
        <f>IF('Historical Data'!BS18="","",'Historical Data'!BS18)</f>
        <v/>
      </c>
      <c r="L27" s="111" t="str">
        <f>IF('Historical Data'!BT18="","",'Historical Data'!BT18)</f>
        <v/>
      </c>
      <c r="M27" s="114" t="str">
        <f>IF('Historical Data'!BU18="","",'Historical Data'!BU18)</f>
        <v/>
      </c>
      <c r="N27" s="112" t="str">
        <f>IF('Historical Data'!BV18="","",'Historical Data'!BV18)</f>
        <v/>
      </c>
      <c r="P27" s="143" t="str">
        <f>IF('Historical Data'!BW18="","",'Historical Data'!BW18)</f>
        <v/>
      </c>
      <c r="Q27" s="143" t="str">
        <f>IF('Historical Data'!BX18="","",'Historical Data'!BX18)</f>
        <v/>
      </c>
    </row>
    <row r="28" spans="2:17" ht="15.5" thickTop="1" thickBot="1">
      <c r="B28" s="110" t="str">
        <f>IF('Historical Data'!A19="","",'Historical Data'!A19)</f>
        <v/>
      </c>
      <c r="C28" s="322" t="str">
        <f>IF(OR('Historical Data'!B19="",'Historical Data'!B19=45616),"",'Historical Data'!B19)</f>
        <v/>
      </c>
      <c r="D28" s="112" t="str">
        <f>IF('Historical Data'!AG19="","",'Historical Data'!AG19)</f>
        <v/>
      </c>
      <c r="F28" s="111" t="str">
        <f>IF('Historical Data'!BO19="","",'Historical Data'!BO19)</f>
        <v/>
      </c>
      <c r="G28" s="113" t="str">
        <f>IF('Historical Data'!BP19="","",'Historical Data'!BP19)</f>
        <v/>
      </c>
      <c r="H28" s="114" t="str">
        <f>IF('Historical Data'!BQ19="","",'Historical Data'!BQ19)</f>
        <v/>
      </c>
      <c r="I28" s="112" t="str">
        <f>IF('Historical Data'!BR19="","",'Historical Data'!BR19)</f>
        <v/>
      </c>
      <c r="K28" s="111" t="str">
        <f>IF('Historical Data'!BS19="","",'Historical Data'!BS19)</f>
        <v/>
      </c>
      <c r="L28" s="111" t="str">
        <f>IF('Historical Data'!BT19="","",'Historical Data'!BT19)</f>
        <v/>
      </c>
      <c r="M28" s="114" t="str">
        <f>IF('Historical Data'!BU19="","",'Historical Data'!BU19)</f>
        <v/>
      </c>
      <c r="N28" s="112" t="str">
        <f>IF('Historical Data'!BV19="","",'Historical Data'!BV19)</f>
        <v/>
      </c>
      <c r="P28" s="143" t="str">
        <f>IF('Historical Data'!BW19="","",'Historical Data'!BW19)</f>
        <v/>
      </c>
      <c r="Q28" s="143" t="str">
        <f>IF('Historical Data'!BX19="","",'Historical Data'!BX19)</f>
        <v/>
      </c>
    </row>
    <row r="29" spans="2:17" ht="15.5" thickTop="1" thickBot="1">
      <c r="B29" s="110" t="str">
        <f>IF('Historical Data'!A20="","",'Historical Data'!A20)</f>
        <v/>
      </c>
      <c r="C29" s="322" t="str">
        <f>IF(OR('Historical Data'!B20="",'Historical Data'!B20=45616),"",'Historical Data'!B20)</f>
        <v/>
      </c>
      <c r="D29" s="112" t="str">
        <f>IF('Historical Data'!AG20="","",'Historical Data'!AG20)</f>
        <v/>
      </c>
      <c r="F29" s="111" t="str">
        <f>IF('Historical Data'!BO20="","",'Historical Data'!BO20)</f>
        <v/>
      </c>
      <c r="G29" s="113" t="str">
        <f>IF('Historical Data'!BP20="","",'Historical Data'!BP20)</f>
        <v/>
      </c>
      <c r="H29" s="114" t="str">
        <f>IF('Historical Data'!BQ20="","",'Historical Data'!BQ20)</f>
        <v/>
      </c>
      <c r="I29" s="112" t="str">
        <f>IF('Historical Data'!BR20="","",'Historical Data'!BR20)</f>
        <v/>
      </c>
      <c r="K29" s="111" t="str">
        <f>IF('Historical Data'!BS20="","",'Historical Data'!BS20)</f>
        <v/>
      </c>
      <c r="L29" s="111" t="str">
        <f>IF('Historical Data'!BT20="","",'Historical Data'!BT20)</f>
        <v/>
      </c>
      <c r="M29" s="114" t="str">
        <f>IF('Historical Data'!BU20="","",'Historical Data'!BU20)</f>
        <v/>
      </c>
      <c r="N29" s="112" t="str">
        <f>IF('Historical Data'!BV20="","",'Historical Data'!BV20)</f>
        <v/>
      </c>
      <c r="P29" s="143" t="str">
        <f>IF('Historical Data'!BW20="","",'Historical Data'!BW20)</f>
        <v/>
      </c>
      <c r="Q29" s="143" t="str">
        <f>IF('Historical Data'!BX20="","",'Historical Data'!BX20)</f>
        <v/>
      </c>
    </row>
    <row r="30" spans="2:17" ht="15.5" thickTop="1" thickBot="1">
      <c r="B30" s="110" t="str">
        <f>IF('Historical Data'!A21="","",'Historical Data'!A21)</f>
        <v/>
      </c>
      <c r="C30" s="322" t="str">
        <f>IF(OR('Historical Data'!B21="",'Historical Data'!B21=45616),"",'Historical Data'!B21)</f>
        <v/>
      </c>
      <c r="D30" s="112" t="str">
        <f>IF('Historical Data'!AG21="","",'Historical Data'!AG21)</f>
        <v/>
      </c>
      <c r="F30" s="111" t="str">
        <f>IF('Historical Data'!BO21="","",'Historical Data'!BO21)</f>
        <v/>
      </c>
      <c r="G30" s="113" t="str">
        <f>IF('Historical Data'!BP21="","",'Historical Data'!BP21)</f>
        <v/>
      </c>
      <c r="H30" s="114" t="str">
        <f>IF('Historical Data'!BQ21="","",'Historical Data'!BQ21)</f>
        <v/>
      </c>
      <c r="I30" s="112" t="str">
        <f>IF('Historical Data'!BR21="","",'Historical Data'!BR21)</f>
        <v/>
      </c>
      <c r="K30" s="111" t="str">
        <f>IF('Historical Data'!BS21="","",'Historical Data'!BS21)</f>
        <v/>
      </c>
      <c r="L30" s="111" t="str">
        <f>IF('Historical Data'!BT21="","",'Historical Data'!BT21)</f>
        <v/>
      </c>
      <c r="M30" s="114" t="str">
        <f>IF('Historical Data'!BU21="","",'Historical Data'!BU21)</f>
        <v/>
      </c>
      <c r="N30" s="112" t="str">
        <f>IF('Historical Data'!BV21="","",'Historical Data'!BV21)</f>
        <v/>
      </c>
      <c r="P30" s="143" t="str">
        <f>IF('Historical Data'!BW21="","",'Historical Data'!BW21)</f>
        <v/>
      </c>
      <c r="Q30" s="143" t="str">
        <f>IF('Historical Data'!BX21="","",'Historical Data'!BX21)</f>
        <v/>
      </c>
    </row>
    <row r="31" spans="2:17" ht="15.5" thickTop="1" thickBot="1">
      <c r="B31" s="110" t="str">
        <f>IF('Historical Data'!A22="","",'Historical Data'!A22)</f>
        <v/>
      </c>
      <c r="C31" s="322" t="str">
        <f>IF(OR('Historical Data'!B22="",'Historical Data'!B22=45616),"",'Historical Data'!B22)</f>
        <v/>
      </c>
      <c r="D31" s="112" t="str">
        <f>IF('Historical Data'!AG22="","",'Historical Data'!AG22)</f>
        <v/>
      </c>
      <c r="F31" s="111" t="str">
        <f>IF('Historical Data'!BO22="","",'Historical Data'!BO22)</f>
        <v/>
      </c>
      <c r="G31" s="113" t="str">
        <f>IF('Historical Data'!BP22="","",'Historical Data'!BP22)</f>
        <v/>
      </c>
      <c r="H31" s="114" t="str">
        <f>IF('Historical Data'!BQ22="","",'Historical Data'!BQ22)</f>
        <v/>
      </c>
      <c r="I31" s="112" t="str">
        <f>IF('Historical Data'!BR22="","",'Historical Data'!BR22)</f>
        <v/>
      </c>
      <c r="K31" s="111" t="str">
        <f>IF('Historical Data'!BS22="","",'Historical Data'!BS22)</f>
        <v/>
      </c>
      <c r="L31" s="111" t="str">
        <f>IF('Historical Data'!BT22="","",'Historical Data'!BT22)</f>
        <v/>
      </c>
      <c r="M31" s="114" t="str">
        <f>IF('Historical Data'!BU22="","",'Historical Data'!BU22)</f>
        <v/>
      </c>
      <c r="N31" s="112" t="str">
        <f>IF('Historical Data'!BV22="","",'Historical Data'!BV22)</f>
        <v/>
      </c>
      <c r="P31" s="143" t="str">
        <f>IF('Historical Data'!BW22="","",'Historical Data'!BW22)</f>
        <v/>
      </c>
      <c r="Q31" s="143" t="str">
        <f>IF('Historical Data'!BX22="","",'Historical Data'!BX22)</f>
        <v/>
      </c>
    </row>
    <row r="32" spans="2:17" ht="15.5" thickTop="1" thickBot="1">
      <c r="B32" s="110" t="str">
        <f>IF('Historical Data'!A23="","",'Historical Data'!A23)</f>
        <v/>
      </c>
      <c r="C32" s="322" t="str">
        <f>IF(OR('Historical Data'!B23="",'Historical Data'!B23=45616),"",'Historical Data'!B23)</f>
        <v/>
      </c>
      <c r="D32" s="112" t="str">
        <f>IF('Historical Data'!AG23="","",'Historical Data'!AG23)</f>
        <v/>
      </c>
      <c r="F32" s="111" t="str">
        <f>IF('Historical Data'!BO23="","",'Historical Data'!BO23)</f>
        <v/>
      </c>
      <c r="G32" s="113" t="str">
        <f>IF('Historical Data'!BP23="","",'Historical Data'!BP23)</f>
        <v/>
      </c>
      <c r="H32" s="114" t="str">
        <f>IF('Historical Data'!BQ23="","",'Historical Data'!BQ23)</f>
        <v/>
      </c>
      <c r="I32" s="112" t="str">
        <f>IF('Historical Data'!BR23="","",'Historical Data'!BR23)</f>
        <v/>
      </c>
      <c r="K32" s="111" t="str">
        <f>IF('Historical Data'!BS23="","",'Historical Data'!BS23)</f>
        <v/>
      </c>
      <c r="L32" s="111" t="str">
        <f>IF('Historical Data'!BT23="","",'Historical Data'!BT23)</f>
        <v/>
      </c>
      <c r="M32" s="114" t="str">
        <f>IF('Historical Data'!BU23="","",'Historical Data'!BU23)</f>
        <v/>
      </c>
      <c r="N32" s="112" t="str">
        <f>IF('Historical Data'!BV23="","",'Historical Data'!BV23)</f>
        <v/>
      </c>
      <c r="P32" s="143" t="str">
        <f>IF('Historical Data'!BW23="","",'Historical Data'!BW23)</f>
        <v/>
      </c>
      <c r="Q32" s="143" t="str">
        <f>IF('Historical Data'!BX23="","",'Historical Data'!BX23)</f>
        <v/>
      </c>
    </row>
    <row r="33" spans="2:17" ht="15.5" thickTop="1" thickBot="1">
      <c r="B33" s="110" t="str">
        <f>IF('Historical Data'!A24="","",'Historical Data'!A24)</f>
        <v/>
      </c>
      <c r="C33" s="322" t="str">
        <f>IF(OR('Historical Data'!B24="",'Historical Data'!B24=45616),"",'Historical Data'!B24)</f>
        <v/>
      </c>
      <c r="D33" s="112" t="str">
        <f>IF('Historical Data'!AG24="","",'Historical Data'!AG24)</f>
        <v/>
      </c>
      <c r="F33" s="111" t="str">
        <f>IF('Historical Data'!BO24="","",'Historical Data'!BO24)</f>
        <v/>
      </c>
      <c r="G33" s="113" t="str">
        <f>IF('Historical Data'!BP24="","",'Historical Data'!BP24)</f>
        <v/>
      </c>
      <c r="H33" s="114" t="str">
        <f>IF('Historical Data'!BQ24="","",'Historical Data'!BQ24)</f>
        <v/>
      </c>
      <c r="I33" s="112" t="str">
        <f>IF('Historical Data'!BR24="","",'Historical Data'!BR24)</f>
        <v/>
      </c>
      <c r="K33" s="111" t="str">
        <f>IF('Historical Data'!BS24="","",'Historical Data'!BS24)</f>
        <v/>
      </c>
      <c r="L33" s="111" t="str">
        <f>IF('Historical Data'!BT24="","",'Historical Data'!BT24)</f>
        <v/>
      </c>
      <c r="M33" s="114" t="str">
        <f>IF('Historical Data'!BU24="","",'Historical Data'!BU24)</f>
        <v/>
      </c>
      <c r="N33" s="112" t="str">
        <f>IF('Historical Data'!BV24="","",'Historical Data'!BV24)</f>
        <v/>
      </c>
      <c r="P33" s="143" t="str">
        <f>IF('Historical Data'!BW24="","",'Historical Data'!BW24)</f>
        <v/>
      </c>
      <c r="Q33" s="143" t="str">
        <f>IF('Historical Data'!BX24="","",'Historical Data'!BX24)</f>
        <v/>
      </c>
    </row>
    <row r="34" spans="2:17" ht="15.5" thickTop="1" thickBot="1">
      <c r="B34" s="110" t="str">
        <f>IF('Historical Data'!A25="","",'Historical Data'!A25)</f>
        <v/>
      </c>
      <c r="C34" s="322" t="str">
        <f>IF(OR('Historical Data'!B25="",'Historical Data'!B25=45616),"",'Historical Data'!B25)</f>
        <v/>
      </c>
      <c r="D34" s="112" t="str">
        <f>IF('Historical Data'!AG25="","",'Historical Data'!AG25)</f>
        <v/>
      </c>
      <c r="F34" s="111" t="str">
        <f>IF('Historical Data'!BO25="","",'Historical Data'!BO25)</f>
        <v/>
      </c>
      <c r="G34" s="113" t="str">
        <f>IF('Historical Data'!BP25="","",'Historical Data'!BP25)</f>
        <v/>
      </c>
      <c r="H34" s="114" t="str">
        <f>IF('Historical Data'!BQ25="","",'Historical Data'!BQ25)</f>
        <v/>
      </c>
      <c r="I34" s="112" t="str">
        <f>IF('Historical Data'!BR25="","",'Historical Data'!BR25)</f>
        <v/>
      </c>
      <c r="K34" s="111" t="str">
        <f>IF('Historical Data'!BS25="","",'Historical Data'!BS25)</f>
        <v/>
      </c>
      <c r="L34" s="111" t="str">
        <f>IF('Historical Data'!BT25="","",'Historical Data'!BT25)</f>
        <v/>
      </c>
      <c r="M34" s="114" t="str">
        <f>IF('Historical Data'!BU25="","",'Historical Data'!BU25)</f>
        <v/>
      </c>
      <c r="N34" s="112" t="str">
        <f>IF('Historical Data'!BV25="","",'Historical Data'!BV25)</f>
        <v/>
      </c>
      <c r="P34" s="143" t="str">
        <f>IF('Historical Data'!BW25="","",'Historical Data'!BW25)</f>
        <v/>
      </c>
      <c r="Q34" s="143" t="str">
        <f>IF('Historical Data'!BX25="","",'Historical Data'!BX25)</f>
        <v/>
      </c>
    </row>
    <row r="35" spans="2:17" ht="15.5" thickTop="1" thickBot="1">
      <c r="B35" s="110" t="str">
        <f>IF('Historical Data'!A26="","",'Historical Data'!A26)</f>
        <v/>
      </c>
      <c r="C35" s="322" t="str">
        <f>IF(OR('Historical Data'!B26="",'Historical Data'!B26=45616),"",'Historical Data'!B26)</f>
        <v/>
      </c>
      <c r="D35" s="112" t="str">
        <f>IF('Historical Data'!AG26="","",'Historical Data'!AG26)</f>
        <v/>
      </c>
      <c r="F35" s="111" t="str">
        <f>IF('Historical Data'!BO26="","",'Historical Data'!BO26)</f>
        <v/>
      </c>
      <c r="G35" s="113" t="str">
        <f>IF('Historical Data'!BP26="","",'Historical Data'!BP26)</f>
        <v/>
      </c>
      <c r="H35" s="114" t="str">
        <f>IF('Historical Data'!BQ26="","",'Historical Data'!BQ26)</f>
        <v/>
      </c>
      <c r="I35" s="112" t="str">
        <f>IF('Historical Data'!BR26="","",'Historical Data'!BR26)</f>
        <v/>
      </c>
      <c r="K35" s="111" t="str">
        <f>IF('Historical Data'!BS26="","",'Historical Data'!BS26)</f>
        <v/>
      </c>
      <c r="L35" s="111" t="str">
        <f>IF('Historical Data'!BT26="","",'Historical Data'!BT26)</f>
        <v/>
      </c>
      <c r="M35" s="114" t="str">
        <f>IF('Historical Data'!BU26="","",'Historical Data'!BU26)</f>
        <v/>
      </c>
      <c r="N35" s="112" t="str">
        <f>IF('Historical Data'!BV26="","",'Historical Data'!BV26)</f>
        <v/>
      </c>
      <c r="P35" s="143" t="str">
        <f>IF('Historical Data'!BW26="","",'Historical Data'!BW26)</f>
        <v/>
      </c>
      <c r="Q35" s="143" t="str">
        <f>IF('Historical Data'!BX26="","",'Historical Data'!BX26)</f>
        <v/>
      </c>
    </row>
    <row r="36" spans="2:17" ht="15.5" thickTop="1" thickBot="1">
      <c r="B36" s="110" t="str">
        <f>IF('Historical Data'!A27="","",'Historical Data'!A27)</f>
        <v/>
      </c>
      <c r="C36" s="322" t="str">
        <f>IF(OR('Historical Data'!B27="",'Historical Data'!B27=45616),"",'Historical Data'!B27)</f>
        <v/>
      </c>
      <c r="D36" s="112" t="str">
        <f>IF('Historical Data'!AG27="","",'Historical Data'!AG27)</f>
        <v/>
      </c>
      <c r="F36" s="111" t="str">
        <f>IF('Historical Data'!BO27="","",'Historical Data'!BO27)</f>
        <v/>
      </c>
      <c r="G36" s="113" t="str">
        <f>IF('Historical Data'!BP27="","",'Historical Data'!BP27)</f>
        <v/>
      </c>
      <c r="H36" s="114" t="str">
        <f>IF('Historical Data'!BQ27="","",'Historical Data'!BQ27)</f>
        <v/>
      </c>
      <c r="I36" s="112" t="str">
        <f>IF('Historical Data'!BR27="","",'Historical Data'!BR27)</f>
        <v/>
      </c>
      <c r="K36" s="111" t="str">
        <f>IF('Historical Data'!BS27="","",'Historical Data'!BS27)</f>
        <v/>
      </c>
      <c r="L36" s="111" t="str">
        <f>IF('Historical Data'!BT27="","",'Historical Data'!BT27)</f>
        <v/>
      </c>
      <c r="M36" s="114" t="str">
        <f>IF('Historical Data'!BU27="","",'Historical Data'!BU27)</f>
        <v/>
      </c>
      <c r="N36" s="112" t="str">
        <f>IF('Historical Data'!BV27="","",'Historical Data'!BV27)</f>
        <v/>
      </c>
      <c r="P36" s="143" t="str">
        <f>IF('Historical Data'!BW27="","",'Historical Data'!BW27)</f>
        <v/>
      </c>
      <c r="Q36" s="143" t="str">
        <f>IF('Historical Data'!BX27="","",'Historical Data'!BX27)</f>
        <v/>
      </c>
    </row>
    <row r="37" spans="2:17" ht="15.5" thickTop="1" thickBot="1">
      <c r="B37" s="110" t="str">
        <f>IF('Historical Data'!A28="","",'Historical Data'!A28)</f>
        <v/>
      </c>
      <c r="C37" s="322" t="str">
        <f>IF(OR('Historical Data'!B28="",'Historical Data'!B28=45616),"",'Historical Data'!B28)</f>
        <v/>
      </c>
      <c r="D37" s="112" t="str">
        <f>IF('Historical Data'!AG28="","",'Historical Data'!AG28)</f>
        <v/>
      </c>
      <c r="F37" s="111" t="str">
        <f>IF('Historical Data'!BO28="","",'Historical Data'!BO28)</f>
        <v/>
      </c>
      <c r="G37" s="113" t="str">
        <f>IF('Historical Data'!BP28="","",'Historical Data'!BP28)</f>
        <v/>
      </c>
      <c r="H37" s="114" t="str">
        <f>IF('Historical Data'!BQ28="","",'Historical Data'!BQ28)</f>
        <v/>
      </c>
      <c r="I37" s="112" t="str">
        <f>IF('Historical Data'!BR28="","",'Historical Data'!BR28)</f>
        <v/>
      </c>
      <c r="K37" s="111" t="str">
        <f>IF('Historical Data'!BS28="","",'Historical Data'!BS28)</f>
        <v/>
      </c>
      <c r="L37" s="111" t="str">
        <f>IF('Historical Data'!BT28="","",'Historical Data'!BT28)</f>
        <v/>
      </c>
      <c r="M37" s="114" t="str">
        <f>IF('Historical Data'!BU28="","",'Historical Data'!BU28)</f>
        <v/>
      </c>
      <c r="N37" s="112" t="str">
        <f>IF('Historical Data'!BV28="","",'Historical Data'!BV28)</f>
        <v/>
      </c>
      <c r="P37" s="143" t="str">
        <f>IF('Historical Data'!BW28="","",'Historical Data'!BW28)</f>
        <v/>
      </c>
      <c r="Q37" s="143" t="str">
        <f>IF('Historical Data'!BX28="","",'Historical Data'!BX28)</f>
        <v/>
      </c>
    </row>
    <row r="38" spans="2:17" ht="15.5" thickTop="1" thickBot="1">
      <c r="B38" s="110" t="str">
        <f>IF('Historical Data'!A29="","",'Historical Data'!A29)</f>
        <v/>
      </c>
      <c r="C38" s="322" t="str">
        <f>IF(OR('Historical Data'!B29="",'Historical Data'!B29=45616),"",'Historical Data'!B29)</f>
        <v/>
      </c>
      <c r="D38" s="112" t="str">
        <f>IF('Historical Data'!AG29="","",'Historical Data'!AG29)</f>
        <v/>
      </c>
      <c r="F38" s="111" t="str">
        <f>IF('Historical Data'!BO29="","",'Historical Data'!BO29)</f>
        <v/>
      </c>
      <c r="G38" s="113" t="str">
        <f>IF('Historical Data'!BP29="","",'Historical Data'!BP29)</f>
        <v/>
      </c>
      <c r="H38" s="114" t="str">
        <f>IF('Historical Data'!BQ29="","",'Historical Data'!BQ29)</f>
        <v/>
      </c>
      <c r="I38" s="112" t="str">
        <f>IF('Historical Data'!BR29="","",'Historical Data'!BR29)</f>
        <v/>
      </c>
      <c r="K38" s="111" t="str">
        <f>IF('Historical Data'!BS29="","",'Historical Data'!BS29)</f>
        <v/>
      </c>
      <c r="L38" s="111" t="str">
        <f>IF('Historical Data'!BT29="","",'Historical Data'!BT29)</f>
        <v/>
      </c>
      <c r="M38" s="114" t="str">
        <f>IF('Historical Data'!BU29="","",'Historical Data'!BU29)</f>
        <v/>
      </c>
      <c r="N38" s="112" t="str">
        <f>IF('Historical Data'!BV29="","",'Historical Data'!BV29)</f>
        <v/>
      </c>
      <c r="P38" s="143" t="str">
        <f>IF('Historical Data'!BW29="","",'Historical Data'!BW29)</f>
        <v/>
      </c>
      <c r="Q38" s="143" t="str">
        <f>IF('Historical Data'!BX29="","",'Historical Data'!BX29)</f>
        <v/>
      </c>
    </row>
    <row r="39" spans="2:17" ht="15.5" thickTop="1" thickBot="1">
      <c r="B39" s="110" t="str">
        <f>IF('Historical Data'!A30="","",'Historical Data'!A30)</f>
        <v/>
      </c>
      <c r="C39" s="322" t="str">
        <f>IF(OR('Historical Data'!B30="",'Historical Data'!B30=45616),"",'Historical Data'!B30)</f>
        <v/>
      </c>
      <c r="D39" s="112" t="str">
        <f>IF('Historical Data'!AG30="","",'Historical Data'!AG30)</f>
        <v/>
      </c>
      <c r="F39" s="111" t="str">
        <f>IF('Historical Data'!BO30="","",'Historical Data'!BO30)</f>
        <v/>
      </c>
      <c r="G39" s="113" t="str">
        <f>IF('Historical Data'!BP30="","",'Historical Data'!BP30)</f>
        <v/>
      </c>
      <c r="H39" s="114" t="str">
        <f>IF('Historical Data'!BQ30="","",'Historical Data'!BQ30)</f>
        <v/>
      </c>
      <c r="I39" s="112" t="str">
        <f>IF('Historical Data'!BR30="","",'Historical Data'!BR30)</f>
        <v/>
      </c>
      <c r="K39" s="111" t="str">
        <f>IF('Historical Data'!BS30="","",'Historical Data'!BS30)</f>
        <v/>
      </c>
      <c r="L39" s="111" t="str">
        <f>IF('Historical Data'!BT30="","",'Historical Data'!BT30)</f>
        <v/>
      </c>
      <c r="M39" s="114" t="str">
        <f>IF('Historical Data'!BU30="","",'Historical Data'!BU30)</f>
        <v/>
      </c>
      <c r="N39" s="112" t="str">
        <f>IF('Historical Data'!BV30="","",'Historical Data'!BV30)</f>
        <v/>
      </c>
      <c r="P39" s="143" t="str">
        <f>IF('Historical Data'!BW30="","",'Historical Data'!BW30)</f>
        <v/>
      </c>
      <c r="Q39" s="143" t="str">
        <f>IF('Historical Data'!BX30="","",'Historical Data'!BX30)</f>
        <v/>
      </c>
    </row>
    <row r="40" spans="2:17" ht="15.5" thickTop="1" thickBot="1">
      <c r="B40" s="110" t="str">
        <f>IF('Historical Data'!A31="","",'Historical Data'!A31)</f>
        <v/>
      </c>
      <c r="C40" s="322" t="str">
        <f>IF(OR('Historical Data'!B31="",'Historical Data'!B31=45616),"",'Historical Data'!B31)</f>
        <v/>
      </c>
      <c r="D40" s="112" t="str">
        <f>IF('Historical Data'!AG31="","",'Historical Data'!AG31)</f>
        <v/>
      </c>
      <c r="F40" s="111" t="str">
        <f>IF('Historical Data'!BO31="","",'Historical Data'!BO31)</f>
        <v/>
      </c>
      <c r="G40" s="113" t="str">
        <f>IF('Historical Data'!BP31="","",'Historical Data'!BP31)</f>
        <v/>
      </c>
      <c r="H40" s="114" t="str">
        <f>IF('Historical Data'!BQ31="","",'Historical Data'!BQ31)</f>
        <v/>
      </c>
      <c r="I40" s="112" t="str">
        <f>IF('Historical Data'!BR31="","",'Historical Data'!BR31)</f>
        <v/>
      </c>
      <c r="K40" s="111" t="str">
        <f>IF('Historical Data'!BS31="","",'Historical Data'!BS31)</f>
        <v/>
      </c>
      <c r="L40" s="111" t="str">
        <f>IF('Historical Data'!BT31="","",'Historical Data'!BT31)</f>
        <v/>
      </c>
      <c r="M40" s="114" t="str">
        <f>IF('Historical Data'!BU31="","",'Historical Data'!BU31)</f>
        <v/>
      </c>
      <c r="N40" s="112" t="str">
        <f>IF('Historical Data'!BV31="","",'Historical Data'!BV31)</f>
        <v/>
      </c>
      <c r="P40" s="143" t="str">
        <f>IF('Historical Data'!BW31="","",'Historical Data'!BW31)</f>
        <v/>
      </c>
      <c r="Q40" s="143" t="str">
        <f>IF('Historical Data'!BX31="","",'Historical Data'!BX31)</f>
        <v/>
      </c>
    </row>
    <row r="41" spans="2:17" ht="15.5" thickTop="1" thickBot="1">
      <c r="B41" s="110" t="str">
        <f>IF('Historical Data'!A32="","",'Historical Data'!A32)</f>
        <v/>
      </c>
      <c r="C41" s="322" t="str">
        <f>IF(OR('Historical Data'!B32="",'Historical Data'!B32=45616),"",'Historical Data'!B32)</f>
        <v/>
      </c>
      <c r="D41" s="112" t="str">
        <f>IF('Historical Data'!AG32="","",'Historical Data'!AG32)</f>
        <v/>
      </c>
      <c r="F41" s="111" t="str">
        <f>IF('Historical Data'!BO32="","",'Historical Data'!BO32)</f>
        <v/>
      </c>
      <c r="G41" s="113" t="str">
        <f>IF('Historical Data'!BP32="","",'Historical Data'!BP32)</f>
        <v/>
      </c>
      <c r="H41" s="114" t="str">
        <f>IF('Historical Data'!BQ32="","",'Historical Data'!BQ32)</f>
        <v/>
      </c>
      <c r="I41" s="112" t="str">
        <f>IF('Historical Data'!BR32="","",'Historical Data'!BR32)</f>
        <v/>
      </c>
      <c r="K41" s="111" t="str">
        <f>IF('Historical Data'!BS32="","",'Historical Data'!BS32)</f>
        <v/>
      </c>
      <c r="L41" s="111" t="str">
        <f>IF('Historical Data'!BT32="","",'Historical Data'!BT32)</f>
        <v/>
      </c>
      <c r="M41" s="114" t="str">
        <f>IF('Historical Data'!BU32="","",'Historical Data'!BU32)</f>
        <v/>
      </c>
      <c r="N41" s="112" t="str">
        <f>IF('Historical Data'!BV32="","",'Historical Data'!BV32)</f>
        <v/>
      </c>
      <c r="P41" s="143" t="str">
        <f>IF('Historical Data'!BW32="","",'Historical Data'!BW32)</f>
        <v/>
      </c>
      <c r="Q41" s="143" t="str">
        <f>IF('Historical Data'!BX32="","",'Historical Data'!BX32)</f>
        <v/>
      </c>
    </row>
    <row r="42" spans="2:17" ht="15.5" thickTop="1" thickBot="1">
      <c r="B42" s="110" t="str">
        <f>IF('Historical Data'!A33="","",'Historical Data'!A33)</f>
        <v/>
      </c>
      <c r="C42" s="322" t="str">
        <f>IF(OR('Historical Data'!B33="",'Historical Data'!B33=45616),"",'Historical Data'!B33)</f>
        <v/>
      </c>
      <c r="D42" s="112" t="str">
        <f>IF('Historical Data'!AG33="","",'Historical Data'!AG33)</f>
        <v/>
      </c>
      <c r="F42" s="111" t="str">
        <f>IF('Historical Data'!BO33="","",'Historical Data'!BO33)</f>
        <v/>
      </c>
      <c r="G42" s="113" t="str">
        <f>IF('Historical Data'!BP33="","",'Historical Data'!BP33)</f>
        <v/>
      </c>
      <c r="H42" s="114" t="str">
        <f>IF('Historical Data'!BQ33="","",'Historical Data'!BQ33)</f>
        <v/>
      </c>
      <c r="I42" s="112" t="str">
        <f>IF('Historical Data'!BR33="","",'Historical Data'!BR33)</f>
        <v/>
      </c>
      <c r="K42" s="111" t="str">
        <f>IF('Historical Data'!BS33="","",'Historical Data'!BS33)</f>
        <v/>
      </c>
      <c r="L42" s="111" t="str">
        <f>IF('Historical Data'!BT33="","",'Historical Data'!BT33)</f>
        <v/>
      </c>
      <c r="M42" s="114" t="str">
        <f>IF('Historical Data'!BU33="","",'Historical Data'!BU33)</f>
        <v/>
      </c>
      <c r="N42" s="112" t="str">
        <f>IF('Historical Data'!BV33="","",'Historical Data'!BV33)</f>
        <v/>
      </c>
      <c r="P42" s="143" t="str">
        <f>IF('Historical Data'!BW33="","",'Historical Data'!BW33)</f>
        <v/>
      </c>
      <c r="Q42" s="143" t="str">
        <f>IF('Historical Data'!BX33="","",'Historical Data'!BX33)</f>
        <v/>
      </c>
    </row>
    <row r="43" spans="2:17" ht="15.5" thickTop="1" thickBot="1">
      <c r="B43" s="110" t="str">
        <f>IF('Historical Data'!A34="","",'Historical Data'!A34)</f>
        <v/>
      </c>
      <c r="C43" s="322" t="str">
        <f>IF(OR('Historical Data'!B34="",'Historical Data'!B34=45616),"",'Historical Data'!B34)</f>
        <v/>
      </c>
      <c r="D43" s="112" t="str">
        <f>IF('Historical Data'!AG34="","",'Historical Data'!AG34)</f>
        <v/>
      </c>
      <c r="F43" s="111" t="str">
        <f>IF('Historical Data'!BO34="","",'Historical Data'!BO34)</f>
        <v/>
      </c>
      <c r="G43" s="113" t="str">
        <f>IF('Historical Data'!BP34="","",'Historical Data'!BP34)</f>
        <v/>
      </c>
      <c r="H43" s="114" t="str">
        <f>IF('Historical Data'!BQ34="","",'Historical Data'!BQ34)</f>
        <v/>
      </c>
      <c r="I43" s="112" t="str">
        <f>IF('Historical Data'!BR34="","",'Historical Data'!BR34)</f>
        <v/>
      </c>
      <c r="K43" s="111" t="str">
        <f>IF('Historical Data'!BS34="","",'Historical Data'!BS34)</f>
        <v/>
      </c>
      <c r="L43" s="111" t="str">
        <f>IF('Historical Data'!BT34="","",'Historical Data'!BT34)</f>
        <v/>
      </c>
      <c r="M43" s="114" t="str">
        <f>IF('Historical Data'!BU34="","",'Historical Data'!BU34)</f>
        <v/>
      </c>
      <c r="N43" s="112" t="str">
        <f>IF('Historical Data'!BV34="","",'Historical Data'!BV34)</f>
        <v/>
      </c>
      <c r="P43" s="143" t="str">
        <f>IF('Historical Data'!BW34="","",'Historical Data'!BW34)</f>
        <v/>
      </c>
      <c r="Q43" s="143" t="str">
        <f>IF('Historical Data'!BX34="","",'Historical Data'!BX34)</f>
        <v/>
      </c>
    </row>
    <row r="44" spans="2:17" ht="15.5" thickTop="1" thickBot="1">
      <c r="B44" s="110" t="str">
        <f>IF('Historical Data'!A35="","",'Historical Data'!A35)</f>
        <v/>
      </c>
      <c r="C44" s="322" t="str">
        <f>IF(OR('Historical Data'!B35="",'Historical Data'!B35=45616),"",'Historical Data'!B35)</f>
        <v/>
      </c>
      <c r="D44" s="112" t="str">
        <f>IF('Historical Data'!AG35="","",'Historical Data'!AG35)</f>
        <v/>
      </c>
      <c r="F44" s="111" t="str">
        <f>IF('Historical Data'!BO35="","",'Historical Data'!BO35)</f>
        <v/>
      </c>
      <c r="G44" s="113" t="str">
        <f>IF('Historical Data'!BP35="","",'Historical Data'!BP35)</f>
        <v/>
      </c>
      <c r="H44" s="114" t="str">
        <f>IF('Historical Data'!BQ35="","",'Historical Data'!BQ35)</f>
        <v/>
      </c>
      <c r="I44" s="112" t="str">
        <f>IF('Historical Data'!BR35="","",'Historical Data'!BR35)</f>
        <v/>
      </c>
      <c r="K44" s="111" t="str">
        <f>IF('Historical Data'!BS35="","",'Historical Data'!BS35)</f>
        <v/>
      </c>
      <c r="L44" s="111" t="str">
        <f>IF('Historical Data'!BT35="","",'Historical Data'!BT35)</f>
        <v/>
      </c>
      <c r="M44" s="114" t="str">
        <f>IF('Historical Data'!BU35="","",'Historical Data'!BU35)</f>
        <v/>
      </c>
      <c r="N44" s="112" t="str">
        <f>IF('Historical Data'!BV35="","",'Historical Data'!BV35)</f>
        <v/>
      </c>
      <c r="P44" s="143" t="str">
        <f>IF('Historical Data'!BW35="","",'Historical Data'!BW35)</f>
        <v/>
      </c>
      <c r="Q44" s="143" t="str">
        <f>IF('Historical Data'!BX35="","",'Historical Data'!BX35)</f>
        <v/>
      </c>
    </row>
    <row r="45" spans="2:17" ht="15.5" thickTop="1" thickBot="1">
      <c r="B45" s="110" t="str">
        <f>IF('Historical Data'!A36="","",'Historical Data'!A36)</f>
        <v/>
      </c>
      <c r="C45" s="322" t="str">
        <f>IF(OR('Historical Data'!B36="",'Historical Data'!B36=45616),"",'Historical Data'!B36)</f>
        <v/>
      </c>
      <c r="D45" s="112" t="str">
        <f>IF('Historical Data'!AG36="","",'Historical Data'!AG36)</f>
        <v/>
      </c>
      <c r="F45" s="111" t="str">
        <f>IF('Historical Data'!BO36="","",'Historical Data'!BO36)</f>
        <v/>
      </c>
      <c r="G45" s="113" t="str">
        <f>IF('Historical Data'!BP36="","",'Historical Data'!BP36)</f>
        <v/>
      </c>
      <c r="H45" s="114" t="str">
        <f>IF('Historical Data'!BQ36="","",'Historical Data'!BQ36)</f>
        <v/>
      </c>
      <c r="I45" s="112" t="str">
        <f>IF('Historical Data'!BR36="","",'Historical Data'!BR36)</f>
        <v/>
      </c>
      <c r="K45" s="111" t="str">
        <f>IF('Historical Data'!BS36="","",'Historical Data'!BS36)</f>
        <v/>
      </c>
      <c r="L45" s="111" t="str">
        <f>IF('Historical Data'!BT36="","",'Historical Data'!BT36)</f>
        <v/>
      </c>
      <c r="M45" s="114" t="str">
        <f>IF('Historical Data'!BU36="","",'Historical Data'!BU36)</f>
        <v/>
      </c>
      <c r="N45" s="112" t="str">
        <f>IF('Historical Data'!BV36="","",'Historical Data'!BV36)</f>
        <v/>
      </c>
      <c r="P45" s="143" t="str">
        <f>IF('Historical Data'!BW36="","",'Historical Data'!BW36)</f>
        <v/>
      </c>
      <c r="Q45" s="143" t="str">
        <f>IF('Historical Data'!BX36="","",'Historical Data'!BX36)</f>
        <v/>
      </c>
    </row>
    <row r="46" spans="2:17" ht="15.5" thickTop="1" thickBot="1">
      <c r="B46" s="110" t="str">
        <f>IF('Historical Data'!A37="","",'Historical Data'!A37)</f>
        <v/>
      </c>
      <c r="C46" s="322" t="str">
        <f>IF(OR('Historical Data'!B37="",'Historical Data'!B37=45616),"",'Historical Data'!B37)</f>
        <v/>
      </c>
      <c r="D46" s="112" t="str">
        <f>IF('Historical Data'!AG37="","",'Historical Data'!AG37)</f>
        <v/>
      </c>
      <c r="F46" s="111" t="str">
        <f>IF('Historical Data'!BO37="","",'Historical Data'!BO37)</f>
        <v/>
      </c>
      <c r="G46" s="113" t="str">
        <f>IF('Historical Data'!BP37="","",'Historical Data'!BP37)</f>
        <v/>
      </c>
      <c r="H46" s="114" t="str">
        <f>IF('Historical Data'!BQ37="","",'Historical Data'!BQ37)</f>
        <v/>
      </c>
      <c r="I46" s="112" t="str">
        <f>IF('Historical Data'!BR37="","",'Historical Data'!BR37)</f>
        <v/>
      </c>
      <c r="K46" s="111" t="str">
        <f>IF('Historical Data'!BS37="","",'Historical Data'!BS37)</f>
        <v/>
      </c>
      <c r="L46" s="111" t="str">
        <f>IF('Historical Data'!BT37="","",'Historical Data'!BT37)</f>
        <v/>
      </c>
      <c r="M46" s="114" t="str">
        <f>IF('Historical Data'!BU37="","",'Historical Data'!BU37)</f>
        <v/>
      </c>
      <c r="N46" s="112" t="str">
        <f>IF('Historical Data'!BV37="","",'Historical Data'!BV37)</f>
        <v/>
      </c>
      <c r="P46" s="143" t="str">
        <f>IF('Historical Data'!BW37="","",'Historical Data'!BW37)</f>
        <v/>
      </c>
      <c r="Q46" s="143" t="str">
        <f>IF('Historical Data'!BX37="","",'Historical Data'!BX37)</f>
        <v/>
      </c>
    </row>
    <row r="47" spans="2:17" ht="15.5" thickTop="1" thickBot="1">
      <c r="B47" s="110" t="str">
        <f>IF('Historical Data'!A38="","",'Historical Data'!A38)</f>
        <v/>
      </c>
      <c r="C47" s="322" t="str">
        <f>IF(OR('Historical Data'!B38="",'Historical Data'!B38=45616),"",'Historical Data'!B38)</f>
        <v/>
      </c>
      <c r="D47" s="112" t="str">
        <f>IF('Historical Data'!AG38="","",'Historical Data'!AG38)</f>
        <v/>
      </c>
      <c r="F47" s="111" t="str">
        <f>IF('Historical Data'!BO38="","",'Historical Data'!BO38)</f>
        <v/>
      </c>
      <c r="G47" s="113" t="str">
        <f>IF('Historical Data'!BP38="","",'Historical Data'!BP38)</f>
        <v/>
      </c>
      <c r="H47" s="114" t="str">
        <f>IF('Historical Data'!BQ38="","",'Historical Data'!BQ38)</f>
        <v/>
      </c>
      <c r="I47" s="112" t="str">
        <f>IF('Historical Data'!BR38="","",'Historical Data'!BR38)</f>
        <v/>
      </c>
      <c r="K47" s="111" t="str">
        <f>IF('Historical Data'!BS38="","",'Historical Data'!BS38)</f>
        <v/>
      </c>
      <c r="L47" s="111" t="str">
        <f>IF('Historical Data'!BT38="","",'Historical Data'!BT38)</f>
        <v/>
      </c>
      <c r="M47" s="114" t="str">
        <f>IF('Historical Data'!BU38="","",'Historical Data'!BU38)</f>
        <v/>
      </c>
      <c r="N47" s="112" t="str">
        <f>IF('Historical Data'!BV38="","",'Historical Data'!BV38)</f>
        <v/>
      </c>
      <c r="P47" s="143" t="str">
        <f>IF('Historical Data'!BW38="","",'Historical Data'!BW38)</f>
        <v/>
      </c>
      <c r="Q47" s="143" t="str">
        <f>IF('Historical Data'!BX38="","",'Historical Data'!BX38)</f>
        <v/>
      </c>
    </row>
    <row r="48" spans="2:17" ht="15.5" thickTop="1" thickBot="1">
      <c r="B48" s="110" t="str">
        <f>IF('Historical Data'!A39="","",'Historical Data'!A39)</f>
        <v/>
      </c>
      <c r="C48" s="322" t="str">
        <f>IF(OR('Historical Data'!B39="",'Historical Data'!B39=45616),"",'Historical Data'!B39)</f>
        <v/>
      </c>
      <c r="D48" s="112" t="str">
        <f>IF('Historical Data'!AG39="","",'Historical Data'!AG39)</f>
        <v/>
      </c>
      <c r="F48" s="111" t="str">
        <f>IF('Historical Data'!BO39="","",'Historical Data'!BO39)</f>
        <v/>
      </c>
      <c r="G48" s="113" t="str">
        <f>IF('Historical Data'!BP39="","",'Historical Data'!BP39)</f>
        <v/>
      </c>
      <c r="H48" s="114" t="str">
        <f>IF('Historical Data'!BQ39="","",'Historical Data'!BQ39)</f>
        <v/>
      </c>
      <c r="I48" s="112" t="str">
        <f>IF('Historical Data'!BR39="","",'Historical Data'!BR39)</f>
        <v/>
      </c>
      <c r="K48" s="111" t="str">
        <f>IF('Historical Data'!BS39="","",'Historical Data'!BS39)</f>
        <v/>
      </c>
      <c r="L48" s="111" t="str">
        <f>IF('Historical Data'!BT39="","",'Historical Data'!BT39)</f>
        <v/>
      </c>
      <c r="M48" s="114" t="str">
        <f>IF('Historical Data'!BU39="","",'Historical Data'!BU39)</f>
        <v/>
      </c>
      <c r="N48" s="112" t="str">
        <f>IF('Historical Data'!BV39="","",'Historical Data'!BV39)</f>
        <v/>
      </c>
      <c r="P48" s="143" t="str">
        <f>IF('Historical Data'!BW39="","",'Historical Data'!BW39)</f>
        <v/>
      </c>
      <c r="Q48" s="143" t="str">
        <f>IF('Historical Data'!BX39="","",'Historical Data'!BX39)</f>
        <v/>
      </c>
    </row>
    <row r="49" spans="2:17" ht="15.5" thickTop="1" thickBot="1">
      <c r="B49" s="110" t="str">
        <f>IF('Historical Data'!A40="","",'Historical Data'!A40)</f>
        <v/>
      </c>
      <c r="C49" s="322" t="str">
        <f>IF(OR('Historical Data'!B40="",'Historical Data'!B40=45616),"",'Historical Data'!B40)</f>
        <v/>
      </c>
      <c r="D49" s="112" t="str">
        <f>IF('Historical Data'!AG40="","",'Historical Data'!AG40)</f>
        <v/>
      </c>
      <c r="F49" s="111" t="str">
        <f>IF('Historical Data'!BO40="","",'Historical Data'!BO40)</f>
        <v/>
      </c>
      <c r="G49" s="113" t="str">
        <f>IF('Historical Data'!BP40="","",'Historical Data'!BP40)</f>
        <v/>
      </c>
      <c r="H49" s="114" t="str">
        <f>IF('Historical Data'!BQ40="","",'Historical Data'!BQ40)</f>
        <v/>
      </c>
      <c r="I49" s="112" t="str">
        <f>IF('Historical Data'!BR40="","",'Historical Data'!BR40)</f>
        <v/>
      </c>
      <c r="K49" s="111" t="str">
        <f>IF('Historical Data'!BS40="","",'Historical Data'!BS40)</f>
        <v/>
      </c>
      <c r="L49" s="111" t="str">
        <f>IF('Historical Data'!BT40="","",'Historical Data'!BT40)</f>
        <v/>
      </c>
      <c r="M49" s="114" t="str">
        <f>IF('Historical Data'!BU40="","",'Historical Data'!BU40)</f>
        <v/>
      </c>
      <c r="N49" s="112" t="str">
        <f>IF('Historical Data'!BV40="","",'Historical Data'!BV40)</f>
        <v/>
      </c>
      <c r="P49" s="143" t="str">
        <f>IF('Historical Data'!BW40="","",'Historical Data'!BW40)</f>
        <v/>
      </c>
      <c r="Q49" s="143" t="str">
        <f>IF('Historical Data'!BX40="","",'Historical Data'!BX40)</f>
        <v/>
      </c>
    </row>
    <row r="50" spans="2:17" ht="15.5" thickTop="1" thickBot="1">
      <c r="B50" s="110" t="str">
        <f>IF('Historical Data'!A41="","",'Historical Data'!A41)</f>
        <v/>
      </c>
      <c r="C50" s="322" t="str">
        <f>IF(OR('Historical Data'!B41="",'Historical Data'!B41=45616),"",'Historical Data'!B41)</f>
        <v/>
      </c>
      <c r="D50" s="112" t="str">
        <f>IF('Historical Data'!AG41="","",'Historical Data'!AG41)</f>
        <v/>
      </c>
      <c r="F50" s="111" t="str">
        <f>IF('Historical Data'!BO41="","",'Historical Data'!BO41)</f>
        <v/>
      </c>
      <c r="G50" s="113" t="str">
        <f>IF('Historical Data'!BP41="","",'Historical Data'!BP41)</f>
        <v/>
      </c>
      <c r="H50" s="114" t="str">
        <f>IF('Historical Data'!BQ41="","",'Historical Data'!BQ41)</f>
        <v/>
      </c>
      <c r="I50" s="112" t="str">
        <f>IF('Historical Data'!BR41="","",'Historical Data'!BR41)</f>
        <v/>
      </c>
      <c r="K50" s="111" t="str">
        <f>IF('Historical Data'!BS41="","",'Historical Data'!BS41)</f>
        <v/>
      </c>
      <c r="L50" s="111" t="str">
        <f>IF('Historical Data'!BT41="","",'Historical Data'!BT41)</f>
        <v/>
      </c>
      <c r="M50" s="114" t="str">
        <f>IF('Historical Data'!BU41="","",'Historical Data'!BU41)</f>
        <v/>
      </c>
      <c r="N50" s="112" t="str">
        <f>IF('Historical Data'!BV41="","",'Historical Data'!BV41)</f>
        <v/>
      </c>
      <c r="P50" s="143" t="str">
        <f>IF('Historical Data'!BW41="","",'Historical Data'!BW41)</f>
        <v/>
      </c>
      <c r="Q50" s="143" t="str">
        <f>IF('Historical Data'!BX41="","",'Historical Data'!BX41)</f>
        <v/>
      </c>
    </row>
    <row r="51" spans="2:17" ht="15.5" thickTop="1" thickBot="1">
      <c r="B51" s="110" t="str">
        <f>IF('Historical Data'!A42="","",'Historical Data'!A42)</f>
        <v/>
      </c>
      <c r="C51" s="322" t="str">
        <f>IF(OR('Historical Data'!B42="",'Historical Data'!B42=45616),"",'Historical Data'!B42)</f>
        <v/>
      </c>
      <c r="D51" s="112" t="str">
        <f>IF('Historical Data'!AG42="","",'Historical Data'!AG42)</f>
        <v/>
      </c>
      <c r="F51" s="111" t="str">
        <f>IF('Historical Data'!BO42="","",'Historical Data'!BO42)</f>
        <v/>
      </c>
      <c r="G51" s="113" t="str">
        <f>IF('Historical Data'!BP42="","",'Historical Data'!BP42)</f>
        <v/>
      </c>
      <c r="H51" s="114" t="str">
        <f>IF('Historical Data'!BQ42="","",'Historical Data'!BQ42)</f>
        <v/>
      </c>
      <c r="I51" s="112" t="str">
        <f>IF('Historical Data'!BR42="","",'Historical Data'!BR42)</f>
        <v/>
      </c>
      <c r="K51" s="111" t="str">
        <f>IF('Historical Data'!BS42="","",'Historical Data'!BS42)</f>
        <v/>
      </c>
      <c r="L51" s="111" t="str">
        <f>IF('Historical Data'!BT42="","",'Historical Data'!BT42)</f>
        <v/>
      </c>
      <c r="M51" s="114" t="str">
        <f>IF('Historical Data'!BU42="","",'Historical Data'!BU42)</f>
        <v/>
      </c>
      <c r="N51" s="112" t="str">
        <f>IF('Historical Data'!BV42="","",'Historical Data'!BV42)</f>
        <v/>
      </c>
      <c r="P51" s="143" t="str">
        <f>IF('Historical Data'!BW42="","",'Historical Data'!BW42)</f>
        <v/>
      </c>
      <c r="Q51" s="143" t="str">
        <f>IF('Historical Data'!BX42="","",'Historical Data'!BX42)</f>
        <v/>
      </c>
    </row>
    <row r="52" spans="2:17" ht="15.5" thickTop="1" thickBot="1">
      <c r="B52" s="110" t="str">
        <f>IF('Historical Data'!A43="","",'Historical Data'!A43)</f>
        <v/>
      </c>
      <c r="C52" s="322" t="str">
        <f>IF(OR('Historical Data'!B43="",'Historical Data'!B43=45616),"",'Historical Data'!B43)</f>
        <v/>
      </c>
      <c r="D52" s="112" t="str">
        <f>IF('Historical Data'!AG43="","",'Historical Data'!AG43)</f>
        <v/>
      </c>
      <c r="F52" s="111" t="str">
        <f>IF('Historical Data'!BO43="","",'Historical Data'!BO43)</f>
        <v/>
      </c>
      <c r="G52" s="113" t="str">
        <f>IF('Historical Data'!BP43="","",'Historical Data'!BP43)</f>
        <v/>
      </c>
      <c r="H52" s="114" t="str">
        <f>IF('Historical Data'!BQ43="","",'Historical Data'!BQ43)</f>
        <v/>
      </c>
      <c r="I52" s="112" t="str">
        <f>IF('Historical Data'!BR43="","",'Historical Data'!BR43)</f>
        <v/>
      </c>
      <c r="K52" s="111" t="str">
        <f>IF('Historical Data'!BS43="","",'Historical Data'!BS43)</f>
        <v/>
      </c>
      <c r="L52" s="111" t="str">
        <f>IF('Historical Data'!BT43="","",'Historical Data'!BT43)</f>
        <v/>
      </c>
      <c r="M52" s="114" t="str">
        <f>IF('Historical Data'!BU43="","",'Historical Data'!BU43)</f>
        <v/>
      </c>
      <c r="N52" s="112" t="str">
        <f>IF('Historical Data'!BV43="","",'Historical Data'!BV43)</f>
        <v/>
      </c>
      <c r="P52" s="143" t="str">
        <f>IF('Historical Data'!BW43="","",'Historical Data'!BW43)</f>
        <v/>
      </c>
      <c r="Q52" s="143" t="str">
        <f>IF('Historical Data'!BX43="","",'Historical Data'!BX43)</f>
        <v/>
      </c>
    </row>
    <row r="53" spans="2:17" ht="15.5" thickTop="1" thickBot="1">
      <c r="B53" s="110" t="str">
        <f>IF('Historical Data'!A44="","",'Historical Data'!A44)</f>
        <v/>
      </c>
      <c r="C53" s="322" t="str">
        <f>IF(OR('Historical Data'!B44="",'Historical Data'!B44=45616),"",'Historical Data'!B44)</f>
        <v/>
      </c>
      <c r="D53" s="112" t="str">
        <f>IF('Historical Data'!AG44="","",'Historical Data'!AG44)</f>
        <v/>
      </c>
      <c r="F53" s="111" t="str">
        <f>IF('Historical Data'!BO44="","",'Historical Data'!BO44)</f>
        <v/>
      </c>
      <c r="G53" s="113" t="str">
        <f>IF('Historical Data'!BP44="","",'Historical Data'!BP44)</f>
        <v/>
      </c>
      <c r="H53" s="114" t="str">
        <f>IF('Historical Data'!BQ44="","",'Historical Data'!BQ44)</f>
        <v/>
      </c>
      <c r="I53" s="112" t="str">
        <f>IF('Historical Data'!BR44="","",'Historical Data'!BR44)</f>
        <v/>
      </c>
      <c r="K53" s="111" t="str">
        <f>IF('Historical Data'!BS44="","",'Historical Data'!BS44)</f>
        <v/>
      </c>
      <c r="L53" s="111" t="str">
        <f>IF('Historical Data'!BT44="","",'Historical Data'!BT44)</f>
        <v/>
      </c>
      <c r="M53" s="114" t="str">
        <f>IF('Historical Data'!BU44="","",'Historical Data'!BU44)</f>
        <v/>
      </c>
      <c r="N53" s="112" t="str">
        <f>IF('Historical Data'!BV44="","",'Historical Data'!BV44)</f>
        <v/>
      </c>
      <c r="P53" s="143" t="str">
        <f>IF('Historical Data'!BW44="","",'Historical Data'!BW44)</f>
        <v/>
      </c>
      <c r="Q53" s="143" t="str">
        <f>IF('Historical Data'!BX44="","",'Historical Data'!BX44)</f>
        <v/>
      </c>
    </row>
    <row r="54" spans="2:17" ht="15.5" thickTop="1" thickBot="1">
      <c r="B54" s="110" t="str">
        <f>IF('Historical Data'!A45="","",'Historical Data'!A45)</f>
        <v/>
      </c>
      <c r="C54" s="322" t="str">
        <f>IF(OR('Historical Data'!B45="",'Historical Data'!B45=45616),"",'Historical Data'!B45)</f>
        <v/>
      </c>
      <c r="D54" s="112" t="str">
        <f>IF('Historical Data'!AG45="","",'Historical Data'!AG45)</f>
        <v/>
      </c>
      <c r="F54" s="111" t="str">
        <f>IF('Historical Data'!BO45="","",'Historical Data'!BO45)</f>
        <v/>
      </c>
      <c r="G54" s="113" t="str">
        <f>IF('Historical Data'!BP45="","",'Historical Data'!BP45)</f>
        <v/>
      </c>
      <c r="H54" s="114" t="str">
        <f>IF('Historical Data'!BQ45="","",'Historical Data'!BQ45)</f>
        <v/>
      </c>
      <c r="I54" s="112" t="str">
        <f>IF('Historical Data'!BR45="","",'Historical Data'!BR45)</f>
        <v/>
      </c>
      <c r="K54" s="111" t="str">
        <f>IF('Historical Data'!BS45="","",'Historical Data'!BS45)</f>
        <v/>
      </c>
      <c r="L54" s="111" t="str">
        <f>IF('Historical Data'!BT45="","",'Historical Data'!BT45)</f>
        <v/>
      </c>
      <c r="M54" s="114" t="str">
        <f>IF('Historical Data'!BU45="","",'Historical Data'!BU45)</f>
        <v/>
      </c>
      <c r="N54" s="112" t="str">
        <f>IF('Historical Data'!BV45="","",'Historical Data'!BV45)</f>
        <v/>
      </c>
      <c r="P54" s="143" t="str">
        <f>IF('Historical Data'!BW45="","",'Historical Data'!BW45)</f>
        <v/>
      </c>
      <c r="Q54" s="143" t="str">
        <f>IF('Historical Data'!BX45="","",'Historical Data'!BX45)</f>
        <v/>
      </c>
    </row>
    <row r="55" spans="2:17" ht="15.5" thickTop="1" thickBot="1">
      <c r="B55" s="110" t="str">
        <f>IF('Historical Data'!A46="","",'Historical Data'!A46)</f>
        <v/>
      </c>
      <c r="C55" s="322" t="str">
        <f>IF(OR('Historical Data'!B46="",'Historical Data'!B46=45616),"",'Historical Data'!B46)</f>
        <v/>
      </c>
      <c r="D55" s="112" t="str">
        <f>IF('Historical Data'!AG46="","",'Historical Data'!AG46)</f>
        <v/>
      </c>
      <c r="F55" s="111" t="str">
        <f>IF('Historical Data'!BO46="","",'Historical Data'!BO46)</f>
        <v/>
      </c>
      <c r="G55" s="113" t="str">
        <f>IF('Historical Data'!BP46="","",'Historical Data'!BP46)</f>
        <v/>
      </c>
      <c r="H55" s="114" t="str">
        <f>IF('Historical Data'!BQ46="","",'Historical Data'!BQ46)</f>
        <v/>
      </c>
      <c r="I55" s="112" t="str">
        <f>IF('Historical Data'!BR46="","",'Historical Data'!BR46)</f>
        <v/>
      </c>
      <c r="K55" s="111" t="str">
        <f>IF('Historical Data'!BS46="","",'Historical Data'!BS46)</f>
        <v/>
      </c>
      <c r="L55" s="111" t="str">
        <f>IF('Historical Data'!BT46="","",'Historical Data'!BT46)</f>
        <v/>
      </c>
      <c r="M55" s="114" t="str">
        <f>IF('Historical Data'!BU46="","",'Historical Data'!BU46)</f>
        <v/>
      </c>
      <c r="N55" s="112" t="str">
        <f>IF('Historical Data'!BV46="","",'Historical Data'!BV46)</f>
        <v/>
      </c>
      <c r="P55" s="143" t="str">
        <f>IF('Historical Data'!BW46="","",'Historical Data'!BW46)</f>
        <v/>
      </c>
      <c r="Q55" s="143" t="str">
        <f>IF('Historical Data'!BX46="","",'Historical Data'!BX46)</f>
        <v/>
      </c>
    </row>
    <row r="56" spans="2:17" ht="15.5" thickTop="1" thickBot="1">
      <c r="B56" s="110" t="str">
        <f>IF('Historical Data'!A47="","",'Historical Data'!A47)</f>
        <v/>
      </c>
      <c r="C56" s="322" t="str">
        <f>IF(OR('Historical Data'!B47="",'Historical Data'!B47=45616),"",'Historical Data'!B47)</f>
        <v/>
      </c>
      <c r="D56" s="112" t="str">
        <f>IF('Historical Data'!AG47="","",'Historical Data'!AG47)</f>
        <v/>
      </c>
      <c r="F56" s="111" t="str">
        <f>IF('Historical Data'!BO47="","",'Historical Data'!BO47)</f>
        <v/>
      </c>
      <c r="G56" s="113" t="str">
        <f>IF('Historical Data'!BP47="","",'Historical Data'!BP47)</f>
        <v/>
      </c>
      <c r="H56" s="114" t="str">
        <f>IF('Historical Data'!BQ47="","",'Historical Data'!BQ47)</f>
        <v/>
      </c>
      <c r="I56" s="112" t="str">
        <f>IF('Historical Data'!BR47="","",'Historical Data'!BR47)</f>
        <v/>
      </c>
      <c r="K56" s="111" t="str">
        <f>IF('Historical Data'!BS47="","",'Historical Data'!BS47)</f>
        <v/>
      </c>
      <c r="L56" s="111" t="str">
        <f>IF('Historical Data'!BT47="","",'Historical Data'!BT47)</f>
        <v/>
      </c>
      <c r="M56" s="114" t="str">
        <f>IF('Historical Data'!BU47="","",'Historical Data'!BU47)</f>
        <v/>
      </c>
      <c r="N56" s="112" t="str">
        <f>IF('Historical Data'!BV47="","",'Historical Data'!BV47)</f>
        <v/>
      </c>
      <c r="P56" s="143" t="str">
        <f>IF('Historical Data'!BW47="","",'Historical Data'!BW47)</f>
        <v/>
      </c>
      <c r="Q56" s="143" t="str">
        <f>IF('Historical Data'!BX47="","",'Historical Data'!BX47)</f>
        <v/>
      </c>
    </row>
    <row r="57" spans="2:17" ht="15.5" thickTop="1" thickBot="1">
      <c r="B57" s="110" t="str">
        <f>IF('Historical Data'!A48="","",'Historical Data'!A48)</f>
        <v/>
      </c>
      <c r="C57" s="322" t="str">
        <f>IF(OR('Historical Data'!B48="",'Historical Data'!B48=45616),"",'Historical Data'!B48)</f>
        <v/>
      </c>
      <c r="D57" s="112" t="str">
        <f>IF('Historical Data'!AG48="","",'Historical Data'!AG48)</f>
        <v/>
      </c>
      <c r="F57" s="111" t="str">
        <f>IF('Historical Data'!BO48="","",'Historical Data'!BO48)</f>
        <v/>
      </c>
      <c r="G57" s="113" t="str">
        <f>IF('Historical Data'!BP48="","",'Historical Data'!BP48)</f>
        <v/>
      </c>
      <c r="H57" s="114" t="str">
        <f>IF('Historical Data'!BQ48="","",'Historical Data'!BQ48)</f>
        <v/>
      </c>
      <c r="I57" s="112" t="str">
        <f>IF('Historical Data'!BR48="","",'Historical Data'!BR48)</f>
        <v/>
      </c>
      <c r="K57" s="111" t="str">
        <f>IF('Historical Data'!BS48="","",'Historical Data'!BS48)</f>
        <v/>
      </c>
      <c r="L57" s="111" t="str">
        <f>IF('Historical Data'!BT48="","",'Historical Data'!BT48)</f>
        <v/>
      </c>
      <c r="M57" s="114" t="str">
        <f>IF('Historical Data'!BU48="","",'Historical Data'!BU48)</f>
        <v/>
      </c>
      <c r="N57" s="112" t="str">
        <f>IF('Historical Data'!BV48="","",'Historical Data'!BV48)</f>
        <v/>
      </c>
      <c r="P57" s="143" t="str">
        <f>IF('Historical Data'!BW48="","",'Historical Data'!BW48)</f>
        <v/>
      </c>
      <c r="Q57" s="143" t="str">
        <f>IF('Historical Data'!BX48="","",'Historical Data'!BX48)</f>
        <v/>
      </c>
    </row>
    <row r="58" spans="2:17" ht="15.5" thickTop="1" thickBot="1">
      <c r="B58" s="110" t="str">
        <f>IF('Historical Data'!A49="","",'Historical Data'!A49)</f>
        <v/>
      </c>
      <c r="C58" s="322" t="str">
        <f>IF(OR('Historical Data'!B49="",'Historical Data'!B49=45616),"",'Historical Data'!B49)</f>
        <v/>
      </c>
      <c r="D58" s="112" t="str">
        <f>IF('Historical Data'!AG49="","",'Historical Data'!AG49)</f>
        <v/>
      </c>
      <c r="F58" s="111" t="str">
        <f>IF('Historical Data'!BO49="","",'Historical Data'!BO49)</f>
        <v/>
      </c>
      <c r="G58" s="113" t="str">
        <f>IF('Historical Data'!BP49="","",'Historical Data'!BP49)</f>
        <v/>
      </c>
      <c r="H58" s="114" t="str">
        <f>IF('Historical Data'!BQ49="","",'Historical Data'!BQ49)</f>
        <v/>
      </c>
      <c r="I58" s="112" t="str">
        <f>IF('Historical Data'!BR49="","",'Historical Data'!BR49)</f>
        <v/>
      </c>
      <c r="K58" s="111" t="str">
        <f>IF('Historical Data'!BS49="","",'Historical Data'!BS49)</f>
        <v/>
      </c>
      <c r="L58" s="111" t="str">
        <f>IF('Historical Data'!BT49="","",'Historical Data'!BT49)</f>
        <v/>
      </c>
      <c r="M58" s="114" t="str">
        <f>IF('Historical Data'!BU49="","",'Historical Data'!BU49)</f>
        <v/>
      </c>
      <c r="N58" s="112" t="str">
        <f>IF('Historical Data'!BV49="","",'Historical Data'!BV49)</f>
        <v/>
      </c>
      <c r="P58" s="143" t="str">
        <f>IF('Historical Data'!BW49="","",'Historical Data'!BW49)</f>
        <v/>
      </c>
      <c r="Q58" s="143" t="str">
        <f>IF('Historical Data'!BX49="","",'Historical Data'!BX49)</f>
        <v/>
      </c>
    </row>
    <row r="59" spans="2:17" ht="15.5" thickTop="1" thickBot="1">
      <c r="B59" s="110" t="str">
        <f>IF('Historical Data'!A50="","",'Historical Data'!A50)</f>
        <v/>
      </c>
      <c r="C59" s="322" t="str">
        <f>IF(OR('Historical Data'!B50="",'Historical Data'!B50=45616),"",'Historical Data'!B50)</f>
        <v/>
      </c>
      <c r="D59" s="112" t="str">
        <f>IF('Historical Data'!AG50="","",'Historical Data'!AG50)</f>
        <v/>
      </c>
      <c r="F59" s="111" t="str">
        <f>IF('Historical Data'!BO50="","",'Historical Data'!BO50)</f>
        <v/>
      </c>
      <c r="G59" s="113" t="str">
        <f>IF('Historical Data'!BP50="","",'Historical Data'!BP50)</f>
        <v/>
      </c>
      <c r="H59" s="114" t="str">
        <f>IF('Historical Data'!BQ50="","",'Historical Data'!BQ50)</f>
        <v/>
      </c>
      <c r="I59" s="112" t="str">
        <f>IF('Historical Data'!BR50="","",'Historical Data'!BR50)</f>
        <v/>
      </c>
      <c r="K59" s="111" t="str">
        <f>IF('Historical Data'!BS50="","",'Historical Data'!BS50)</f>
        <v/>
      </c>
      <c r="L59" s="111" t="str">
        <f>IF('Historical Data'!BT50="","",'Historical Data'!BT50)</f>
        <v/>
      </c>
      <c r="M59" s="114" t="str">
        <f>IF('Historical Data'!BU50="","",'Historical Data'!BU50)</f>
        <v/>
      </c>
      <c r="N59" s="112" t="str">
        <f>IF('Historical Data'!BV50="","",'Historical Data'!BV50)</f>
        <v/>
      </c>
      <c r="P59" s="143" t="str">
        <f>IF('Historical Data'!BW50="","",'Historical Data'!BW50)</f>
        <v/>
      </c>
      <c r="Q59" s="143" t="str">
        <f>IF('Historical Data'!BX50="","",'Historical Data'!BX50)</f>
        <v/>
      </c>
    </row>
    <row r="60" spans="2:17" ht="15.5" thickTop="1" thickBot="1">
      <c r="B60" s="110" t="str">
        <f>IF('Historical Data'!A51="","",'Historical Data'!A51)</f>
        <v/>
      </c>
      <c r="C60" s="322" t="str">
        <f>IF(OR('Historical Data'!B51="",'Historical Data'!B51=45616),"",'Historical Data'!B51)</f>
        <v/>
      </c>
      <c r="D60" s="112" t="str">
        <f>IF('Historical Data'!AG51="","",'Historical Data'!AG51)</f>
        <v/>
      </c>
      <c r="F60" s="111" t="str">
        <f>IF('Historical Data'!BO51="","",'Historical Data'!BO51)</f>
        <v/>
      </c>
      <c r="G60" s="113" t="str">
        <f>IF('Historical Data'!BP51="","",'Historical Data'!BP51)</f>
        <v/>
      </c>
      <c r="H60" s="114" t="str">
        <f>IF('Historical Data'!BQ51="","",'Historical Data'!BQ51)</f>
        <v/>
      </c>
      <c r="I60" s="112" t="str">
        <f>IF('Historical Data'!BR51="","",'Historical Data'!BR51)</f>
        <v/>
      </c>
      <c r="K60" s="111" t="str">
        <f>IF('Historical Data'!BS51="","",'Historical Data'!BS51)</f>
        <v/>
      </c>
      <c r="L60" s="111" t="str">
        <f>IF('Historical Data'!BT51="","",'Historical Data'!BT51)</f>
        <v/>
      </c>
      <c r="M60" s="114" t="str">
        <f>IF('Historical Data'!BU51="","",'Historical Data'!BU51)</f>
        <v/>
      </c>
      <c r="N60" s="112" t="str">
        <f>IF('Historical Data'!BV51="","",'Historical Data'!BV51)</f>
        <v/>
      </c>
      <c r="P60" s="143" t="str">
        <f>IF('Historical Data'!BW51="","",'Historical Data'!BW51)</f>
        <v/>
      </c>
      <c r="Q60" s="143" t="str">
        <f>IF('Historical Data'!BX51="","",'Historical Data'!BX51)</f>
        <v/>
      </c>
    </row>
    <row r="61" spans="2:17" ht="15.5" thickTop="1" thickBot="1">
      <c r="B61" s="110" t="str">
        <f>IF('Historical Data'!A52="","",'Historical Data'!A52)</f>
        <v/>
      </c>
      <c r="C61" s="322" t="str">
        <f>IF(OR('Historical Data'!B52="",'Historical Data'!B52=45616),"",'Historical Data'!B52)</f>
        <v/>
      </c>
      <c r="D61" s="112" t="str">
        <f>IF('Historical Data'!AG52="","",'Historical Data'!AG52)</f>
        <v/>
      </c>
      <c r="F61" s="111" t="str">
        <f>IF('Historical Data'!BO52="","",'Historical Data'!BO52)</f>
        <v/>
      </c>
      <c r="G61" s="113" t="str">
        <f>IF('Historical Data'!BP52="","",'Historical Data'!BP52)</f>
        <v/>
      </c>
      <c r="H61" s="114" t="str">
        <f>IF('Historical Data'!BQ52="","",'Historical Data'!BQ52)</f>
        <v/>
      </c>
      <c r="I61" s="112" t="str">
        <f>IF('Historical Data'!BR52="","",'Historical Data'!BR52)</f>
        <v/>
      </c>
      <c r="K61" s="111" t="str">
        <f>IF('Historical Data'!BS52="","",'Historical Data'!BS52)</f>
        <v/>
      </c>
      <c r="L61" s="111" t="str">
        <f>IF('Historical Data'!BT52="","",'Historical Data'!BT52)</f>
        <v/>
      </c>
      <c r="M61" s="114" t="str">
        <f>IF('Historical Data'!BU52="","",'Historical Data'!BU52)</f>
        <v/>
      </c>
      <c r="N61" s="112" t="str">
        <f>IF('Historical Data'!BV52="","",'Historical Data'!BV52)</f>
        <v/>
      </c>
      <c r="P61" s="143" t="str">
        <f>IF('Historical Data'!BW52="","",'Historical Data'!BW52)</f>
        <v/>
      </c>
      <c r="Q61" s="143" t="str">
        <f>IF('Historical Data'!BX52="","",'Historical Data'!BX52)</f>
        <v/>
      </c>
    </row>
    <row r="62" spans="2:17" ht="15.5" thickTop="1" thickBot="1">
      <c r="B62" s="110" t="str">
        <f>IF('Historical Data'!A53="","",'Historical Data'!A53)</f>
        <v/>
      </c>
      <c r="C62" s="322" t="str">
        <f>IF(OR('Historical Data'!B53="",'Historical Data'!B53=45616),"",'Historical Data'!B53)</f>
        <v/>
      </c>
      <c r="D62" s="112" t="str">
        <f>IF('Historical Data'!AG53="","",'Historical Data'!AG53)</f>
        <v/>
      </c>
      <c r="F62" s="111" t="str">
        <f>IF('Historical Data'!BO53="","",'Historical Data'!BO53)</f>
        <v/>
      </c>
      <c r="G62" s="113" t="str">
        <f>IF('Historical Data'!BP53="","",'Historical Data'!BP53)</f>
        <v/>
      </c>
      <c r="H62" s="114" t="str">
        <f>IF('Historical Data'!BQ53="","",'Historical Data'!BQ53)</f>
        <v/>
      </c>
      <c r="I62" s="112" t="str">
        <f>IF('Historical Data'!BR53="","",'Historical Data'!BR53)</f>
        <v/>
      </c>
      <c r="K62" s="111" t="str">
        <f>IF('Historical Data'!BS53="","",'Historical Data'!BS53)</f>
        <v/>
      </c>
      <c r="L62" s="111" t="str">
        <f>IF('Historical Data'!BT53="","",'Historical Data'!BT53)</f>
        <v/>
      </c>
      <c r="M62" s="114" t="str">
        <f>IF('Historical Data'!BU53="","",'Historical Data'!BU53)</f>
        <v/>
      </c>
      <c r="N62" s="112" t="str">
        <f>IF('Historical Data'!BV53="","",'Historical Data'!BV53)</f>
        <v/>
      </c>
      <c r="P62" s="143" t="str">
        <f>IF('Historical Data'!BW53="","",'Historical Data'!BW53)</f>
        <v/>
      </c>
      <c r="Q62" s="143" t="str">
        <f>IF('Historical Data'!BX53="","",'Historical Data'!BX53)</f>
        <v/>
      </c>
    </row>
    <row r="63" spans="2:17" ht="15.5" thickTop="1" thickBot="1">
      <c r="B63" s="110" t="str">
        <f>IF('Historical Data'!A54="","",'Historical Data'!A54)</f>
        <v/>
      </c>
      <c r="C63" s="322" t="str">
        <f>IF(OR('Historical Data'!B54="",'Historical Data'!B54=45616),"",'Historical Data'!B54)</f>
        <v/>
      </c>
      <c r="D63" s="112" t="str">
        <f>IF('Historical Data'!AG54="","",'Historical Data'!AG54)</f>
        <v/>
      </c>
      <c r="F63" s="111" t="str">
        <f>IF('Historical Data'!BO54="","",'Historical Data'!BO54)</f>
        <v/>
      </c>
      <c r="G63" s="113" t="str">
        <f>IF('Historical Data'!BP54="","",'Historical Data'!BP54)</f>
        <v/>
      </c>
      <c r="H63" s="114" t="str">
        <f>IF('Historical Data'!BQ54="","",'Historical Data'!BQ54)</f>
        <v/>
      </c>
      <c r="I63" s="112" t="str">
        <f>IF('Historical Data'!BR54="","",'Historical Data'!BR54)</f>
        <v/>
      </c>
      <c r="K63" s="111" t="str">
        <f>IF('Historical Data'!BS54="","",'Historical Data'!BS54)</f>
        <v/>
      </c>
      <c r="L63" s="111" t="str">
        <f>IF('Historical Data'!BT54="","",'Historical Data'!BT54)</f>
        <v/>
      </c>
      <c r="M63" s="114" t="str">
        <f>IF('Historical Data'!BU54="","",'Historical Data'!BU54)</f>
        <v/>
      </c>
      <c r="N63" s="112" t="str">
        <f>IF('Historical Data'!BV54="","",'Historical Data'!BV54)</f>
        <v/>
      </c>
      <c r="P63" s="143" t="str">
        <f>IF('Historical Data'!BW54="","",'Historical Data'!BW54)</f>
        <v/>
      </c>
      <c r="Q63" s="143" t="str">
        <f>IF('Historical Data'!BX54="","",'Historical Data'!BX54)</f>
        <v/>
      </c>
    </row>
    <row r="64" spans="2:17" ht="15.5" thickTop="1" thickBot="1">
      <c r="B64" s="110" t="str">
        <f>IF('Historical Data'!A55="","",'Historical Data'!A55)</f>
        <v/>
      </c>
      <c r="C64" s="322" t="str">
        <f>IF(OR('Historical Data'!B55="",'Historical Data'!B55=45616),"",'Historical Data'!B55)</f>
        <v/>
      </c>
      <c r="D64" s="112" t="str">
        <f>IF('Historical Data'!AG55="","",'Historical Data'!AG55)</f>
        <v/>
      </c>
      <c r="F64" s="111" t="str">
        <f>IF('Historical Data'!BO55="","",'Historical Data'!BO55)</f>
        <v/>
      </c>
      <c r="G64" s="113" t="str">
        <f>IF('Historical Data'!BP55="","",'Historical Data'!BP55)</f>
        <v/>
      </c>
      <c r="H64" s="114" t="str">
        <f>IF('Historical Data'!BQ55="","",'Historical Data'!BQ55)</f>
        <v/>
      </c>
      <c r="I64" s="112" t="str">
        <f>IF('Historical Data'!BR55="","",'Historical Data'!BR55)</f>
        <v/>
      </c>
      <c r="K64" s="111" t="str">
        <f>IF('Historical Data'!BS55="","",'Historical Data'!BS55)</f>
        <v/>
      </c>
      <c r="L64" s="111" t="str">
        <f>IF('Historical Data'!BT55="","",'Historical Data'!BT55)</f>
        <v/>
      </c>
      <c r="M64" s="114" t="str">
        <f>IF('Historical Data'!BU55="","",'Historical Data'!BU55)</f>
        <v/>
      </c>
      <c r="N64" s="112" t="str">
        <f>IF('Historical Data'!BV55="","",'Historical Data'!BV55)</f>
        <v/>
      </c>
      <c r="P64" s="143" t="str">
        <f>IF('Historical Data'!BW55="","",'Historical Data'!BW55)</f>
        <v/>
      </c>
      <c r="Q64" s="143" t="str">
        <f>IF('Historical Data'!BX55="","",'Historical Data'!BX55)</f>
        <v/>
      </c>
    </row>
    <row r="65" spans="2:17" ht="15.5" thickTop="1" thickBot="1">
      <c r="B65" s="110" t="str">
        <f>IF('Historical Data'!A56="","",'Historical Data'!A56)</f>
        <v/>
      </c>
      <c r="C65" s="322" t="str">
        <f>IF(OR('Historical Data'!B56="",'Historical Data'!B56=45616),"",'Historical Data'!B56)</f>
        <v/>
      </c>
      <c r="D65" s="112" t="str">
        <f>IF('Historical Data'!AG56="","",'Historical Data'!AG56)</f>
        <v/>
      </c>
      <c r="F65" s="111" t="str">
        <f>IF('Historical Data'!BO56="","",'Historical Data'!BO56)</f>
        <v/>
      </c>
      <c r="G65" s="113" t="str">
        <f>IF('Historical Data'!BP56="","",'Historical Data'!BP56)</f>
        <v/>
      </c>
      <c r="H65" s="114" t="str">
        <f>IF('Historical Data'!BQ56="","",'Historical Data'!BQ56)</f>
        <v/>
      </c>
      <c r="I65" s="112" t="str">
        <f>IF('Historical Data'!BR56="","",'Historical Data'!BR56)</f>
        <v/>
      </c>
      <c r="K65" s="111" t="str">
        <f>IF('Historical Data'!BS56="","",'Historical Data'!BS56)</f>
        <v/>
      </c>
      <c r="L65" s="111" t="str">
        <f>IF('Historical Data'!BT56="","",'Historical Data'!BT56)</f>
        <v/>
      </c>
      <c r="M65" s="114" t="str">
        <f>IF('Historical Data'!BU56="","",'Historical Data'!BU56)</f>
        <v/>
      </c>
      <c r="N65" s="112" t="str">
        <f>IF('Historical Data'!BV56="","",'Historical Data'!BV56)</f>
        <v/>
      </c>
      <c r="P65" s="143" t="str">
        <f>IF('Historical Data'!BW56="","",'Historical Data'!BW56)</f>
        <v/>
      </c>
      <c r="Q65" s="143" t="str">
        <f>IF('Historical Data'!BX56="","",'Historical Data'!BX56)</f>
        <v/>
      </c>
    </row>
    <row r="66" spans="2:17" ht="15.5" thickTop="1" thickBot="1">
      <c r="B66" s="110" t="str">
        <f>IF('Historical Data'!A57="","",'Historical Data'!A57)</f>
        <v/>
      </c>
      <c r="C66" s="322" t="str">
        <f>IF(OR('Historical Data'!B57="",'Historical Data'!B57=45616),"",'Historical Data'!B57)</f>
        <v/>
      </c>
      <c r="D66" s="112" t="str">
        <f>IF('Historical Data'!AG57="","",'Historical Data'!AG57)</f>
        <v/>
      </c>
      <c r="F66" s="111" t="str">
        <f>IF('Historical Data'!BO57="","",'Historical Data'!BO57)</f>
        <v/>
      </c>
      <c r="G66" s="113" t="str">
        <f>IF('Historical Data'!BP57="","",'Historical Data'!BP57)</f>
        <v/>
      </c>
      <c r="H66" s="114" t="str">
        <f>IF('Historical Data'!BQ57="","",'Historical Data'!BQ57)</f>
        <v/>
      </c>
      <c r="I66" s="112" t="str">
        <f>IF('Historical Data'!BR57="","",'Historical Data'!BR57)</f>
        <v/>
      </c>
      <c r="K66" s="111" t="str">
        <f>IF('Historical Data'!BS57="","",'Historical Data'!BS57)</f>
        <v/>
      </c>
      <c r="L66" s="111" t="str">
        <f>IF('Historical Data'!BT57="","",'Historical Data'!BT57)</f>
        <v/>
      </c>
      <c r="M66" s="114" t="str">
        <f>IF('Historical Data'!BU57="","",'Historical Data'!BU57)</f>
        <v/>
      </c>
      <c r="N66" s="112" t="str">
        <f>IF('Historical Data'!BV57="","",'Historical Data'!BV57)</f>
        <v/>
      </c>
      <c r="P66" s="143" t="str">
        <f>IF('Historical Data'!BW57="","",'Historical Data'!BW57)</f>
        <v/>
      </c>
      <c r="Q66" s="143" t="str">
        <f>IF('Historical Data'!BX57="","",'Historical Data'!BX57)</f>
        <v/>
      </c>
    </row>
    <row r="67" spans="2:17" ht="15.5" thickTop="1" thickBot="1">
      <c r="B67" s="110" t="str">
        <f>IF('Historical Data'!A58="","",'Historical Data'!A58)</f>
        <v/>
      </c>
      <c r="C67" s="322" t="str">
        <f>IF(OR('Historical Data'!B58="",'Historical Data'!B58=45616),"",'Historical Data'!B58)</f>
        <v/>
      </c>
      <c r="D67" s="112" t="str">
        <f>IF('Historical Data'!AG58="","",'Historical Data'!AG58)</f>
        <v/>
      </c>
      <c r="F67" s="111" t="str">
        <f>IF('Historical Data'!BO58="","",'Historical Data'!BO58)</f>
        <v/>
      </c>
      <c r="G67" s="113" t="str">
        <f>IF('Historical Data'!BP58="","",'Historical Data'!BP58)</f>
        <v/>
      </c>
      <c r="H67" s="114" t="str">
        <f>IF('Historical Data'!BQ58="","",'Historical Data'!BQ58)</f>
        <v/>
      </c>
      <c r="I67" s="112" t="str">
        <f>IF('Historical Data'!BR58="","",'Historical Data'!BR58)</f>
        <v/>
      </c>
      <c r="K67" s="111" t="str">
        <f>IF('Historical Data'!BS58="","",'Historical Data'!BS58)</f>
        <v/>
      </c>
      <c r="L67" s="111" t="str">
        <f>IF('Historical Data'!BT58="","",'Historical Data'!BT58)</f>
        <v/>
      </c>
      <c r="M67" s="114" t="str">
        <f>IF('Historical Data'!BU58="","",'Historical Data'!BU58)</f>
        <v/>
      </c>
      <c r="N67" s="112" t="str">
        <f>IF('Historical Data'!BV58="","",'Historical Data'!BV58)</f>
        <v/>
      </c>
      <c r="P67" s="143" t="str">
        <f>IF('Historical Data'!BW58="","",'Historical Data'!BW58)</f>
        <v/>
      </c>
      <c r="Q67" s="143" t="str">
        <f>IF('Historical Data'!BX58="","",'Historical Data'!BX58)</f>
        <v/>
      </c>
    </row>
    <row r="68" spans="2:17" ht="15.5" thickTop="1" thickBot="1">
      <c r="B68" s="110" t="str">
        <f>IF('Historical Data'!A59="","",'Historical Data'!A59)</f>
        <v/>
      </c>
      <c r="C68" s="322" t="str">
        <f>IF(OR('Historical Data'!B59="",'Historical Data'!B59=45616),"",'Historical Data'!B59)</f>
        <v/>
      </c>
      <c r="D68" s="112" t="str">
        <f>IF('Historical Data'!AG59="","",'Historical Data'!AG59)</f>
        <v/>
      </c>
      <c r="F68" s="111" t="str">
        <f>IF('Historical Data'!BO59="","",'Historical Data'!BO59)</f>
        <v/>
      </c>
      <c r="G68" s="113" t="str">
        <f>IF('Historical Data'!BP59="","",'Historical Data'!BP59)</f>
        <v/>
      </c>
      <c r="H68" s="114" t="str">
        <f>IF('Historical Data'!BQ59="","",'Historical Data'!BQ59)</f>
        <v/>
      </c>
      <c r="I68" s="112" t="str">
        <f>IF('Historical Data'!BR59="","",'Historical Data'!BR59)</f>
        <v/>
      </c>
      <c r="K68" s="111" t="str">
        <f>IF('Historical Data'!BS59="","",'Historical Data'!BS59)</f>
        <v/>
      </c>
      <c r="L68" s="111" t="str">
        <f>IF('Historical Data'!BT59="","",'Historical Data'!BT59)</f>
        <v/>
      </c>
      <c r="M68" s="114" t="str">
        <f>IF('Historical Data'!BU59="","",'Historical Data'!BU59)</f>
        <v/>
      </c>
      <c r="N68" s="112" t="str">
        <f>IF('Historical Data'!BV59="","",'Historical Data'!BV59)</f>
        <v/>
      </c>
      <c r="P68" s="143" t="str">
        <f>IF('Historical Data'!BW59="","",'Historical Data'!BW59)</f>
        <v/>
      </c>
      <c r="Q68" s="143" t="str">
        <f>IF('Historical Data'!BX59="","",'Historical Data'!BX59)</f>
        <v/>
      </c>
    </row>
    <row r="69" spans="2:17" ht="15.5" thickTop="1" thickBot="1">
      <c r="B69" s="110" t="str">
        <f>IF('Historical Data'!A60="","",'Historical Data'!A60)</f>
        <v/>
      </c>
      <c r="C69" s="322" t="str">
        <f>IF(OR('Historical Data'!B60="",'Historical Data'!B60=45616),"",'Historical Data'!B60)</f>
        <v/>
      </c>
      <c r="D69" s="112" t="str">
        <f>IF('Historical Data'!AG60="","",'Historical Data'!AG60)</f>
        <v/>
      </c>
      <c r="F69" s="111" t="str">
        <f>IF('Historical Data'!BO60="","",'Historical Data'!BO60)</f>
        <v/>
      </c>
      <c r="G69" s="113" t="str">
        <f>IF('Historical Data'!BP60="","",'Historical Data'!BP60)</f>
        <v/>
      </c>
      <c r="H69" s="114" t="str">
        <f>IF('Historical Data'!BQ60="","",'Historical Data'!BQ60)</f>
        <v/>
      </c>
      <c r="I69" s="112" t="str">
        <f>IF('Historical Data'!BR60="","",'Historical Data'!BR60)</f>
        <v/>
      </c>
      <c r="K69" s="111" t="str">
        <f>IF('Historical Data'!BS60="","",'Historical Data'!BS60)</f>
        <v/>
      </c>
      <c r="L69" s="111" t="str">
        <f>IF('Historical Data'!BT60="","",'Historical Data'!BT60)</f>
        <v/>
      </c>
      <c r="M69" s="114" t="str">
        <f>IF('Historical Data'!BU60="","",'Historical Data'!BU60)</f>
        <v/>
      </c>
      <c r="N69" s="112" t="str">
        <f>IF('Historical Data'!BV60="","",'Historical Data'!BV60)</f>
        <v/>
      </c>
      <c r="P69" s="143" t="str">
        <f>IF('Historical Data'!BW60="","",'Historical Data'!BW60)</f>
        <v/>
      </c>
      <c r="Q69" s="143" t="str">
        <f>IF('Historical Data'!BX60="","",'Historical Data'!BX60)</f>
        <v/>
      </c>
    </row>
    <row r="70" spans="2:17" ht="15.5" thickTop="1" thickBot="1">
      <c r="B70" s="110" t="str">
        <f>IF('Historical Data'!A61="","",'Historical Data'!A61)</f>
        <v/>
      </c>
      <c r="C70" s="322" t="str">
        <f>IF(OR('Historical Data'!B61="",'Historical Data'!B61=45616),"",'Historical Data'!B61)</f>
        <v/>
      </c>
      <c r="D70" s="112" t="str">
        <f>IF('Historical Data'!AG61="","",'Historical Data'!AG61)</f>
        <v/>
      </c>
      <c r="F70" s="111" t="str">
        <f>IF('Historical Data'!BO61="","",'Historical Data'!BO61)</f>
        <v/>
      </c>
      <c r="G70" s="113" t="str">
        <f>IF('Historical Data'!BP61="","",'Historical Data'!BP61)</f>
        <v/>
      </c>
      <c r="H70" s="114" t="str">
        <f>IF('Historical Data'!BQ61="","",'Historical Data'!BQ61)</f>
        <v/>
      </c>
      <c r="I70" s="112" t="str">
        <f>IF('Historical Data'!BR61="","",'Historical Data'!BR61)</f>
        <v/>
      </c>
      <c r="K70" s="111" t="str">
        <f>IF('Historical Data'!BS61="","",'Historical Data'!BS61)</f>
        <v/>
      </c>
      <c r="L70" s="111" t="str">
        <f>IF('Historical Data'!BT61="","",'Historical Data'!BT61)</f>
        <v/>
      </c>
      <c r="M70" s="114" t="str">
        <f>IF('Historical Data'!BU61="","",'Historical Data'!BU61)</f>
        <v/>
      </c>
      <c r="N70" s="112" t="str">
        <f>IF('Historical Data'!BV61="","",'Historical Data'!BV61)</f>
        <v/>
      </c>
      <c r="P70" s="143" t="str">
        <f>IF('Historical Data'!BW61="","",'Historical Data'!BW61)</f>
        <v/>
      </c>
      <c r="Q70" s="143" t="str">
        <f>IF('Historical Data'!BX61="","",'Historical Data'!BX61)</f>
        <v/>
      </c>
    </row>
    <row r="71" spans="2:17" ht="15.5" thickTop="1" thickBot="1">
      <c r="B71" s="110" t="str">
        <f>IF('Historical Data'!A62="","",'Historical Data'!A62)</f>
        <v/>
      </c>
      <c r="C71" s="322" t="str">
        <f>IF(OR('Historical Data'!B62="",'Historical Data'!B62=45616),"",'Historical Data'!B62)</f>
        <v/>
      </c>
      <c r="D71" s="112" t="str">
        <f>IF('Historical Data'!AG62="","",'Historical Data'!AG62)</f>
        <v/>
      </c>
      <c r="F71" s="111" t="str">
        <f>IF('Historical Data'!BO62="","",'Historical Data'!BO62)</f>
        <v/>
      </c>
      <c r="G71" s="113" t="str">
        <f>IF('Historical Data'!BP62="","",'Historical Data'!BP62)</f>
        <v/>
      </c>
      <c r="H71" s="114" t="str">
        <f>IF('Historical Data'!BQ62="","",'Historical Data'!BQ62)</f>
        <v/>
      </c>
      <c r="I71" s="112" t="str">
        <f>IF('Historical Data'!BR62="","",'Historical Data'!BR62)</f>
        <v/>
      </c>
      <c r="K71" s="111" t="str">
        <f>IF('Historical Data'!BS62="","",'Historical Data'!BS62)</f>
        <v/>
      </c>
      <c r="L71" s="111" t="str">
        <f>IF('Historical Data'!BT62="","",'Historical Data'!BT62)</f>
        <v/>
      </c>
      <c r="M71" s="114" t="str">
        <f>IF('Historical Data'!BU62="","",'Historical Data'!BU62)</f>
        <v/>
      </c>
      <c r="N71" s="112" t="str">
        <f>IF('Historical Data'!BV62="","",'Historical Data'!BV62)</f>
        <v/>
      </c>
      <c r="P71" s="143" t="str">
        <f>IF('Historical Data'!BW62="","",'Historical Data'!BW62)</f>
        <v/>
      </c>
      <c r="Q71" s="143" t="str">
        <f>IF('Historical Data'!BX62="","",'Historical Data'!BX62)</f>
        <v/>
      </c>
    </row>
    <row r="72" spans="2:17" ht="15.5" thickTop="1" thickBot="1">
      <c r="B72" s="110" t="str">
        <f>IF('Historical Data'!A63="","",'Historical Data'!A63)</f>
        <v/>
      </c>
      <c r="C72" s="322" t="str">
        <f>IF(OR('Historical Data'!B63="",'Historical Data'!B63=45616),"",'Historical Data'!B63)</f>
        <v/>
      </c>
      <c r="D72" s="112" t="str">
        <f>IF('Historical Data'!AG63="","",'Historical Data'!AG63)</f>
        <v/>
      </c>
      <c r="F72" s="111" t="str">
        <f>IF('Historical Data'!BO63="","",'Historical Data'!BO63)</f>
        <v/>
      </c>
      <c r="G72" s="113" t="str">
        <f>IF('Historical Data'!BP63="","",'Historical Data'!BP63)</f>
        <v/>
      </c>
      <c r="H72" s="114" t="str">
        <f>IF('Historical Data'!BQ63="","",'Historical Data'!BQ63)</f>
        <v/>
      </c>
      <c r="I72" s="112" t="str">
        <f>IF('Historical Data'!BR63="","",'Historical Data'!BR63)</f>
        <v/>
      </c>
      <c r="K72" s="111" t="str">
        <f>IF('Historical Data'!BS63="","",'Historical Data'!BS63)</f>
        <v/>
      </c>
      <c r="L72" s="111" t="str">
        <f>IF('Historical Data'!BT63="","",'Historical Data'!BT63)</f>
        <v/>
      </c>
      <c r="M72" s="114" t="str">
        <f>IF('Historical Data'!BU63="","",'Historical Data'!BU63)</f>
        <v/>
      </c>
      <c r="N72" s="112" t="str">
        <f>IF('Historical Data'!BV63="","",'Historical Data'!BV63)</f>
        <v/>
      </c>
      <c r="P72" s="143" t="str">
        <f>IF('Historical Data'!BW63="","",'Historical Data'!BW63)</f>
        <v/>
      </c>
      <c r="Q72" s="143" t="str">
        <f>IF('Historical Data'!BX63="","",'Historical Data'!BX63)</f>
        <v/>
      </c>
    </row>
    <row r="73" spans="2:17" ht="15.5" thickTop="1" thickBot="1">
      <c r="B73" s="110" t="str">
        <f>IF('Historical Data'!A64="","",'Historical Data'!A64)</f>
        <v/>
      </c>
      <c r="C73" s="322" t="str">
        <f>IF(OR('Historical Data'!B64="",'Historical Data'!B64=45616),"",'Historical Data'!B64)</f>
        <v/>
      </c>
      <c r="D73" s="112" t="str">
        <f>IF('Historical Data'!AG64="","",'Historical Data'!AG64)</f>
        <v/>
      </c>
      <c r="F73" s="111" t="str">
        <f>IF('Historical Data'!BO64="","",'Historical Data'!BO64)</f>
        <v/>
      </c>
      <c r="G73" s="113" t="str">
        <f>IF('Historical Data'!BP64="","",'Historical Data'!BP64)</f>
        <v/>
      </c>
      <c r="H73" s="114" t="str">
        <f>IF('Historical Data'!BQ64="","",'Historical Data'!BQ64)</f>
        <v/>
      </c>
      <c r="I73" s="112" t="str">
        <f>IF('Historical Data'!BR64="","",'Historical Data'!BR64)</f>
        <v/>
      </c>
      <c r="K73" s="111" t="str">
        <f>IF('Historical Data'!BS64="","",'Historical Data'!BS64)</f>
        <v/>
      </c>
      <c r="L73" s="111" t="str">
        <f>IF('Historical Data'!BT64="","",'Historical Data'!BT64)</f>
        <v/>
      </c>
      <c r="M73" s="114" t="str">
        <f>IF('Historical Data'!BU64="","",'Historical Data'!BU64)</f>
        <v/>
      </c>
      <c r="N73" s="112" t="str">
        <f>IF('Historical Data'!BV64="","",'Historical Data'!BV64)</f>
        <v/>
      </c>
      <c r="P73" s="143" t="str">
        <f>IF('Historical Data'!BW64="","",'Historical Data'!BW64)</f>
        <v/>
      </c>
      <c r="Q73" s="143" t="str">
        <f>IF('Historical Data'!BX64="","",'Historical Data'!BX64)</f>
        <v/>
      </c>
    </row>
    <row r="74" spans="2:17" ht="15.5" thickTop="1" thickBot="1">
      <c r="B74" s="110" t="str">
        <f>IF('Historical Data'!A65="","",'Historical Data'!A65)</f>
        <v/>
      </c>
      <c r="C74" s="322" t="str">
        <f>IF(OR('Historical Data'!B65="",'Historical Data'!B65=45616),"",'Historical Data'!B65)</f>
        <v/>
      </c>
      <c r="D74" s="112" t="str">
        <f>IF('Historical Data'!AG65="","",'Historical Data'!AG65)</f>
        <v/>
      </c>
      <c r="F74" s="111" t="str">
        <f>IF('Historical Data'!BO65="","",'Historical Data'!BO65)</f>
        <v/>
      </c>
      <c r="G74" s="113" t="str">
        <f>IF('Historical Data'!BP65="","",'Historical Data'!BP65)</f>
        <v/>
      </c>
      <c r="H74" s="114" t="str">
        <f>IF('Historical Data'!BQ65="","",'Historical Data'!BQ65)</f>
        <v/>
      </c>
      <c r="I74" s="112" t="str">
        <f>IF('Historical Data'!BR65="","",'Historical Data'!BR65)</f>
        <v/>
      </c>
      <c r="K74" s="111" t="str">
        <f>IF('Historical Data'!BS65="","",'Historical Data'!BS65)</f>
        <v/>
      </c>
      <c r="L74" s="111" t="str">
        <f>IF('Historical Data'!BT65="","",'Historical Data'!BT65)</f>
        <v/>
      </c>
      <c r="M74" s="114" t="str">
        <f>IF('Historical Data'!BU65="","",'Historical Data'!BU65)</f>
        <v/>
      </c>
      <c r="N74" s="112" t="str">
        <f>IF('Historical Data'!BV65="","",'Historical Data'!BV65)</f>
        <v/>
      </c>
      <c r="P74" s="143" t="str">
        <f>IF('Historical Data'!BW65="","",'Historical Data'!BW65)</f>
        <v/>
      </c>
      <c r="Q74" s="143" t="str">
        <f>IF('Historical Data'!BX65="","",'Historical Data'!BX65)</f>
        <v/>
      </c>
    </row>
    <row r="75" spans="2:17" ht="15.5" thickTop="1" thickBot="1">
      <c r="B75" s="110" t="str">
        <f>IF('Historical Data'!A66="","",'Historical Data'!A66)</f>
        <v/>
      </c>
      <c r="C75" s="322" t="str">
        <f>IF(OR('Historical Data'!B66="",'Historical Data'!B66=45616),"",'Historical Data'!B66)</f>
        <v/>
      </c>
      <c r="D75" s="112" t="str">
        <f>IF('Historical Data'!AG66="","",'Historical Data'!AG66)</f>
        <v/>
      </c>
      <c r="F75" s="111" t="str">
        <f>IF('Historical Data'!BO66="","",'Historical Data'!BO66)</f>
        <v/>
      </c>
      <c r="G75" s="113" t="str">
        <f>IF('Historical Data'!BP66="","",'Historical Data'!BP66)</f>
        <v/>
      </c>
      <c r="H75" s="114" t="str">
        <f>IF('Historical Data'!BQ66="","",'Historical Data'!BQ66)</f>
        <v/>
      </c>
      <c r="I75" s="112" t="str">
        <f>IF('Historical Data'!BR66="","",'Historical Data'!BR66)</f>
        <v/>
      </c>
      <c r="K75" s="111" t="str">
        <f>IF('Historical Data'!BS66="","",'Historical Data'!BS66)</f>
        <v/>
      </c>
      <c r="L75" s="111" t="str">
        <f>IF('Historical Data'!BT66="","",'Historical Data'!BT66)</f>
        <v/>
      </c>
      <c r="M75" s="114" t="str">
        <f>IF('Historical Data'!BU66="","",'Historical Data'!BU66)</f>
        <v/>
      </c>
      <c r="N75" s="112" t="str">
        <f>IF('Historical Data'!BV66="","",'Historical Data'!BV66)</f>
        <v/>
      </c>
      <c r="P75" s="143" t="str">
        <f>IF('Historical Data'!BW66="","",'Historical Data'!BW66)</f>
        <v/>
      </c>
      <c r="Q75" s="143" t="str">
        <f>IF('Historical Data'!BX66="","",'Historical Data'!BX66)</f>
        <v/>
      </c>
    </row>
    <row r="76" spans="2:17" ht="15.5" thickTop="1" thickBot="1">
      <c r="B76" s="110" t="str">
        <f>IF('Historical Data'!A67="","",'Historical Data'!A67)</f>
        <v/>
      </c>
      <c r="C76" s="322" t="str">
        <f>IF(OR('Historical Data'!B67="",'Historical Data'!B67=45616),"",'Historical Data'!B67)</f>
        <v/>
      </c>
      <c r="D76" s="112" t="str">
        <f>IF('Historical Data'!AG67="","",'Historical Data'!AG67)</f>
        <v/>
      </c>
      <c r="F76" s="111" t="str">
        <f>IF('Historical Data'!BO67="","",'Historical Data'!BO67)</f>
        <v/>
      </c>
      <c r="G76" s="113" t="str">
        <f>IF('Historical Data'!BP67="","",'Historical Data'!BP67)</f>
        <v/>
      </c>
      <c r="H76" s="114" t="str">
        <f>IF('Historical Data'!BQ67="","",'Historical Data'!BQ67)</f>
        <v/>
      </c>
      <c r="I76" s="112" t="str">
        <f>IF('Historical Data'!BR67="","",'Historical Data'!BR67)</f>
        <v/>
      </c>
      <c r="K76" s="111" t="str">
        <f>IF('Historical Data'!BS67="","",'Historical Data'!BS67)</f>
        <v/>
      </c>
      <c r="L76" s="111" t="str">
        <f>IF('Historical Data'!BT67="","",'Historical Data'!BT67)</f>
        <v/>
      </c>
      <c r="M76" s="114" t="str">
        <f>IF('Historical Data'!BU67="","",'Historical Data'!BU67)</f>
        <v/>
      </c>
      <c r="N76" s="112" t="str">
        <f>IF('Historical Data'!BV67="","",'Historical Data'!BV67)</f>
        <v/>
      </c>
      <c r="P76" s="143" t="str">
        <f>IF('Historical Data'!BW67="","",'Historical Data'!BW67)</f>
        <v/>
      </c>
      <c r="Q76" s="143" t="str">
        <f>IF('Historical Data'!BX67="","",'Historical Data'!BX67)</f>
        <v/>
      </c>
    </row>
    <row r="77" spans="2:17" ht="15.5" thickTop="1" thickBot="1">
      <c r="B77" s="110" t="str">
        <f>IF('Historical Data'!A68="","",'Historical Data'!A68)</f>
        <v/>
      </c>
      <c r="C77" s="322" t="str">
        <f>IF(OR('Historical Data'!B68="",'Historical Data'!B68=45616),"",'Historical Data'!B68)</f>
        <v/>
      </c>
      <c r="D77" s="112" t="str">
        <f>IF('Historical Data'!AG68="","",'Historical Data'!AG68)</f>
        <v/>
      </c>
      <c r="F77" s="111" t="str">
        <f>IF('Historical Data'!BO68="","",'Historical Data'!BO68)</f>
        <v/>
      </c>
      <c r="G77" s="113" t="str">
        <f>IF('Historical Data'!BP68="","",'Historical Data'!BP68)</f>
        <v/>
      </c>
      <c r="H77" s="114" t="str">
        <f>IF('Historical Data'!BQ68="","",'Historical Data'!BQ68)</f>
        <v/>
      </c>
      <c r="I77" s="112" t="str">
        <f>IF('Historical Data'!BR68="","",'Historical Data'!BR68)</f>
        <v/>
      </c>
      <c r="K77" s="111" t="str">
        <f>IF('Historical Data'!BS68="","",'Historical Data'!BS68)</f>
        <v/>
      </c>
      <c r="L77" s="111" t="str">
        <f>IF('Historical Data'!BT68="","",'Historical Data'!BT68)</f>
        <v/>
      </c>
      <c r="M77" s="114" t="str">
        <f>IF('Historical Data'!BU68="","",'Historical Data'!BU68)</f>
        <v/>
      </c>
      <c r="N77" s="112" t="str">
        <f>IF('Historical Data'!BV68="","",'Historical Data'!BV68)</f>
        <v/>
      </c>
      <c r="P77" s="143" t="str">
        <f>IF('Historical Data'!BW68="","",'Historical Data'!BW68)</f>
        <v/>
      </c>
      <c r="Q77" s="143" t="str">
        <f>IF('Historical Data'!BX68="","",'Historical Data'!BX68)</f>
        <v/>
      </c>
    </row>
    <row r="78" spans="2:17" ht="15.5" thickTop="1" thickBot="1">
      <c r="B78" s="110" t="str">
        <f>IF('Historical Data'!A69="","",'Historical Data'!A69)</f>
        <v/>
      </c>
      <c r="C78" s="322" t="str">
        <f>IF(OR('Historical Data'!B69="",'Historical Data'!B69=45616),"",'Historical Data'!B69)</f>
        <v/>
      </c>
      <c r="D78" s="112" t="str">
        <f>IF('Historical Data'!AG69="","",'Historical Data'!AG69)</f>
        <v/>
      </c>
      <c r="F78" s="111" t="str">
        <f>IF('Historical Data'!BO69="","",'Historical Data'!BO69)</f>
        <v/>
      </c>
      <c r="G78" s="113" t="str">
        <f>IF('Historical Data'!BP69="","",'Historical Data'!BP69)</f>
        <v/>
      </c>
      <c r="H78" s="114" t="str">
        <f>IF('Historical Data'!BQ69="","",'Historical Data'!BQ69)</f>
        <v/>
      </c>
      <c r="I78" s="112" t="str">
        <f>IF('Historical Data'!BR69="","",'Historical Data'!BR69)</f>
        <v/>
      </c>
      <c r="K78" s="111" t="str">
        <f>IF('Historical Data'!BS69="","",'Historical Data'!BS69)</f>
        <v/>
      </c>
      <c r="L78" s="111" t="str">
        <f>IF('Historical Data'!BT69="","",'Historical Data'!BT69)</f>
        <v/>
      </c>
      <c r="M78" s="114" t="str">
        <f>IF('Historical Data'!BU69="","",'Historical Data'!BU69)</f>
        <v/>
      </c>
      <c r="N78" s="112" t="str">
        <f>IF('Historical Data'!BV69="","",'Historical Data'!BV69)</f>
        <v/>
      </c>
      <c r="P78" s="143" t="str">
        <f>IF('Historical Data'!BW69="","",'Historical Data'!BW69)</f>
        <v/>
      </c>
      <c r="Q78" s="143" t="str">
        <f>IF('Historical Data'!BX69="","",'Historical Data'!BX69)</f>
        <v/>
      </c>
    </row>
    <row r="79" spans="2:17" ht="15.5" thickTop="1" thickBot="1">
      <c r="B79" s="110" t="str">
        <f>IF('Historical Data'!A70="","",'Historical Data'!A70)</f>
        <v/>
      </c>
      <c r="C79" s="322" t="str">
        <f>IF(OR('Historical Data'!B70="",'Historical Data'!B70=45616),"",'Historical Data'!B70)</f>
        <v/>
      </c>
      <c r="D79" s="112" t="str">
        <f>IF('Historical Data'!AG70="","",'Historical Data'!AG70)</f>
        <v/>
      </c>
      <c r="F79" s="111" t="str">
        <f>IF('Historical Data'!BO70="","",'Historical Data'!BO70)</f>
        <v/>
      </c>
      <c r="G79" s="113" t="str">
        <f>IF('Historical Data'!BP70="","",'Historical Data'!BP70)</f>
        <v/>
      </c>
      <c r="H79" s="114" t="str">
        <f>IF('Historical Data'!BQ70="","",'Historical Data'!BQ70)</f>
        <v/>
      </c>
      <c r="I79" s="112" t="str">
        <f>IF('Historical Data'!BR70="","",'Historical Data'!BR70)</f>
        <v/>
      </c>
      <c r="K79" s="111" t="str">
        <f>IF('Historical Data'!BS70="","",'Historical Data'!BS70)</f>
        <v/>
      </c>
      <c r="L79" s="111" t="str">
        <f>IF('Historical Data'!BT70="","",'Historical Data'!BT70)</f>
        <v/>
      </c>
      <c r="M79" s="114" t="str">
        <f>IF('Historical Data'!BU70="","",'Historical Data'!BU70)</f>
        <v/>
      </c>
      <c r="N79" s="112" t="str">
        <f>IF('Historical Data'!BV70="","",'Historical Data'!BV70)</f>
        <v/>
      </c>
      <c r="P79" s="143" t="str">
        <f>IF('Historical Data'!BW70="","",'Historical Data'!BW70)</f>
        <v/>
      </c>
      <c r="Q79" s="143" t="str">
        <f>IF('Historical Data'!BX70="","",'Historical Data'!BX70)</f>
        <v/>
      </c>
    </row>
    <row r="80" spans="2:17" ht="15.5" thickTop="1" thickBot="1">
      <c r="B80" s="110" t="str">
        <f>IF('Historical Data'!A71="","",'Historical Data'!A71)</f>
        <v/>
      </c>
      <c r="C80" s="322" t="str">
        <f>IF(OR('Historical Data'!B71="",'Historical Data'!B71=45616),"",'Historical Data'!B71)</f>
        <v/>
      </c>
      <c r="D80" s="112" t="str">
        <f>IF('Historical Data'!AG71="","",'Historical Data'!AG71)</f>
        <v/>
      </c>
      <c r="F80" s="111" t="str">
        <f>IF('Historical Data'!BO71="","",'Historical Data'!BO71)</f>
        <v/>
      </c>
      <c r="G80" s="113" t="str">
        <f>IF('Historical Data'!BP71="","",'Historical Data'!BP71)</f>
        <v/>
      </c>
      <c r="H80" s="114" t="str">
        <f>IF('Historical Data'!BQ71="","",'Historical Data'!BQ71)</f>
        <v/>
      </c>
      <c r="I80" s="112" t="str">
        <f>IF('Historical Data'!BR71="","",'Historical Data'!BR71)</f>
        <v/>
      </c>
      <c r="K80" s="111" t="str">
        <f>IF('Historical Data'!BS71="","",'Historical Data'!BS71)</f>
        <v/>
      </c>
      <c r="L80" s="111" t="str">
        <f>IF('Historical Data'!BT71="","",'Historical Data'!BT71)</f>
        <v/>
      </c>
      <c r="M80" s="114" t="str">
        <f>IF('Historical Data'!BU71="","",'Historical Data'!BU71)</f>
        <v/>
      </c>
      <c r="N80" s="112" t="str">
        <f>IF('Historical Data'!BV71="","",'Historical Data'!BV71)</f>
        <v/>
      </c>
      <c r="P80" s="143" t="str">
        <f>IF('Historical Data'!BW71="","",'Historical Data'!BW71)</f>
        <v/>
      </c>
      <c r="Q80" s="143" t="str">
        <f>IF('Historical Data'!BX71="","",'Historical Data'!BX71)</f>
        <v/>
      </c>
    </row>
    <row r="81" spans="2:17" ht="15.5" thickTop="1" thickBot="1">
      <c r="B81" s="110" t="str">
        <f>IF('Historical Data'!A72="","",'Historical Data'!A72)</f>
        <v/>
      </c>
      <c r="C81" s="322" t="str">
        <f>IF(OR('Historical Data'!B72="",'Historical Data'!B72=45616),"",'Historical Data'!B72)</f>
        <v/>
      </c>
      <c r="D81" s="112" t="str">
        <f>IF('Historical Data'!AG72="","",'Historical Data'!AG72)</f>
        <v/>
      </c>
      <c r="F81" s="111" t="str">
        <f>IF('Historical Data'!BO72="","",'Historical Data'!BO72)</f>
        <v/>
      </c>
      <c r="G81" s="113" t="str">
        <f>IF('Historical Data'!BP72="","",'Historical Data'!BP72)</f>
        <v/>
      </c>
      <c r="H81" s="114" t="str">
        <f>IF('Historical Data'!BQ72="","",'Historical Data'!BQ72)</f>
        <v/>
      </c>
      <c r="I81" s="112" t="str">
        <f>IF('Historical Data'!BR72="","",'Historical Data'!BR72)</f>
        <v/>
      </c>
      <c r="K81" s="111" t="str">
        <f>IF('Historical Data'!BS72="","",'Historical Data'!BS72)</f>
        <v/>
      </c>
      <c r="L81" s="111" t="str">
        <f>IF('Historical Data'!BT72="","",'Historical Data'!BT72)</f>
        <v/>
      </c>
      <c r="M81" s="114" t="str">
        <f>IF('Historical Data'!BU72="","",'Historical Data'!BU72)</f>
        <v/>
      </c>
      <c r="N81" s="112" t="str">
        <f>IF('Historical Data'!BV72="","",'Historical Data'!BV72)</f>
        <v/>
      </c>
      <c r="P81" s="143" t="str">
        <f>IF('Historical Data'!BW72="","",'Historical Data'!BW72)</f>
        <v/>
      </c>
      <c r="Q81" s="143" t="str">
        <f>IF('Historical Data'!BX72="","",'Historical Data'!BX72)</f>
        <v/>
      </c>
    </row>
    <row r="82" spans="2:17" ht="15.5" thickTop="1" thickBot="1">
      <c r="B82" s="110" t="str">
        <f>IF('Historical Data'!A73="","",'Historical Data'!A73)</f>
        <v/>
      </c>
      <c r="C82" s="322" t="str">
        <f>IF(OR('Historical Data'!B73="",'Historical Data'!B73=45616),"",'Historical Data'!B73)</f>
        <v/>
      </c>
      <c r="D82" s="112" t="str">
        <f>IF('Historical Data'!AG73="","",'Historical Data'!AG73)</f>
        <v/>
      </c>
      <c r="F82" s="111" t="str">
        <f>IF('Historical Data'!BO73="","",'Historical Data'!BO73)</f>
        <v/>
      </c>
      <c r="G82" s="113" t="str">
        <f>IF('Historical Data'!BP73="","",'Historical Data'!BP73)</f>
        <v/>
      </c>
      <c r="H82" s="114" t="str">
        <f>IF('Historical Data'!BQ73="","",'Historical Data'!BQ73)</f>
        <v/>
      </c>
      <c r="I82" s="112" t="str">
        <f>IF('Historical Data'!BR73="","",'Historical Data'!BR73)</f>
        <v/>
      </c>
      <c r="K82" s="111" t="str">
        <f>IF('Historical Data'!BS73="","",'Historical Data'!BS73)</f>
        <v/>
      </c>
      <c r="L82" s="111" t="str">
        <f>IF('Historical Data'!BT73="","",'Historical Data'!BT73)</f>
        <v/>
      </c>
      <c r="M82" s="114" t="str">
        <f>IF('Historical Data'!BU73="","",'Historical Data'!BU73)</f>
        <v/>
      </c>
      <c r="N82" s="112" t="str">
        <f>IF('Historical Data'!BV73="","",'Historical Data'!BV73)</f>
        <v/>
      </c>
      <c r="P82" s="143" t="str">
        <f>IF('Historical Data'!BW73="","",'Historical Data'!BW73)</f>
        <v/>
      </c>
      <c r="Q82" s="143" t="str">
        <f>IF('Historical Data'!BX73="","",'Historical Data'!BX73)</f>
        <v/>
      </c>
    </row>
    <row r="83" spans="2:17" ht="15.5" thickTop="1" thickBot="1">
      <c r="B83" s="110" t="str">
        <f>IF('Historical Data'!A74="","",'Historical Data'!A74)</f>
        <v/>
      </c>
      <c r="C83" s="322" t="str">
        <f>IF(OR('Historical Data'!B74="",'Historical Data'!B74=45616),"",'Historical Data'!B74)</f>
        <v/>
      </c>
      <c r="D83" s="112" t="str">
        <f>IF('Historical Data'!AG74="","",'Historical Data'!AG74)</f>
        <v/>
      </c>
      <c r="F83" s="111" t="str">
        <f>IF('Historical Data'!BO74="","",'Historical Data'!BO74)</f>
        <v/>
      </c>
      <c r="G83" s="113" t="str">
        <f>IF('Historical Data'!BP74="","",'Historical Data'!BP74)</f>
        <v/>
      </c>
      <c r="H83" s="114" t="str">
        <f>IF('Historical Data'!BQ74="","",'Historical Data'!BQ74)</f>
        <v/>
      </c>
      <c r="I83" s="112" t="str">
        <f>IF('Historical Data'!BR74="","",'Historical Data'!BR74)</f>
        <v/>
      </c>
      <c r="K83" s="111" t="str">
        <f>IF('Historical Data'!BS74="","",'Historical Data'!BS74)</f>
        <v/>
      </c>
      <c r="L83" s="111" t="str">
        <f>IF('Historical Data'!BT74="","",'Historical Data'!BT74)</f>
        <v/>
      </c>
      <c r="M83" s="114" t="str">
        <f>IF('Historical Data'!BU74="","",'Historical Data'!BU74)</f>
        <v/>
      </c>
      <c r="N83" s="112" t="str">
        <f>IF('Historical Data'!BV74="","",'Historical Data'!BV74)</f>
        <v/>
      </c>
      <c r="P83" s="143" t="str">
        <f>IF('Historical Data'!BW74="","",'Historical Data'!BW74)</f>
        <v/>
      </c>
      <c r="Q83" s="143" t="str">
        <f>IF('Historical Data'!BX74="","",'Historical Data'!BX74)</f>
        <v/>
      </c>
    </row>
    <row r="84" spans="2:17" ht="15.5" thickTop="1" thickBot="1">
      <c r="B84" s="110" t="str">
        <f>IF('Historical Data'!A75="","",'Historical Data'!A75)</f>
        <v/>
      </c>
      <c r="C84" s="322" t="str">
        <f>IF(OR('Historical Data'!B75="",'Historical Data'!B75=45616),"",'Historical Data'!B75)</f>
        <v/>
      </c>
      <c r="D84" s="112" t="str">
        <f>IF('Historical Data'!AG75="","",'Historical Data'!AG75)</f>
        <v/>
      </c>
      <c r="F84" s="111" t="str">
        <f>IF('Historical Data'!BO75="","",'Historical Data'!BO75)</f>
        <v/>
      </c>
      <c r="G84" s="113" t="str">
        <f>IF('Historical Data'!BP75="","",'Historical Data'!BP75)</f>
        <v/>
      </c>
      <c r="H84" s="114" t="str">
        <f>IF('Historical Data'!BQ75="","",'Historical Data'!BQ75)</f>
        <v/>
      </c>
      <c r="I84" s="112" t="str">
        <f>IF('Historical Data'!BR75="","",'Historical Data'!BR75)</f>
        <v/>
      </c>
      <c r="K84" s="111" t="str">
        <f>IF('Historical Data'!BS75="","",'Historical Data'!BS75)</f>
        <v/>
      </c>
      <c r="L84" s="111" t="str">
        <f>IF('Historical Data'!BT75="","",'Historical Data'!BT75)</f>
        <v/>
      </c>
      <c r="M84" s="114" t="str">
        <f>IF('Historical Data'!BU75="","",'Historical Data'!BU75)</f>
        <v/>
      </c>
      <c r="N84" s="112" t="str">
        <f>IF('Historical Data'!BV75="","",'Historical Data'!BV75)</f>
        <v/>
      </c>
      <c r="P84" s="143" t="str">
        <f>IF('Historical Data'!BW75="","",'Historical Data'!BW75)</f>
        <v/>
      </c>
      <c r="Q84" s="143" t="str">
        <f>IF('Historical Data'!BX75="","",'Historical Data'!BX75)</f>
        <v/>
      </c>
    </row>
    <row r="85" spans="2:17" ht="15.5" thickTop="1" thickBot="1">
      <c r="B85" s="110" t="str">
        <f>IF('Historical Data'!A76="","",'Historical Data'!A76)</f>
        <v/>
      </c>
      <c r="C85" s="322" t="str">
        <f>IF(OR('Historical Data'!B76="",'Historical Data'!B76=45616),"",'Historical Data'!B76)</f>
        <v/>
      </c>
      <c r="D85" s="112" t="str">
        <f>IF('Historical Data'!AG76="","",'Historical Data'!AG76)</f>
        <v/>
      </c>
      <c r="F85" s="111" t="str">
        <f>IF('Historical Data'!BO76="","",'Historical Data'!BO76)</f>
        <v/>
      </c>
      <c r="G85" s="113" t="str">
        <f>IF('Historical Data'!BP76="","",'Historical Data'!BP76)</f>
        <v/>
      </c>
      <c r="H85" s="114" t="str">
        <f>IF('Historical Data'!BQ76="","",'Historical Data'!BQ76)</f>
        <v/>
      </c>
      <c r="I85" s="112" t="str">
        <f>IF('Historical Data'!BR76="","",'Historical Data'!BR76)</f>
        <v/>
      </c>
      <c r="K85" s="111" t="str">
        <f>IF('Historical Data'!BS76="","",'Historical Data'!BS76)</f>
        <v/>
      </c>
      <c r="L85" s="111" t="str">
        <f>IF('Historical Data'!BT76="","",'Historical Data'!BT76)</f>
        <v/>
      </c>
      <c r="M85" s="114" t="str">
        <f>IF('Historical Data'!BU76="","",'Historical Data'!BU76)</f>
        <v/>
      </c>
      <c r="N85" s="112" t="str">
        <f>IF('Historical Data'!BV76="","",'Historical Data'!BV76)</f>
        <v/>
      </c>
      <c r="P85" s="143" t="str">
        <f>IF('Historical Data'!BW76="","",'Historical Data'!BW76)</f>
        <v/>
      </c>
      <c r="Q85" s="143" t="str">
        <f>IF('Historical Data'!BX76="","",'Historical Data'!BX76)</f>
        <v/>
      </c>
    </row>
    <row r="86" spans="2:17" ht="15.5" thickTop="1" thickBot="1">
      <c r="B86" s="110" t="str">
        <f>IF('Historical Data'!A77="","",'Historical Data'!A77)</f>
        <v/>
      </c>
      <c r="C86" s="322" t="str">
        <f>IF(OR('Historical Data'!B77="",'Historical Data'!B77=45616),"",'Historical Data'!B77)</f>
        <v/>
      </c>
      <c r="D86" s="112" t="str">
        <f>IF('Historical Data'!AG77="","",'Historical Data'!AG77)</f>
        <v/>
      </c>
      <c r="F86" s="111" t="str">
        <f>IF('Historical Data'!BO77="","",'Historical Data'!BO77)</f>
        <v/>
      </c>
      <c r="G86" s="113" t="str">
        <f>IF('Historical Data'!BP77="","",'Historical Data'!BP77)</f>
        <v/>
      </c>
      <c r="H86" s="114" t="str">
        <f>IF('Historical Data'!BQ77="","",'Historical Data'!BQ77)</f>
        <v/>
      </c>
      <c r="I86" s="112" t="str">
        <f>IF('Historical Data'!BR77="","",'Historical Data'!BR77)</f>
        <v/>
      </c>
      <c r="K86" s="111" t="str">
        <f>IF('Historical Data'!BS77="","",'Historical Data'!BS77)</f>
        <v/>
      </c>
      <c r="L86" s="111" t="str">
        <f>IF('Historical Data'!BT77="","",'Historical Data'!BT77)</f>
        <v/>
      </c>
      <c r="M86" s="114" t="str">
        <f>IF('Historical Data'!BU77="","",'Historical Data'!BU77)</f>
        <v/>
      </c>
      <c r="N86" s="112" t="str">
        <f>IF('Historical Data'!BV77="","",'Historical Data'!BV77)</f>
        <v/>
      </c>
      <c r="P86" s="143" t="str">
        <f>IF('Historical Data'!BW77="","",'Historical Data'!BW77)</f>
        <v/>
      </c>
      <c r="Q86" s="143" t="str">
        <f>IF('Historical Data'!BX77="","",'Historical Data'!BX77)</f>
        <v/>
      </c>
    </row>
    <row r="87" spans="2:17" ht="15.5" thickTop="1" thickBot="1">
      <c r="B87" s="110" t="str">
        <f>IF('Historical Data'!A78="","",'Historical Data'!A78)</f>
        <v/>
      </c>
      <c r="C87" s="322" t="str">
        <f>IF(OR('Historical Data'!B78="",'Historical Data'!B78=45616),"",'Historical Data'!B78)</f>
        <v/>
      </c>
      <c r="D87" s="112" t="str">
        <f>IF('Historical Data'!AG78="","",'Historical Data'!AG78)</f>
        <v/>
      </c>
      <c r="F87" s="111" t="str">
        <f>IF('Historical Data'!BO78="","",'Historical Data'!BO78)</f>
        <v/>
      </c>
      <c r="G87" s="113" t="str">
        <f>IF('Historical Data'!BP78="","",'Historical Data'!BP78)</f>
        <v/>
      </c>
      <c r="H87" s="114" t="str">
        <f>IF('Historical Data'!BQ78="","",'Historical Data'!BQ78)</f>
        <v/>
      </c>
      <c r="I87" s="112" t="str">
        <f>IF('Historical Data'!BR78="","",'Historical Data'!BR78)</f>
        <v/>
      </c>
      <c r="K87" s="111" t="str">
        <f>IF('Historical Data'!BS78="","",'Historical Data'!BS78)</f>
        <v/>
      </c>
      <c r="L87" s="111" t="str">
        <f>IF('Historical Data'!BT78="","",'Historical Data'!BT78)</f>
        <v/>
      </c>
      <c r="M87" s="114" t="str">
        <f>IF('Historical Data'!BU78="","",'Historical Data'!BU78)</f>
        <v/>
      </c>
      <c r="N87" s="112" t="str">
        <f>IF('Historical Data'!BV78="","",'Historical Data'!BV78)</f>
        <v/>
      </c>
      <c r="P87" s="143" t="str">
        <f>IF('Historical Data'!BW78="","",'Historical Data'!BW78)</f>
        <v/>
      </c>
      <c r="Q87" s="143" t="str">
        <f>IF('Historical Data'!BX78="","",'Historical Data'!BX78)</f>
        <v/>
      </c>
    </row>
    <row r="88" spans="2:17" ht="15.5" thickTop="1" thickBot="1">
      <c r="B88" s="110" t="str">
        <f>IF('Historical Data'!A79="","",'Historical Data'!A79)</f>
        <v/>
      </c>
      <c r="C88" s="322" t="str">
        <f>IF(OR('Historical Data'!B79="",'Historical Data'!B79=45616),"",'Historical Data'!B79)</f>
        <v/>
      </c>
      <c r="D88" s="112" t="str">
        <f>IF('Historical Data'!AG79="","",'Historical Data'!AG79)</f>
        <v/>
      </c>
      <c r="F88" s="111" t="str">
        <f>IF('Historical Data'!BO79="","",'Historical Data'!BO79)</f>
        <v/>
      </c>
      <c r="G88" s="113" t="str">
        <f>IF('Historical Data'!BP79="","",'Historical Data'!BP79)</f>
        <v/>
      </c>
      <c r="H88" s="114" t="str">
        <f>IF('Historical Data'!BQ79="","",'Historical Data'!BQ79)</f>
        <v/>
      </c>
      <c r="I88" s="112" t="str">
        <f>IF('Historical Data'!BR79="","",'Historical Data'!BR79)</f>
        <v/>
      </c>
      <c r="K88" s="111" t="str">
        <f>IF('Historical Data'!BS79="","",'Historical Data'!BS79)</f>
        <v/>
      </c>
      <c r="L88" s="111" t="str">
        <f>IF('Historical Data'!BT79="","",'Historical Data'!BT79)</f>
        <v/>
      </c>
      <c r="M88" s="114" t="str">
        <f>IF('Historical Data'!BU79="","",'Historical Data'!BU79)</f>
        <v/>
      </c>
      <c r="N88" s="112" t="str">
        <f>IF('Historical Data'!BV79="","",'Historical Data'!BV79)</f>
        <v/>
      </c>
      <c r="P88" s="143" t="str">
        <f>IF('Historical Data'!BW79="","",'Historical Data'!BW79)</f>
        <v/>
      </c>
      <c r="Q88" s="143" t="str">
        <f>IF('Historical Data'!BX79="","",'Historical Data'!BX79)</f>
        <v/>
      </c>
    </row>
    <row r="89" spans="2:17" ht="15.5" thickTop="1" thickBot="1">
      <c r="B89" s="110" t="str">
        <f>IF('Historical Data'!A80="","",'Historical Data'!A80)</f>
        <v/>
      </c>
      <c r="C89" s="322" t="str">
        <f>IF(OR('Historical Data'!B80="",'Historical Data'!B80=45616),"",'Historical Data'!B80)</f>
        <v/>
      </c>
      <c r="D89" s="112" t="str">
        <f>IF('Historical Data'!AG80="","",'Historical Data'!AG80)</f>
        <v/>
      </c>
      <c r="F89" s="111" t="str">
        <f>IF('Historical Data'!BO80="","",'Historical Data'!BO80)</f>
        <v/>
      </c>
      <c r="G89" s="113" t="str">
        <f>IF('Historical Data'!BP80="","",'Historical Data'!BP80)</f>
        <v/>
      </c>
      <c r="H89" s="114" t="str">
        <f>IF('Historical Data'!BQ80="","",'Historical Data'!BQ80)</f>
        <v/>
      </c>
      <c r="I89" s="112" t="str">
        <f>IF('Historical Data'!BR80="","",'Historical Data'!BR80)</f>
        <v/>
      </c>
      <c r="K89" s="111" t="str">
        <f>IF('Historical Data'!BS80="","",'Historical Data'!BS80)</f>
        <v/>
      </c>
      <c r="L89" s="111" t="str">
        <f>IF('Historical Data'!BT80="","",'Historical Data'!BT80)</f>
        <v/>
      </c>
      <c r="M89" s="114" t="str">
        <f>IF('Historical Data'!BU80="","",'Historical Data'!BU80)</f>
        <v/>
      </c>
      <c r="N89" s="112" t="str">
        <f>IF('Historical Data'!BV80="","",'Historical Data'!BV80)</f>
        <v/>
      </c>
      <c r="P89" s="143" t="str">
        <f>IF('Historical Data'!BW80="","",'Historical Data'!BW80)</f>
        <v/>
      </c>
      <c r="Q89" s="143" t="str">
        <f>IF('Historical Data'!BX80="","",'Historical Data'!BX80)</f>
        <v/>
      </c>
    </row>
    <row r="90" spans="2:17" ht="15.5" thickTop="1" thickBot="1">
      <c r="B90" s="110" t="str">
        <f>IF('Historical Data'!A81="","",'Historical Data'!A81)</f>
        <v/>
      </c>
      <c r="C90" s="322" t="str">
        <f>IF(OR('Historical Data'!B81="",'Historical Data'!B81=45616),"",'Historical Data'!B81)</f>
        <v/>
      </c>
      <c r="D90" s="112" t="str">
        <f>IF('Historical Data'!AG81="","",'Historical Data'!AG81)</f>
        <v/>
      </c>
      <c r="F90" s="111" t="str">
        <f>IF('Historical Data'!BO81="","",'Historical Data'!BO81)</f>
        <v/>
      </c>
      <c r="G90" s="113" t="str">
        <f>IF('Historical Data'!BP81="","",'Historical Data'!BP81)</f>
        <v/>
      </c>
      <c r="H90" s="114" t="str">
        <f>IF('Historical Data'!BQ81="","",'Historical Data'!BQ81)</f>
        <v/>
      </c>
      <c r="I90" s="112" t="str">
        <f>IF('Historical Data'!BR81="","",'Historical Data'!BR81)</f>
        <v/>
      </c>
      <c r="K90" s="111" t="str">
        <f>IF('Historical Data'!BS81="","",'Historical Data'!BS81)</f>
        <v/>
      </c>
      <c r="L90" s="111" t="str">
        <f>IF('Historical Data'!BT81="","",'Historical Data'!BT81)</f>
        <v/>
      </c>
      <c r="M90" s="114" t="str">
        <f>IF('Historical Data'!BU81="","",'Historical Data'!BU81)</f>
        <v/>
      </c>
      <c r="N90" s="112" t="str">
        <f>IF('Historical Data'!BV81="","",'Historical Data'!BV81)</f>
        <v/>
      </c>
      <c r="P90" s="143" t="str">
        <f>IF('Historical Data'!BW81="","",'Historical Data'!BW81)</f>
        <v/>
      </c>
      <c r="Q90" s="143" t="str">
        <f>IF('Historical Data'!BX81="","",'Historical Data'!BX81)</f>
        <v/>
      </c>
    </row>
    <row r="91" spans="2:17" ht="15.5" thickTop="1" thickBot="1">
      <c r="B91" s="110" t="str">
        <f>IF('Historical Data'!A82="","",'Historical Data'!A82)</f>
        <v/>
      </c>
      <c r="C91" s="322" t="str">
        <f>IF(OR('Historical Data'!B82="",'Historical Data'!B82=45616),"",'Historical Data'!B82)</f>
        <v/>
      </c>
      <c r="D91" s="112" t="str">
        <f>IF('Historical Data'!AG82="","",'Historical Data'!AG82)</f>
        <v/>
      </c>
      <c r="F91" s="111" t="str">
        <f>IF('Historical Data'!BO82="","",'Historical Data'!BO82)</f>
        <v/>
      </c>
      <c r="G91" s="113" t="str">
        <f>IF('Historical Data'!BP82="","",'Historical Data'!BP82)</f>
        <v/>
      </c>
      <c r="H91" s="114" t="str">
        <f>IF('Historical Data'!BQ82="","",'Historical Data'!BQ82)</f>
        <v/>
      </c>
      <c r="I91" s="112" t="str">
        <f>IF('Historical Data'!BR82="","",'Historical Data'!BR82)</f>
        <v/>
      </c>
      <c r="K91" s="111" t="str">
        <f>IF('Historical Data'!BS82="","",'Historical Data'!BS82)</f>
        <v/>
      </c>
      <c r="L91" s="111" t="str">
        <f>IF('Historical Data'!BT82="","",'Historical Data'!BT82)</f>
        <v/>
      </c>
      <c r="M91" s="114" t="str">
        <f>IF('Historical Data'!BU82="","",'Historical Data'!BU82)</f>
        <v/>
      </c>
      <c r="N91" s="112" t="str">
        <f>IF('Historical Data'!BV82="","",'Historical Data'!BV82)</f>
        <v/>
      </c>
      <c r="P91" s="143" t="str">
        <f>IF('Historical Data'!BW82="","",'Historical Data'!BW82)</f>
        <v/>
      </c>
      <c r="Q91" s="143" t="str">
        <f>IF('Historical Data'!BX82="","",'Historical Data'!BX82)</f>
        <v/>
      </c>
    </row>
    <row r="92" spans="2:17" ht="15.5" thickTop="1" thickBot="1">
      <c r="B92" s="110" t="str">
        <f>IF('Historical Data'!A83="","",'Historical Data'!A83)</f>
        <v/>
      </c>
      <c r="C92" s="322" t="str">
        <f>IF(OR('Historical Data'!B83="",'Historical Data'!B83=45616),"",'Historical Data'!B83)</f>
        <v/>
      </c>
      <c r="D92" s="112" t="str">
        <f>IF('Historical Data'!AG83="","",'Historical Data'!AG83)</f>
        <v/>
      </c>
      <c r="F92" s="111" t="str">
        <f>IF('Historical Data'!BO83="","",'Historical Data'!BO83)</f>
        <v/>
      </c>
      <c r="G92" s="113" t="str">
        <f>IF('Historical Data'!BP83="","",'Historical Data'!BP83)</f>
        <v/>
      </c>
      <c r="H92" s="114" t="str">
        <f>IF('Historical Data'!BQ83="","",'Historical Data'!BQ83)</f>
        <v/>
      </c>
      <c r="I92" s="112" t="str">
        <f>IF('Historical Data'!BR83="","",'Historical Data'!BR83)</f>
        <v/>
      </c>
      <c r="K92" s="111" t="str">
        <f>IF('Historical Data'!BS83="","",'Historical Data'!BS83)</f>
        <v/>
      </c>
      <c r="L92" s="111" t="str">
        <f>IF('Historical Data'!BT83="","",'Historical Data'!BT83)</f>
        <v/>
      </c>
      <c r="M92" s="114" t="str">
        <f>IF('Historical Data'!BU83="","",'Historical Data'!BU83)</f>
        <v/>
      </c>
      <c r="N92" s="112" t="str">
        <f>IF('Historical Data'!BV83="","",'Historical Data'!BV83)</f>
        <v/>
      </c>
      <c r="P92" s="143" t="str">
        <f>IF('Historical Data'!BW83="","",'Historical Data'!BW83)</f>
        <v/>
      </c>
      <c r="Q92" s="143" t="str">
        <f>IF('Historical Data'!BX83="","",'Historical Data'!BX83)</f>
        <v/>
      </c>
    </row>
    <row r="93" spans="2:17" ht="15.5" thickTop="1" thickBot="1">
      <c r="B93" s="110" t="str">
        <f>IF('Historical Data'!A84="","",'Historical Data'!A84)</f>
        <v/>
      </c>
      <c r="C93" s="322" t="str">
        <f>IF(OR('Historical Data'!B84="",'Historical Data'!B84=45616),"",'Historical Data'!B84)</f>
        <v/>
      </c>
      <c r="D93" s="112" t="str">
        <f>IF('Historical Data'!AG84="","",'Historical Data'!AG84)</f>
        <v/>
      </c>
      <c r="F93" s="111" t="str">
        <f>IF('Historical Data'!BO84="","",'Historical Data'!BO84)</f>
        <v/>
      </c>
      <c r="G93" s="113" t="str">
        <f>IF('Historical Data'!BP84="","",'Historical Data'!BP84)</f>
        <v/>
      </c>
      <c r="H93" s="114" t="str">
        <f>IF('Historical Data'!BQ84="","",'Historical Data'!BQ84)</f>
        <v/>
      </c>
      <c r="I93" s="112" t="str">
        <f>IF('Historical Data'!BR84="","",'Historical Data'!BR84)</f>
        <v/>
      </c>
      <c r="K93" s="111" t="str">
        <f>IF('Historical Data'!BS84="","",'Historical Data'!BS84)</f>
        <v/>
      </c>
      <c r="L93" s="111" t="str">
        <f>IF('Historical Data'!BT84="","",'Historical Data'!BT84)</f>
        <v/>
      </c>
      <c r="M93" s="114" t="str">
        <f>IF('Historical Data'!BU84="","",'Historical Data'!BU84)</f>
        <v/>
      </c>
      <c r="N93" s="112" t="str">
        <f>IF('Historical Data'!BV84="","",'Historical Data'!BV84)</f>
        <v/>
      </c>
      <c r="P93" s="143" t="str">
        <f>IF('Historical Data'!BW84="","",'Historical Data'!BW84)</f>
        <v/>
      </c>
      <c r="Q93" s="143" t="str">
        <f>IF('Historical Data'!BX84="","",'Historical Data'!BX84)</f>
        <v/>
      </c>
    </row>
    <row r="94" spans="2:17" ht="15.5" thickTop="1" thickBot="1">
      <c r="B94" s="110" t="str">
        <f>IF('Historical Data'!A85="","",'Historical Data'!A85)</f>
        <v/>
      </c>
      <c r="C94" s="322" t="str">
        <f>IF(OR('Historical Data'!B85="",'Historical Data'!B85=45616),"",'Historical Data'!B85)</f>
        <v/>
      </c>
      <c r="D94" s="112" t="str">
        <f>IF('Historical Data'!AG85="","",'Historical Data'!AG85)</f>
        <v/>
      </c>
      <c r="F94" s="111" t="str">
        <f>IF('Historical Data'!BO85="","",'Historical Data'!BO85)</f>
        <v/>
      </c>
      <c r="G94" s="113" t="str">
        <f>IF('Historical Data'!BP85="","",'Historical Data'!BP85)</f>
        <v/>
      </c>
      <c r="H94" s="114" t="str">
        <f>IF('Historical Data'!BQ85="","",'Historical Data'!BQ85)</f>
        <v/>
      </c>
      <c r="I94" s="112" t="str">
        <f>IF('Historical Data'!BR85="","",'Historical Data'!BR85)</f>
        <v/>
      </c>
      <c r="K94" s="111" t="str">
        <f>IF('Historical Data'!BS85="","",'Historical Data'!BS85)</f>
        <v/>
      </c>
      <c r="L94" s="111" t="str">
        <f>IF('Historical Data'!BT85="","",'Historical Data'!BT85)</f>
        <v/>
      </c>
      <c r="M94" s="114" t="str">
        <f>IF('Historical Data'!BU85="","",'Historical Data'!BU85)</f>
        <v/>
      </c>
      <c r="N94" s="112" t="str">
        <f>IF('Historical Data'!BV85="","",'Historical Data'!BV85)</f>
        <v/>
      </c>
      <c r="P94" s="143" t="str">
        <f>IF('Historical Data'!BW85="","",'Historical Data'!BW85)</f>
        <v/>
      </c>
      <c r="Q94" s="143" t="str">
        <f>IF('Historical Data'!BX85="","",'Historical Data'!BX85)</f>
        <v/>
      </c>
    </row>
    <row r="95" spans="2:17" ht="15.5" thickTop="1" thickBot="1">
      <c r="B95" s="110" t="str">
        <f>IF('Historical Data'!A86="","",'Historical Data'!A86)</f>
        <v/>
      </c>
      <c r="C95" s="322" t="str">
        <f>IF(OR('Historical Data'!B86="",'Historical Data'!B86=45616),"",'Historical Data'!B86)</f>
        <v/>
      </c>
      <c r="D95" s="112" t="str">
        <f>IF('Historical Data'!AG86="","",'Historical Data'!AG86)</f>
        <v/>
      </c>
      <c r="F95" s="111" t="str">
        <f>IF('Historical Data'!BO86="","",'Historical Data'!BO86)</f>
        <v/>
      </c>
      <c r="G95" s="113" t="str">
        <f>IF('Historical Data'!BP86="","",'Historical Data'!BP86)</f>
        <v/>
      </c>
      <c r="H95" s="114" t="str">
        <f>IF('Historical Data'!BQ86="","",'Historical Data'!BQ86)</f>
        <v/>
      </c>
      <c r="I95" s="112" t="str">
        <f>IF('Historical Data'!BR86="","",'Historical Data'!BR86)</f>
        <v/>
      </c>
      <c r="K95" s="111" t="str">
        <f>IF('Historical Data'!BS86="","",'Historical Data'!BS86)</f>
        <v/>
      </c>
      <c r="L95" s="111" t="str">
        <f>IF('Historical Data'!BT86="","",'Historical Data'!BT86)</f>
        <v/>
      </c>
      <c r="M95" s="114" t="str">
        <f>IF('Historical Data'!BU86="","",'Historical Data'!BU86)</f>
        <v/>
      </c>
      <c r="N95" s="112" t="str">
        <f>IF('Historical Data'!BV86="","",'Historical Data'!BV86)</f>
        <v/>
      </c>
      <c r="P95" s="143" t="str">
        <f>IF('Historical Data'!BW86="","",'Historical Data'!BW86)</f>
        <v/>
      </c>
      <c r="Q95" s="143" t="str">
        <f>IF('Historical Data'!BX86="","",'Historical Data'!BX86)</f>
        <v/>
      </c>
    </row>
    <row r="96" spans="2:17" ht="15.5" thickTop="1" thickBot="1">
      <c r="B96" s="110" t="str">
        <f>IF('Historical Data'!A87="","",'Historical Data'!A87)</f>
        <v/>
      </c>
      <c r="C96" s="322" t="str">
        <f>IF(OR('Historical Data'!B87="",'Historical Data'!B87=45616),"",'Historical Data'!B87)</f>
        <v/>
      </c>
      <c r="D96" s="112" t="str">
        <f>IF('Historical Data'!AG87="","",'Historical Data'!AG87)</f>
        <v/>
      </c>
      <c r="F96" s="111" t="str">
        <f>IF('Historical Data'!BO87="","",'Historical Data'!BO87)</f>
        <v/>
      </c>
      <c r="G96" s="113" t="str">
        <f>IF('Historical Data'!BP87="","",'Historical Data'!BP87)</f>
        <v/>
      </c>
      <c r="H96" s="114" t="str">
        <f>IF('Historical Data'!BQ87="","",'Historical Data'!BQ87)</f>
        <v/>
      </c>
      <c r="I96" s="112" t="str">
        <f>IF('Historical Data'!BR87="","",'Historical Data'!BR87)</f>
        <v/>
      </c>
      <c r="K96" s="111" t="str">
        <f>IF('Historical Data'!BS87="","",'Historical Data'!BS87)</f>
        <v/>
      </c>
      <c r="L96" s="111" t="str">
        <f>IF('Historical Data'!BT87="","",'Historical Data'!BT87)</f>
        <v/>
      </c>
      <c r="M96" s="114" t="str">
        <f>IF('Historical Data'!BU87="","",'Historical Data'!BU87)</f>
        <v/>
      </c>
      <c r="N96" s="112" t="str">
        <f>IF('Historical Data'!BV87="","",'Historical Data'!BV87)</f>
        <v/>
      </c>
      <c r="P96" s="143" t="str">
        <f>IF('Historical Data'!BW87="","",'Historical Data'!BW87)</f>
        <v/>
      </c>
      <c r="Q96" s="143" t="str">
        <f>IF('Historical Data'!BX87="","",'Historical Data'!BX87)</f>
        <v/>
      </c>
    </row>
    <row r="97" spans="2:17" ht="15.5" thickTop="1" thickBot="1">
      <c r="B97" s="110" t="str">
        <f>IF('Historical Data'!A88="","",'Historical Data'!A88)</f>
        <v/>
      </c>
      <c r="C97" s="322" t="str">
        <f>IF(OR('Historical Data'!B88="",'Historical Data'!B88=45616),"",'Historical Data'!B88)</f>
        <v/>
      </c>
      <c r="D97" s="112" t="str">
        <f>IF('Historical Data'!AG88="","",'Historical Data'!AG88)</f>
        <v/>
      </c>
      <c r="F97" s="111" t="str">
        <f>IF('Historical Data'!BO88="","",'Historical Data'!BO88)</f>
        <v/>
      </c>
      <c r="G97" s="113" t="str">
        <f>IF('Historical Data'!BP88="","",'Historical Data'!BP88)</f>
        <v/>
      </c>
      <c r="H97" s="114" t="str">
        <f>IF('Historical Data'!BQ88="","",'Historical Data'!BQ88)</f>
        <v/>
      </c>
      <c r="I97" s="112" t="str">
        <f>IF('Historical Data'!BR88="","",'Historical Data'!BR88)</f>
        <v/>
      </c>
      <c r="K97" s="111" t="str">
        <f>IF('Historical Data'!BS88="","",'Historical Data'!BS88)</f>
        <v/>
      </c>
      <c r="L97" s="111" t="str">
        <f>IF('Historical Data'!BT88="","",'Historical Data'!BT88)</f>
        <v/>
      </c>
      <c r="M97" s="114" t="str">
        <f>IF('Historical Data'!BU88="","",'Historical Data'!BU88)</f>
        <v/>
      </c>
      <c r="N97" s="112" t="str">
        <f>IF('Historical Data'!BV88="","",'Historical Data'!BV88)</f>
        <v/>
      </c>
      <c r="P97" s="143" t="str">
        <f>IF('Historical Data'!BW88="","",'Historical Data'!BW88)</f>
        <v/>
      </c>
      <c r="Q97" s="143" t="str">
        <f>IF('Historical Data'!BX88="","",'Historical Data'!BX88)</f>
        <v/>
      </c>
    </row>
    <row r="98" spans="2:17" ht="15.5" thickTop="1" thickBot="1">
      <c r="B98" s="110" t="str">
        <f>IF('Historical Data'!A89="","",'Historical Data'!A89)</f>
        <v/>
      </c>
      <c r="C98" s="322" t="str">
        <f>IF(OR('Historical Data'!B89="",'Historical Data'!B89=45616),"",'Historical Data'!B89)</f>
        <v/>
      </c>
      <c r="D98" s="112" t="str">
        <f>IF('Historical Data'!AG89="","",'Historical Data'!AG89)</f>
        <v/>
      </c>
      <c r="F98" s="111" t="str">
        <f>IF('Historical Data'!BO89="","",'Historical Data'!BO89)</f>
        <v/>
      </c>
      <c r="G98" s="113" t="str">
        <f>IF('Historical Data'!BP89="","",'Historical Data'!BP89)</f>
        <v/>
      </c>
      <c r="H98" s="114" t="str">
        <f>IF('Historical Data'!BQ89="","",'Historical Data'!BQ89)</f>
        <v/>
      </c>
      <c r="I98" s="112" t="str">
        <f>IF('Historical Data'!BR89="","",'Historical Data'!BR89)</f>
        <v/>
      </c>
      <c r="K98" s="111" t="str">
        <f>IF('Historical Data'!BS89="","",'Historical Data'!BS89)</f>
        <v/>
      </c>
      <c r="L98" s="111" t="str">
        <f>IF('Historical Data'!BT89="","",'Historical Data'!BT89)</f>
        <v/>
      </c>
      <c r="M98" s="114" t="str">
        <f>IF('Historical Data'!BU89="","",'Historical Data'!BU89)</f>
        <v/>
      </c>
      <c r="N98" s="112" t="str">
        <f>IF('Historical Data'!BV89="","",'Historical Data'!BV89)</f>
        <v/>
      </c>
      <c r="P98" s="143" t="str">
        <f>IF('Historical Data'!BW89="","",'Historical Data'!BW89)</f>
        <v/>
      </c>
      <c r="Q98" s="143" t="str">
        <f>IF('Historical Data'!BX89="","",'Historical Data'!BX89)</f>
        <v/>
      </c>
    </row>
    <row r="99" spans="2:17" ht="15.5" thickTop="1" thickBot="1">
      <c r="B99" s="110" t="str">
        <f>IF('Historical Data'!A90="","",'Historical Data'!A90)</f>
        <v/>
      </c>
      <c r="C99" s="322" t="str">
        <f>IF(OR('Historical Data'!B90="",'Historical Data'!B90=45616),"",'Historical Data'!B90)</f>
        <v/>
      </c>
      <c r="D99" s="112" t="str">
        <f>IF('Historical Data'!AG90="","",'Historical Data'!AG90)</f>
        <v/>
      </c>
      <c r="F99" s="111" t="str">
        <f>IF('Historical Data'!BO90="","",'Historical Data'!BO90)</f>
        <v/>
      </c>
      <c r="G99" s="113" t="str">
        <f>IF('Historical Data'!BP90="","",'Historical Data'!BP90)</f>
        <v/>
      </c>
      <c r="H99" s="114" t="str">
        <f>IF('Historical Data'!BQ90="","",'Historical Data'!BQ90)</f>
        <v/>
      </c>
      <c r="I99" s="112" t="str">
        <f>IF('Historical Data'!BR90="","",'Historical Data'!BR90)</f>
        <v/>
      </c>
      <c r="K99" s="111" t="str">
        <f>IF('Historical Data'!BS90="","",'Historical Data'!BS90)</f>
        <v/>
      </c>
      <c r="L99" s="111" t="str">
        <f>IF('Historical Data'!BT90="","",'Historical Data'!BT90)</f>
        <v/>
      </c>
      <c r="M99" s="114" t="str">
        <f>IF('Historical Data'!BU90="","",'Historical Data'!BU90)</f>
        <v/>
      </c>
      <c r="N99" s="112" t="str">
        <f>IF('Historical Data'!BV90="","",'Historical Data'!BV90)</f>
        <v/>
      </c>
      <c r="P99" s="143" t="str">
        <f>IF('Historical Data'!BW90="","",'Historical Data'!BW90)</f>
        <v/>
      </c>
      <c r="Q99" s="143" t="str">
        <f>IF('Historical Data'!BX90="","",'Historical Data'!BX90)</f>
        <v/>
      </c>
    </row>
    <row r="100" spans="2:17" ht="15.5" thickTop="1" thickBot="1">
      <c r="B100" s="110" t="str">
        <f>IF('Historical Data'!A91="","",'Historical Data'!A91)</f>
        <v/>
      </c>
      <c r="C100" s="322" t="str">
        <f>IF(OR('Historical Data'!B91="",'Historical Data'!B91=45616),"",'Historical Data'!B91)</f>
        <v/>
      </c>
      <c r="D100" s="112" t="str">
        <f>IF('Historical Data'!AG91="","",'Historical Data'!AG91)</f>
        <v/>
      </c>
      <c r="F100" s="111" t="str">
        <f>IF('Historical Data'!BO91="","",'Historical Data'!BO91)</f>
        <v/>
      </c>
      <c r="G100" s="113" t="str">
        <f>IF('Historical Data'!BP91="","",'Historical Data'!BP91)</f>
        <v/>
      </c>
      <c r="H100" s="114" t="str">
        <f>IF('Historical Data'!BQ91="","",'Historical Data'!BQ91)</f>
        <v/>
      </c>
      <c r="I100" s="112" t="str">
        <f>IF('Historical Data'!BR91="","",'Historical Data'!BR91)</f>
        <v/>
      </c>
      <c r="K100" s="111" t="str">
        <f>IF('Historical Data'!BS91="","",'Historical Data'!BS91)</f>
        <v/>
      </c>
      <c r="L100" s="111" t="str">
        <f>IF('Historical Data'!BT91="","",'Historical Data'!BT91)</f>
        <v/>
      </c>
      <c r="M100" s="114" t="str">
        <f>IF('Historical Data'!BU91="","",'Historical Data'!BU91)</f>
        <v/>
      </c>
      <c r="N100" s="112" t="str">
        <f>IF('Historical Data'!BV91="","",'Historical Data'!BV91)</f>
        <v/>
      </c>
      <c r="P100" s="143" t="str">
        <f>IF('Historical Data'!BW91="","",'Historical Data'!BW91)</f>
        <v/>
      </c>
      <c r="Q100" s="143" t="str">
        <f>IF('Historical Data'!BX91="","",'Historical Data'!BX91)</f>
        <v/>
      </c>
    </row>
    <row r="101" spans="2:17" ht="15.5" thickTop="1" thickBot="1">
      <c r="B101" s="110" t="str">
        <f>IF('Historical Data'!A92="","",'Historical Data'!A92)</f>
        <v/>
      </c>
      <c r="C101" s="322" t="str">
        <f>IF(OR('Historical Data'!B92="",'Historical Data'!B92=45616),"",'Historical Data'!B92)</f>
        <v/>
      </c>
      <c r="D101" s="112" t="str">
        <f>IF('Historical Data'!AG92="","",'Historical Data'!AG92)</f>
        <v/>
      </c>
      <c r="F101" s="111" t="str">
        <f>IF('Historical Data'!BO92="","",'Historical Data'!BO92)</f>
        <v/>
      </c>
      <c r="G101" s="113" t="str">
        <f>IF('Historical Data'!BP92="","",'Historical Data'!BP92)</f>
        <v/>
      </c>
      <c r="H101" s="114" t="str">
        <f>IF('Historical Data'!BQ92="","",'Historical Data'!BQ92)</f>
        <v/>
      </c>
      <c r="I101" s="112" t="str">
        <f>IF('Historical Data'!BR92="","",'Historical Data'!BR92)</f>
        <v/>
      </c>
      <c r="K101" s="111" t="str">
        <f>IF('Historical Data'!BS92="","",'Historical Data'!BS92)</f>
        <v/>
      </c>
      <c r="L101" s="111" t="str">
        <f>IF('Historical Data'!BT92="","",'Historical Data'!BT92)</f>
        <v/>
      </c>
      <c r="M101" s="114" t="str">
        <f>IF('Historical Data'!BU92="","",'Historical Data'!BU92)</f>
        <v/>
      </c>
      <c r="N101" s="112" t="str">
        <f>IF('Historical Data'!BV92="","",'Historical Data'!BV92)</f>
        <v/>
      </c>
      <c r="P101" s="143" t="str">
        <f>IF('Historical Data'!BW92="","",'Historical Data'!BW92)</f>
        <v/>
      </c>
      <c r="Q101" s="143" t="str">
        <f>IF('Historical Data'!BX92="","",'Historical Data'!BX92)</f>
        <v/>
      </c>
    </row>
    <row r="102" spans="2:17" ht="15.5" thickTop="1" thickBot="1">
      <c r="B102" s="110" t="str">
        <f>IF('Historical Data'!A93="","",'Historical Data'!A93)</f>
        <v/>
      </c>
      <c r="C102" s="322" t="str">
        <f>IF(OR('Historical Data'!B93="",'Historical Data'!B93=45616),"",'Historical Data'!B93)</f>
        <v/>
      </c>
      <c r="D102" s="112" t="str">
        <f>IF('Historical Data'!AG93="","",'Historical Data'!AG93)</f>
        <v/>
      </c>
      <c r="F102" s="111" t="str">
        <f>IF('Historical Data'!BO93="","",'Historical Data'!BO93)</f>
        <v/>
      </c>
      <c r="G102" s="113" t="str">
        <f>IF('Historical Data'!BP93="","",'Historical Data'!BP93)</f>
        <v/>
      </c>
      <c r="H102" s="114" t="str">
        <f>IF('Historical Data'!BQ93="","",'Historical Data'!BQ93)</f>
        <v/>
      </c>
      <c r="I102" s="112" t="str">
        <f>IF('Historical Data'!BR93="","",'Historical Data'!BR93)</f>
        <v/>
      </c>
      <c r="K102" s="111" t="str">
        <f>IF('Historical Data'!BS93="","",'Historical Data'!BS93)</f>
        <v/>
      </c>
      <c r="L102" s="111" t="str">
        <f>IF('Historical Data'!BT93="","",'Historical Data'!BT93)</f>
        <v/>
      </c>
      <c r="M102" s="114" t="str">
        <f>IF('Historical Data'!BU93="","",'Historical Data'!BU93)</f>
        <v/>
      </c>
      <c r="N102" s="112" t="str">
        <f>IF('Historical Data'!BV93="","",'Historical Data'!BV93)</f>
        <v/>
      </c>
      <c r="P102" s="143" t="str">
        <f>IF('Historical Data'!BW93="","",'Historical Data'!BW93)</f>
        <v/>
      </c>
      <c r="Q102" s="143" t="str">
        <f>IF('Historical Data'!BX93="","",'Historical Data'!BX93)</f>
        <v/>
      </c>
    </row>
    <row r="103" spans="2:17" ht="15.5" thickTop="1" thickBot="1">
      <c r="B103" s="110" t="str">
        <f>IF('Historical Data'!A94="","",'Historical Data'!A94)</f>
        <v/>
      </c>
      <c r="C103" s="322" t="str">
        <f>IF(OR('Historical Data'!B94="",'Historical Data'!B94=45616),"",'Historical Data'!B94)</f>
        <v/>
      </c>
      <c r="D103" s="112" t="str">
        <f>IF('Historical Data'!AG94="","",'Historical Data'!AG94)</f>
        <v/>
      </c>
      <c r="F103" s="111" t="str">
        <f>IF('Historical Data'!BO94="","",'Historical Data'!BO94)</f>
        <v/>
      </c>
      <c r="G103" s="113" t="str">
        <f>IF('Historical Data'!BP94="","",'Historical Data'!BP94)</f>
        <v/>
      </c>
      <c r="H103" s="114" t="str">
        <f>IF('Historical Data'!BQ94="","",'Historical Data'!BQ94)</f>
        <v/>
      </c>
      <c r="I103" s="112" t="str">
        <f>IF('Historical Data'!BR94="","",'Historical Data'!BR94)</f>
        <v/>
      </c>
      <c r="K103" s="111" t="str">
        <f>IF('Historical Data'!BS94="","",'Historical Data'!BS94)</f>
        <v/>
      </c>
      <c r="L103" s="111" t="str">
        <f>IF('Historical Data'!BT94="","",'Historical Data'!BT94)</f>
        <v/>
      </c>
      <c r="M103" s="114" t="str">
        <f>IF('Historical Data'!BU94="","",'Historical Data'!BU94)</f>
        <v/>
      </c>
      <c r="N103" s="112" t="str">
        <f>IF('Historical Data'!BV94="","",'Historical Data'!BV94)</f>
        <v/>
      </c>
      <c r="P103" s="143" t="str">
        <f>IF('Historical Data'!BW94="","",'Historical Data'!BW94)</f>
        <v/>
      </c>
      <c r="Q103" s="143" t="str">
        <f>IF('Historical Data'!BX94="","",'Historical Data'!BX94)</f>
        <v/>
      </c>
    </row>
    <row r="104" spans="2:17" ht="15.5" thickTop="1" thickBot="1">
      <c r="B104" s="110" t="str">
        <f>IF('Historical Data'!A95="","",'Historical Data'!A95)</f>
        <v/>
      </c>
      <c r="C104" s="322" t="str">
        <f>IF(OR('Historical Data'!B95="",'Historical Data'!B95=45616),"",'Historical Data'!B95)</f>
        <v/>
      </c>
      <c r="D104" s="112" t="str">
        <f>IF('Historical Data'!AG95="","",'Historical Data'!AG95)</f>
        <v/>
      </c>
      <c r="F104" s="111" t="str">
        <f>IF('Historical Data'!BO95="","",'Historical Data'!BO95)</f>
        <v/>
      </c>
      <c r="G104" s="113" t="str">
        <f>IF('Historical Data'!BP95="","",'Historical Data'!BP95)</f>
        <v/>
      </c>
      <c r="H104" s="114" t="str">
        <f>IF('Historical Data'!BQ95="","",'Historical Data'!BQ95)</f>
        <v/>
      </c>
      <c r="I104" s="112" t="str">
        <f>IF('Historical Data'!BR95="","",'Historical Data'!BR95)</f>
        <v/>
      </c>
      <c r="K104" s="111" t="str">
        <f>IF('Historical Data'!BS95="","",'Historical Data'!BS95)</f>
        <v/>
      </c>
      <c r="L104" s="111" t="str">
        <f>IF('Historical Data'!BT95="","",'Historical Data'!BT95)</f>
        <v/>
      </c>
      <c r="M104" s="114" t="str">
        <f>IF('Historical Data'!BU95="","",'Historical Data'!BU95)</f>
        <v/>
      </c>
      <c r="N104" s="112" t="str">
        <f>IF('Historical Data'!BV95="","",'Historical Data'!BV95)</f>
        <v/>
      </c>
      <c r="P104" s="143" t="str">
        <f>IF('Historical Data'!BW95="","",'Historical Data'!BW95)</f>
        <v/>
      </c>
      <c r="Q104" s="143" t="str">
        <f>IF('Historical Data'!BX95="","",'Historical Data'!BX95)</f>
        <v/>
      </c>
    </row>
    <row r="105" spans="2:17" ht="15.5" thickTop="1" thickBot="1">
      <c r="B105" s="110" t="str">
        <f>IF('Historical Data'!A96="","",'Historical Data'!A96)</f>
        <v/>
      </c>
      <c r="C105" s="322" t="str">
        <f>IF(OR('Historical Data'!B96="",'Historical Data'!B96=45616),"",'Historical Data'!B96)</f>
        <v/>
      </c>
      <c r="D105" s="112" t="str">
        <f>IF('Historical Data'!AG96="","",'Historical Data'!AG96)</f>
        <v/>
      </c>
      <c r="F105" s="111" t="str">
        <f>IF('Historical Data'!BO96="","",'Historical Data'!BO96)</f>
        <v/>
      </c>
      <c r="G105" s="113" t="str">
        <f>IF('Historical Data'!BP96="","",'Historical Data'!BP96)</f>
        <v/>
      </c>
      <c r="H105" s="114" t="str">
        <f>IF('Historical Data'!BQ96="","",'Historical Data'!BQ96)</f>
        <v/>
      </c>
      <c r="I105" s="112" t="str">
        <f>IF('Historical Data'!BR96="","",'Historical Data'!BR96)</f>
        <v/>
      </c>
      <c r="K105" s="111" t="str">
        <f>IF('Historical Data'!BS96="","",'Historical Data'!BS96)</f>
        <v/>
      </c>
      <c r="L105" s="111" t="str">
        <f>IF('Historical Data'!BT96="","",'Historical Data'!BT96)</f>
        <v/>
      </c>
      <c r="M105" s="114" t="str">
        <f>IF('Historical Data'!BU96="","",'Historical Data'!BU96)</f>
        <v/>
      </c>
      <c r="N105" s="112" t="str">
        <f>IF('Historical Data'!BV96="","",'Historical Data'!BV96)</f>
        <v/>
      </c>
      <c r="P105" s="143" t="str">
        <f>IF('Historical Data'!BW96="","",'Historical Data'!BW96)</f>
        <v/>
      </c>
      <c r="Q105" s="143" t="str">
        <f>IF('Historical Data'!BX96="","",'Historical Data'!BX96)</f>
        <v/>
      </c>
    </row>
    <row r="106" spans="2:17" ht="15.5" thickTop="1" thickBot="1">
      <c r="B106" s="110" t="str">
        <f>IF('Historical Data'!A97="","",'Historical Data'!A97)</f>
        <v/>
      </c>
      <c r="C106" s="322" t="str">
        <f>IF(OR('Historical Data'!B97="",'Historical Data'!B97=45616),"",'Historical Data'!B97)</f>
        <v/>
      </c>
      <c r="D106" s="112" t="str">
        <f>IF('Historical Data'!AG97="","",'Historical Data'!AG97)</f>
        <v/>
      </c>
      <c r="F106" s="111" t="str">
        <f>IF('Historical Data'!BO97="","",'Historical Data'!BO97)</f>
        <v/>
      </c>
      <c r="G106" s="113" t="str">
        <f>IF('Historical Data'!BP97="","",'Historical Data'!BP97)</f>
        <v/>
      </c>
      <c r="H106" s="114" t="str">
        <f>IF('Historical Data'!BQ97="","",'Historical Data'!BQ97)</f>
        <v/>
      </c>
      <c r="I106" s="112" t="str">
        <f>IF('Historical Data'!BR97="","",'Historical Data'!BR97)</f>
        <v/>
      </c>
      <c r="K106" s="111" t="str">
        <f>IF('Historical Data'!BS97="","",'Historical Data'!BS97)</f>
        <v/>
      </c>
      <c r="L106" s="111" t="str">
        <f>IF('Historical Data'!BT97="","",'Historical Data'!BT97)</f>
        <v/>
      </c>
      <c r="M106" s="114" t="str">
        <f>IF('Historical Data'!BU97="","",'Historical Data'!BU97)</f>
        <v/>
      </c>
      <c r="N106" s="112" t="str">
        <f>IF('Historical Data'!BV97="","",'Historical Data'!BV97)</f>
        <v/>
      </c>
      <c r="P106" s="143" t="str">
        <f>IF('Historical Data'!BW97="","",'Historical Data'!BW97)</f>
        <v/>
      </c>
      <c r="Q106" s="143" t="str">
        <f>IF('Historical Data'!BX97="","",'Historical Data'!BX97)</f>
        <v/>
      </c>
    </row>
    <row r="107" spans="2:17" ht="15.5" thickTop="1" thickBot="1">
      <c r="B107" s="110" t="str">
        <f>IF('Historical Data'!A98="","",'Historical Data'!A98)</f>
        <v/>
      </c>
      <c r="C107" s="322" t="str">
        <f>IF(OR('Historical Data'!B98="",'Historical Data'!B98=45616),"",'Historical Data'!B98)</f>
        <v/>
      </c>
      <c r="D107" s="112" t="str">
        <f>IF('Historical Data'!AG98="","",'Historical Data'!AG98)</f>
        <v/>
      </c>
      <c r="F107" s="111" t="str">
        <f>IF('Historical Data'!BO98="","",'Historical Data'!BO98)</f>
        <v/>
      </c>
      <c r="G107" s="113" t="str">
        <f>IF('Historical Data'!BP98="","",'Historical Data'!BP98)</f>
        <v/>
      </c>
      <c r="H107" s="114" t="str">
        <f>IF('Historical Data'!BQ98="","",'Historical Data'!BQ98)</f>
        <v/>
      </c>
      <c r="I107" s="112" t="str">
        <f>IF('Historical Data'!BR98="","",'Historical Data'!BR98)</f>
        <v/>
      </c>
      <c r="K107" s="111" t="str">
        <f>IF('Historical Data'!BS98="","",'Historical Data'!BS98)</f>
        <v/>
      </c>
      <c r="L107" s="111" t="str">
        <f>IF('Historical Data'!BT98="","",'Historical Data'!BT98)</f>
        <v/>
      </c>
      <c r="M107" s="114" t="str">
        <f>IF('Historical Data'!BU98="","",'Historical Data'!BU98)</f>
        <v/>
      </c>
      <c r="N107" s="112" t="str">
        <f>IF('Historical Data'!BV98="","",'Historical Data'!BV98)</f>
        <v/>
      </c>
      <c r="P107" s="143" t="str">
        <f>IF('Historical Data'!BW98="","",'Historical Data'!BW98)</f>
        <v/>
      </c>
      <c r="Q107" s="143" t="str">
        <f>IF('Historical Data'!BX98="","",'Historical Data'!BX98)</f>
        <v/>
      </c>
    </row>
    <row r="108" spans="2:17" ht="15.5" thickTop="1" thickBot="1">
      <c r="B108" s="110" t="str">
        <f>IF('Historical Data'!A99="","",'Historical Data'!A99)</f>
        <v/>
      </c>
      <c r="C108" s="322" t="str">
        <f>IF(OR('Historical Data'!B99="",'Historical Data'!B99=45616),"",'Historical Data'!B99)</f>
        <v/>
      </c>
      <c r="D108" s="112" t="str">
        <f>IF('Historical Data'!AG99="","",'Historical Data'!AG99)</f>
        <v/>
      </c>
      <c r="F108" s="111" t="str">
        <f>IF('Historical Data'!BO99="","",'Historical Data'!BO99)</f>
        <v/>
      </c>
      <c r="G108" s="113" t="str">
        <f>IF('Historical Data'!BP99="","",'Historical Data'!BP99)</f>
        <v/>
      </c>
      <c r="H108" s="114" t="str">
        <f>IF('Historical Data'!BQ99="","",'Historical Data'!BQ99)</f>
        <v/>
      </c>
      <c r="I108" s="112" t="str">
        <f>IF('Historical Data'!BR99="","",'Historical Data'!BR99)</f>
        <v/>
      </c>
      <c r="K108" s="111" t="str">
        <f>IF('Historical Data'!BS99="","",'Historical Data'!BS99)</f>
        <v/>
      </c>
      <c r="L108" s="111" t="str">
        <f>IF('Historical Data'!BT99="","",'Historical Data'!BT99)</f>
        <v/>
      </c>
      <c r="M108" s="114" t="str">
        <f>IF('Historical Data'!BU99="","",'Historical Data'!BU99)</f>
        <v/>
      </c>
      <c r="N108" s="112" t="str">
        <f>IF('Historical Data'!BV99="","",'Historical Data'!BV99)</f>
        <v/>
      </c>
      <c r="P108" s="143" t="str">
        <f>IF('Historical Data'!BW99="","",'Historical Data'!BW99)</f>
        <v/>
      </c>
      <c r="Q108" s="143" t="str">
        <f>IF('Historical Data'!BX99="","",'Historical Data'!BX99)</f>
        <v/>
      </c>
    </row>
    <row r="109" spans="2:17" ht="15.5" thickTop="1" thickBot="1">
      <c r="B109" s="110" t="str">
        <f>IF('Historical Data'!A100="","",'Historical Data'!A100)</f>
        <v/>
      </c>
      <c r="C109" s="322" t="str">
        <f>IF(OR('Historical Data'!B100="",'Historical Data'!B100=45616),"",'Historical Data'!B100)</f>
        <v/>
      </c>
      <c r="D109" s="112" t="str">
        <f>IF('Historical Data'!AG100="","",'Historical Data'!AG100)</f>
        <v/>
      </c>
      <c r="F109" s="111" t="str">
        <f>IF('Historical Data'!BO100="","",'Historical Data'!BO100)</f>
        <v/>
      </c>
      <c r="G109" s="113" t="str">
        <f>IF('Historical Data'!BP100="","",'Historical Data'!BP100)</f>
        <v/>
      </c>
      <c r="H109" s="114" t="str">
        <f>IF('Historical Data'!BQ100="","",'Historical Data'!BQ100)</f>
        <v/>
      </c>
      <c r="I109" s="112" t="str">
        <f>IF('Historical Data'!BR100="","",'Historical Data'!BR100)</f>
        <v/>
      </c>
      <c r="K109" s="111" t="str">
        <f>IF('Historical Data'!BS100="","",'Historical Data'!BS100)</f>
        <v/>
      </c>
      <c r="L109" s="111" t="str">
        <f>IF('Historical Data'!BT100="","",'Historical Data'!BT100)</f>
        <v/>
      </c>
      <c r="M109" s="114" t="str">
        <f>IF('Historical Data'!BU100="","",'Historical Data'!BU100)</f>
        <v/>
      </c>
      <c r="N109" s="112" t="str">
        <f>IF('Historical Data'!BV100="","",'Historical Data'!BV100)</f>
        <v/>
      </c>
      <c r="P109" s="143" t="str">
        <f>IF('Historical Data'!BW100="","",'Historical Data'!BW100)</f>
        <v/>
      </c>
      <c r="Q109" s="143" t="str">
        <f>IF('Historical Data'!BX100="","",'Historical Data'!BX100)</f>
        <v/>
      </c>
    </row>
    <row r="110" spans="2:17" ht="15.5" thickTop="1" thickBot="1">
      <c r="B110" s="110" t="str">
        <f>IF('Historical Data'!A101="","",'Historical Data'!A101)</f>
        <v/>
      </c>
      <c r="C110" s="322" t="str">
        <f>IF(OR('Historical Data'!B101="",'Historical Data'!B101=45616),"",'Historical Data'!B101)</f>
        <v/>
      </c>
      <c r="D110" s="112" t="str">
        <f>IF('Historical Data'!AG101="","",'Historical Data'!AG101)</f>
        <v/>
      </c>
      <c r="F110" s="111" t="str">
        <f>IF('Historical Data'!BO101="","",'Historical Data'!BO101)</f>
        <v/>
      </c>
      <c r="G110" s="113" t="str">
        <f>IF('Historical Data'!BP101="","",'Historical Data'!BP101)</f>
        <v/>
      </c>
      <c r="H110" s="114" t="str">
        <f>IF('Historical Data'!BQ101="","",'Historical Data'!BQ101)</f>
        <v/>
      </c>
      <c r="I110" s="112" t="str">
        <f>IF('Historical Data'!BR101="","",'Historical Data'!BR101)</f>
        <v/>
      </c>
      <c r="K110" s="111" t="str">
        <f>IF('Historical Data'!BS101="","",'Historical Data'!BS101)</f>
        <v/>
      </c>
      <c r="L110" s="111" t="str">
        <f>IF('Historical Data'!BT101="","",'Historical Data'!BT101)</f>
        <v/>
      </c>
      <c r="M110" s="114" t="str">
        <f>IF('Historical Data'!BU101="","",'Historical Data'!BU101)</f>
        <v/>
      </c>
      <c r="N110" s="112" t="str">
        <f>IF('Historical Data'!BV101="","",'Historical Data'!BV101)</f>
        <v/>
      </c>
      <c r="P110" s="143" t="str">
        <f>IF('Historical Data'!BW101="","",'Historical Data'!BW101)</f>
        <v/>
      </c>
      <c r="Q110" s="143" t="str">
        <f>IF('Historical Data'!BX101="","",'Historical Data'!BX101)</f>
        <v/>
      </c>
    </row>
    <row r="111" spans="2:17" ht="15.5" thickTop="1" thickBot="1">
      <c r="B111" s="110" t="str">
        <f>IF('Historical Data'!A102="","",'Historical Data'!A102)</f>
        <v/>
      </c>
      <c r="C111" s="322" t="str">
        <f>IF(OR('Historical Data'!B102="",'Historical Data'!B102=45616),"",'Historical Data'!B102)</f>
        <v/>
      </c>
      <c r="D111" s="112" t="str">
        <f>IF('Historical Data'!AG102="","",'Historical Data'!AG102)</f>
        <v/>
      </c>
      <c r="F111" s="111" t="str">
        <f>IF('Historical Data'!BO102="","",'Historical Data'!BO102)</f>
        <v/>
      </c>
      <c r="G111" s="113" t="str">
        <f>IF('Historical Data'!BP102="","",'Historical Data'!BP102)</f>
        <v/>
      </c>
      <c r="H111" s="114" t="str">
        <f>IF('Historical Data'!BQ102="","",'Historical Data'!BQ102)</f>
        <v/>
      </c>
      <c r="I111" s="112" t="str">
        <f>IF('Historical Data'!BR102="","",'Historical Data'!BR102)</f>
        <v/>
      </c>
      <c r="K111" s="111" t="str">
        <f>IF('Historical Data'!BS102="","",'Historical Data'!BS102)</f>
        <v/>
      </c>
      <c r="L111" s="111" t="str">
        <f>IF('Historical Data'!BT102="","",'Historical Data'!BT102)</f>
        <v/>
      </c>
      <c r="M111" s="114" t="str">
        <f>IF('Historical Data'!BU102="","",'Historical Data'!BU102)</f>
        <v/>
      </c>
      <c r="N111" s="112" t="str">
        <f>IF('Historical Data'!BV102="","",'Historical Data'!BV102)</f>
        <v/>
      </c>
      <c r="P111" s="143" t="str">
        <f>IF('Historical Data'!BW102="","",'Historical Data'!BW102)</f>
        <v/>
      </c>
      <c r="Q111" s="143" t="str">
        <f>IF('Historical Data'!BX102="","",'Historical Data'!BX102)</f>
        <v/>
      </c>
    </row>
    <row r="112" spans="2:17" ht="15.5" thickTop="1" thickBot="1">
      <c r="B112" s="110" t="str">
        <f>IF('Historical Data'!A103="","",'Historical Data'!A103)</f>
        <v/>
      </c>
      <c r="C112" s="322" t="str">
        <f>IF(OR('Historical Data'!B103="",'Historical Data'!B103=45616),"",'Historical Data'!B103)</f>
        <v/>
      </c>
      <c r="D112" s="112" t="str">
        <f>IF('Historical Data'!AG103="","",'Historical Data'!AG103)</f>
        <v/>
      </c>
      <c r="F112" s="111" t="str">
        <f>IF('Historical Data'!BO103="","",'Historical Data'!BO103)</f>
        <v/>
      </c>
      <c r="G112" s="113" t="str">
        <f>IF('Historical Data'!BP103="","",'Historical Data'!BP103)</f>
        <v/>
      </c>
      <c r="H112" s="114" t="str">
        <f>IF('Historical Data'!BQ103="","",'Historical Data'!BQ103)</f>
        <v/>
      </c>
      <c r="I112" s="112" t="str">
        <f>IF('Historical Data'!BR103="","",'Historical Data'!BR103)</f>
        <v/>
      </c>
      <c r="K112" s="111" t="str">
        <f>IF('Historical Data'!BS103="","",'Historical Data'!BS103)</f>
        <v/>
      </c>
      <c r="L112" s="111" t="str">
        <f>IF('Historical Data'!BT103="","",'Historical Data'!BT103)</f>
        <v/>
      </c>
      <c r="M112" s="114" t="str">
        <f>IF('Historical Data'!BU103="","",'Historical Data'!BU103)</f>
        <v/>
      </c>
      <c r="N112" s="112" t="str">
        <f>IF('Historical Data'!BV103="","",'Historical Data'!BV103)</f>
        <v/>
      </c>
      <c r="P112" s="143" t="str">
        <f>IF('Historical Data'!BW103="","",'Historical Data'!BW103)</f>
        <v/>
      </c>
      <c r="Q112" s="143" t="str">
        <f>IF('Historical Data'!BX103="","",'Historical Data'!BX103)</f>
        <v/>
      </c>
    </row>
    <row r="113" spans="2:17" ht="15.5" thickTop="1" thickBot="1">
      <c r="B113" s="110" t="str">
        <f>IF('Historical Data'!A104="","",'Historical Data'!A104)</f>
        <v/>
      </c>
      <c r="C113" s="322" t="str">
        <f>IF(OR('Historical Data'!B104="",'Historical Data'!B104=45616),"",'Historical Data'!B104)</f>
        <v/>
      </c>
      <c r="D113" s="112" t="str">
        <f>IF('Historical Data'!AG104="","",'Historical Data'!AG104)</f>
        <v/>
      </c>
      <c r="F113" s="111" t="str">
        <f>IF('Historical Data'!BO104="","",'Historical Data'!BO104)</f>
        <v/>
      </c>
      <c r="G113" s="113" t="str">
        <f>IF('Historical Data'!BP104="","",'Historical Data'!BP104)</f>
        <v/>
      </c>
      <c r="H113" s="114" t="str">
        <f>IF('Historical Data'!BQ104="","",'Historical Data'!BQ104)</f>
        <v/>
      </c>
      <c r="I113" s="112" t="str">
        <f>IF('Historical Data'!BR104="","",'Historical Data'!BR104)</f>
        <v/>
      </c>
      <c r="K113" s="111" t="str">
        <f>IF('Historical Data'!BS104="","",'Historical Data'!BS104)</f>
        <v/>
      </c>
      <c r="L113" s="111" t="str">
        <f>IF('Historical Data'!BT104="","",'Historical Data'!BT104)</f>
        <v/>
      </c>
      <c r="M113" s="114" t="str">
        <f>IF('Historical Data'!BU104="","",'Historical Data'!BU104)</f>
        <v/>
      </c>
      <c r="N113" s="112" t="str">
        <f>IF('Historical Data'!BV104="","",'Historical Data'!BV104)</f>
        <v/>
      </c>
      <c r="P113" s="143" t="str">
        <f>IF('Historical Data'!BW104="","",'Historical Data'!BW104)</f>
        <v/>
      </c>
      <c r="Q113" s="143" t="str">
        <f>IF('Historical Data'!BX104="","",'Historical Data'!BX104)</f>
        <v/>
      </c>
    </row>
    <row r="114" spans="2:17" ht="15.5" thickTop="1" thickBot="1">
      <c r="B114" s="110" t="str">
        <f>IF('Historical Data'!A105="","",'Historical Data'!A105)</f>
        <v/>
      </c>
      <c r="C114" s="322" t="str">
        <f>IF(OR('Historical Data'!B105="",'Historical Data'!B105=45616),"",'Historical Data'!B105)</f>
        <v/>
      </c>
      <c r="D114" s="112" t="str">
        <f>IF('Historical Data'!AG105="","",'Historical Data'!AG105)</f>
        <v/>
      </c>
      <c r="F114" s="111" t="str">
        <f>IF('Historical Data'!BO105="","",'Historical Data'!BO105)</f>
        <v/>
      </c>
      <c r="G114" s="113" t="str">
        <f>IF('Historical Data'!BP105="","",'Historical Data'!BP105)</f>
        <v/>
      </c>
      <c r="H114" s="114" t="str">
        <f>IF('Historical Data'!BQ105="","",'Historical Data'!BQ105)</f>
        <v/>
      </c>
      <c r="I114" s="112" t="str">
        <f>IF('Historical Data'!BR105="","",'Historical Data'!BR105)</f>
        <v/>
      </c>
      <c r="K114" s="111" t="str">
        <f>IF('Historical Data'!BS105="","",'Historical Data'!BS105)</f>
        <v/>
      </c>
      <c r="L114" s="111" t="str">
        <f>IF('Historical Data'!BT105="","",'Historical Data'!BT105)</f>
        <v/>
      </c>
      <c r="M114" s="114" t="str">
        <f>IF('Historical Data'!BU105="","",'Historical Data'!BU105)</f>
        <v/>
      </c>
      <c r="N114" s="112" t="str">
        <f>IF('Historical Data'!BV105="","",'Historical Data'!BV105)</f>
        <v/>
      </c>
      <c r="P114" s="143" t="str">
        <f>IF('Historical Data'!BW105="","",'Historical Data'!BW105)</f>
        <v/>
      </c>
      <c r="Q114" s="143" t="str">
        <f>IF('Historical Data'!BX105="","",'Historical Data'!BX105)</f>
        <v/>
      </c>
    </row>
    <row r="115" spans="2:17" ht="15.5" thickTop="1" thickBot="1">
      <c r="B115" s="110" t="str">
        <f>IF('Historical Data'!A106="","",'Historical Data'!A106)</f>
        <v/>
      </c>
      <c r="C115" s="322" t="str">
        <f>IF(OR('Historical Data'!B106="",'Historical Data'!B106=45616),"",'Historical Data'!B106)</f>
        <v/>
      </c>
      <c r="D115" s="112" t="str">
        <f>IF('Historical Data'!AG106="","",'Historical Data'!AG106)</f>
        <v/>
      </c>
      <c r="F115" s="111" t="str">
        <f>IF('Historical Data'!BO106="","",'Historical Data'!BO106)</f>
        <v/>
      </c>
      <c r="G115" s="113" t="str">
        <f>IF('Historical Data'!BP106="","",'Historical Data'!BP106)</f>
        <v/>
      </c>
      <c r="H115" s="114" t="str">
        <f>IF('Historical Data'!BQ106="","",'Historical Data'!BQ106)</f>
        <v/>
      </c>
      <c r="I115" s="112" t="str">
        <f>IF('Historical Data'!BR106="","",'Historical Data'!BR106)</f>
        <v/>
      </c>
      <c r="K115" s="111" t="str">
        <f>IF('Historical Data'!BS106="","",'Historical Data'!BS106)</f>
        <v/>
      </c>
      <c r="L115" s="111" t="str">
        <f>IF('Historical Data'!BT106="","",'Historical Data'!BT106)</f>
        <v/>
      </c>
      <c r="M115" s="114" t="str">
        <f>IF('Historical Data'!BU106="","",'Historical Data'!BU106)</f>
        <v/>
      </c>
      <c r="N115" s="112" t="str">
        <f>IF('Historical Data'!BV106="","",'Historical Data'!BV106)</f>
        <v/>
      </c>
      <c r="P115" s="143" t="str">
        <f>IF('Historical Data'!BW106="","",'Historical Data'!BW106)</f>
        <v/>
      </c>
      <c r="Q115" s="143" t="str">
        <f>IF('Historical Data'!BX106="","",'Historical Data'!BX106)</f>
        <v/>
      </c>
    </row>
    <row r="116" spans="2:17" ht="15.5" thickTop="1" thickBot="1">
      <c r="B116" s="110" t="str">
        <f>IF('Historical Data'!A107="","",'Historical Data'!A107)</f>
        <v/>
      </c>
      <c r="C116" s="322" t="str">
        <f>IF(OR('Historical Data'!B107="",'Historical Data'!B107=45616),"",'Historical Data'!B107)</f>
        <v/>
      </c>
      <c r="D116" s="112" t="str">
        <f>IF('Historical Data'!AG107="","",'Historical Data'!AG107)</f>
        <v/>
      </c>
      <c r="F116" s="111" t="str">
        <f>IF('Historical Data'!BO107="","",'Historical Data'!BO107)</f>
        <v/>
      </c>
      <c r="G116" s="113" t="str">
        <f>IF('Historical Data'!BP107="","",'Historical Data'!BP107)</f>
        <v/>
      </c>
      <c r="H116" s="114" t="str">
        <f>IF('Historical Data'!BQ107="","",'Historical Data'!BQ107)</f>
        <v/>
      </c>
      <c r="I116" s="112" t="str">
        <f>IF('Historical Data'!BR107="","",'Historical Data'!BR107)</f>
        <v/>
      </c>
      <c r="K116" s="111" t="str">
        <f>IF('Historical Data'!BS107="","",'Historical Data'!BS107)</f>
        <v/>
      </c>
      <c r="L116" s="111" t="str">
        <f>IF('Historical Data'!BT107="","",'Historical Data'!BT107)</f>
        <v/>
      </c>
      <c r="M116" s="114" t="str">
        <f>IF('Historical Data'!BU107="","",'Historical Data'!BU107)</f>
        <v/>
      </c>
      <c r="N116" s="112" t="str">
        <f>IF('Historical Data'!BV107="","",'Historical Data'!BV107)</f>
        <v/>
      </c>
      <c r="P116" s="143" t="str">
        <f>IF('Historical Data'!BW107="","",'Historical Data'!BW107)</f>
        <v/>
      </c>
      <c r="Q116" s="143" t="str">
        <f>IF('Historical Data'!BX107="","",'Historical Data'!BX107)</f>
        <v/>
      </c>
    </row>
    <row r="117" spans="2:17" ht="15.5" thickTop="1" thickBot="1">
      <c r="B117" s="110" t="str">
        <f>IF('Historical Data'!A108="","",'Historical Data'!A108)</f>
        <v/>
      </c>
      <c r="C117" s="322" t="str">
        <f>IF(OR('Historical Data'!B108="",'Historical Data'!B108=45616),"",'Historical Data'!B108)</f>
        <v/>
      </c>
      <c r="D117" s="112" t="str">
        <f>IF('Historical Data'!AG108="","",'Historical Data'!AG108)</f>
        <v/>
      </c>
      <c r="F117" s="111" t="str">
        <f>IF('Historical Data'!BO108="","",'Historical Data'!BO108)</f>
        <v/>
      </c>
      <c r="G117" s="113" t="str">
        <f>IF('Historical Data'!BP108="","",'Historical Data'!BP108)</f>
        <v/>
      </c>
      <c r="H117" s="114" t="str">
        <f>IF('Historical Data'!BQ108="","",'Historical Data'!BQ108)</f>
        <v/>
      </c>
      <c r="I117" s="112" t="str">
        <f>IF('Historical Data'!BR108="","",'Historical Data'!BR108)</f>
        <v/>
      </c>
      <c r="K117" s="111" t="str">
        <f>IF('Historical Data'!BS108="","",'Historical Data'!BS108)</f>
        <v/>
      </c>
      <c r="L117" s="111" t="str">
        <f>IF('Historical Data'!BT108="","",'Historical Data'!BT108)</f>
        <v/>
      </c>
      <c r="M117" s="114" t="str">
        <f>IF('Historical Data'!BU108="","",'Historical Data'!BU108)</f>
        <v/>
      </c>
      <c r="N117" s="112" t="str">
        <f>IF('Historical Data'!BV108="","",'Historical Data'!BV108)</f>
        <v/>
      </c>
      <c r="P117" s="143" t="str">
        <f>IF('Historical Data'!BW108="","",'Historical Data'!BW108)</f>
        <v/>
      </c>
      <c r="Q117" s="143" t="str">
        <f>IF('Historical Data'!BX108="","",'Historical Data'!BX108)</f>
        <v/>
      </c>
    </row>
    <row r="118" spans="2:17" ht="15.5" thickTop="1" thickBot="1">
      <c r="B118" s="110" t="str">
        <f>IF('Historical Data'!A109="","",'Historical Data'!A109)</f>
        <v/>
      </c>
      <c r="C118" s="322" t="str">
        <f>IF(OR('Historical Data'!B109="",'Historical Data'!B109=45616),"",'Historical Data'!B109)</f>
        <v/>
      </c>
      <c r="D118" s="112" t="str">
        <f>IF('Historical Data'!AG109="","",'Historical Data'!AG109)</f>
        <v/>
      </c>
      <c r="F118" s="111" t="str">
        <f>IF('Historical Data'!BO109="","",'Historical Data'!BO109)</f>
        <v/>
      </c>
      <c r="G118" s="113" t="str">
        <f>IF('Historical Data'!BP109="","",'Historical Data'!BP109)</f>
        <v/>
      </c>
      <c r="H118" s="114" t="str">
        <f>IF('Historical Data'!BQ109="","",'Historical Data'!BQ109)</f>
        <v/>
      </c>
      <c r="I118" s="112" t="str">
        <f>IF('Historical Data'!BR109="","",'Historical Data'!BR109)</f>
        <v/>
      </c>
      <c r="K118" s="111" t="str">
        <f>IF('Historical Data'!BS109="","",'Historical Data'!BS109)</f>
        <v/>
      </c>
      <c r="L118" s="111" t="str">
        <f>IF('Historical Data'!BT109="","",'Historical Data'!BT109)</f>
        <v/>
      </c>
      <c r="M118" s="114" t="str">
        <f>IF('Historical Data'!BU109="","",'Historical Data'!BU109)</f>
        <v/>
      </c>
      <c r="N118" s="112" t="str">
        <f>IF('Historical Data'!BV109="","",'Historical Data'!BV109)</f>
        <v/>
      </c>
      <c r="P118" s="143" t="str">
        <f>IF('Historical Data'!BW109="","",'Historical Data'!BW109)</f>
        <v/>
      </c>
      <c r="Q118" s="143" t="str">
        <f>IF('Historical Data'!BX109="","",'Historical Data'!BX109)</f>
        <v/>
      </c>
    </row>
    <row r="119" spans="2:17" ht="15.5" thickTop="1" thickBot="1">
      <c r="B119" s="110" t="str">
        <f>IF('Historical Data'!A110="","",'Historical Data'!A110)</f>
        <v/>
      </c>
      <c r="C119" s="322" t="str">
        <f>IF(OR('Historical Data'!B110="",'Historical Data'!B110=45616),"",'Historical Data'!B110)</f>
        <v/>
      </c>
      <c r="D119" s="112" t="str">
        <f>IF('Historical Data'!AG110="","",'Historical Data'!AG110)</f>
        <v/>
      </c>
      <c r="F119" s="111" t="str">
        <f>IF('Historical Data'!BO110="","",'Historical Data'!BO110)</f>
        <v/>
      </c>
      <c r="G119" s="113" t="str">
        <f>IF('Historical Data'!BP110="","",'Historical Data'!BP110)</f>
        <v/>
      </c>
      <c r="H119" s="114" t="str">
        <f>IF('Historical Data'!BQ110="","",'Historical Data'!BQ110)</f>
        <v/>
      </c>
      <c r="I119" s="112" t="str">
        <f>IF('Historical Data'!BR110="","",'Historical Data'!BR110)</f>
        <v/>
      </c>
      <c r="K119" s="111" t="str">
        <f>IF('Historical Data'!BS110="","",'Historical Data'!BS110)</f>
        <v/>
      </c>
      <c r="L119" s="111" t="str">
        <f>IF('Historical Data'!BT110="","",'Historical Data'!BT110)</f>
        <v/>
      </c>
      <c r="M119" s="114" t="str">
        <f>IF('Historical Data'!BU110="","",'Historical Data'!BU110)</f>
        <v/>
      </c>
      <c r="N119" s="112" t="str">
        <f>IF('Historical Data'!BV110="","",'Historical Data'!BV110)</f>
        <v/>
      </c>
      <c r="P119" s="143" t="str">
        <f>IF('Historical Data'!BW110="","",'Historical Data'!BW110)</f>
        <v/>
      </c>
      <c r="Q119" s="143" t="str">
        <f>IF('Historical Data'!BX110="","",'Historical Data'!BX110)</f>
        <v/>
      </c>
    </row>
    <row r="120" spans="2:17" ht="15.5" thickTop="1" thickBot="1">
      <c r="B120" s="110" t="str">
        <f>IF('Historical Data'!A111="","",'Historical Data'!A111)</f>
        <v/>
      </c>
      <c r="C120" s="322" t="str">
        <f>IF(OR('Historical Data'!B111="",'Historical Data'!B111=45616),"",'Historical Data'!B111)</f>
        <v/>
      </c>
      <c r="D120" s="112" t="str">
        <f>IF('Historical Data'!AG111="","",'Historical Data'!AG111)</f>
        <v/>
      </c>
      <c r="F120" s="111" t="str">
        <f>IF('Historical Data'!BO111="","",'Historical Data'!BO111)</f>
        <v/>
      </c>
      <c r="G120" s="113" t="str">
        <f>IF('Historical Data'!BP111="","",'Historical Data'!BP111)</f>
        <v/>
      </c>
      <c r="H120" s="114" t="str">
        <f>IF('Historical Data'!BQ111="","",'Historical Data'!BQ111)</f>
        <v/>
      </c>
      <c r="I120" s="112" t="str">
        <f>IF('Historical Data'!BR111="","",'Historical Data'!BR111)</f>
        <v/>
      </c>
      <c r="K120" s="111" t="str">
        <f>IF('Historical Data'!BS111="","",'Historical Data'!BS111)</f>
        <v/>
      </c>
      <c r="L120" s="111" t="str">
        <f>IF('Historical Data'!BT111="","",'Historical Data'!BT111)</f>
        <v/>
      </c>
      <c r="M120" s="114" t="str">
        <f>IF('Historical Data'!BU111="","",'Historical Data'!BU111)</f>
        <v/>
      </c>
      <c r="N120" s="112" t="str">
        <f>IF('Historical Data'!BV111="","",'Historical Data'!BV111)</f>
        <v/>
      </c>
      <c r="P120" s="143" t="str">
        <f>IF('Historical Data'!BW111="","",'Historical Data'!BW111)</f>
        <v/>
      </c>
      <c r="Q120" s="143" t="str">
        <f>IF('Historical Data'!BX111="","",'Historical Data'!BX111)</f>
        <v/>
      </c>
    </row>
    <row r="121" spans="2:17" ht="15.5" thickTop="1" thickBot="1">
      <c r="B121" s="110" t="str">
        <f>IF('Historical Data'!A112="","",'Historical Data'!A112)</f>
        <v/>
      </c>
      <c r="C121" s="322" t="str">
        <f>IF(OR('Historical Data'!B112="",'Historical Data'!B112=45616),"",'Historical Data'!B112)</f>
        <v/>
      </c>
      <c r="D121" s="112" t="str">
        <f>IF('Historical Data'!AG112="","",'Historical Data'!AG112)</f>
        <v/>
      </c>
      <c r="F121" s="111" t="str">
        <f>IF('Historical Data'!BO112="","",'Historical Data'!BO112)</f>
        <v/>
      </c>
      <c r="G121" s="113" t="str">
        <f>IF('Historical Data'!BP112="","",'Historical Data'!BP112)</f>
        <v/>
      </c>
      <c r="H121" s="114" t="str">
        <f>IF('Historical Data'!BQ112="","",'Historical Data'!BQ112)</f>
        <v/>
      </c>
      <c r="I121" s="112" t="str">
        <f>IF('Historical Data'!BR112="","",'Historical Data'!BR112)</f>
        <v/>
      </c>
      <c r="K121" s="111" t="str">
        <f>IF('Historical Data'!BS112="","",'Historical Data'!BS112)</f>
        <v/>
      </c>
      <c r="L121" s="111" t="str">
        <f>IF('Historical Data'!BT112="","",'Historical Data'!BT112)</f>
        <v/>
      </c>
      <c r="M121" s="114" t="str">
        <f>IF('Historical Data'!BU112="","",'Historical Data'!BU112)</f>
        <v/>
      </c>
      <c r="N121" s="112" t="str">
        <f>IF('Historical Data'!BV112="","",'Historical Data'!BV112)</f>
        <v/>
      </c>
      <c r="P121" s="143" t="str">
        <f>IF('Historical Data'!BW112="","",'Historical Data'!BW112)</f>
        <v/>
      </c>
      <c r="Q121" s="143" t="str">
        <f>IF('Historical Data'!BX112="","",'Historical Data'!BX112)</f>
        <v/>
      </c>
    </row>
    <row r="122" spans="2:17" ht="15.5" thickTop="1" thickBot="1">
      <c r="B122" s="110" t="str">
        <f>IF('Historical Data'!A113="","",'Historical Data'!A113)</f>
        <v/>
      </c>
      <c r="C122" s="322" t="str">
        <f>IF(OR('Historical Data'!B113="",'Historical Data'!B113=45616),"",'Historical Data'!B113)</f>
        <v/>
      </c>
      <c r="D122" s="112" t="str">
        <f>IF('Historical Data'!AG113="","",'Historical Data'!AG113)</f>
        <v/>
      </c>
      <c r="F122" s="111" t="str">
        <f>IF('Historical Data'!BO113="","",'Historical Data'!BO113)</f>
        <v/>
      </c>
      <c r="G122" s="113" t="str">
        <f>IF('Historical Data'!BP113="","",'Historical Data'!BP113)</f>
        <v/>
      </c>
      <c r="H122" s="114" t="str">
        <f>IF('Historical Data'!BQ113="","",'Historical Data'!BQ113)</f>
        <v/>
      </c>
      <c r="I122" s="112" t="str">
        <f>IF('Historical Data'!BR113="","",'Historical Data'!BR113)</f>
        <v/>
      </c>
      <c r="K122" s="111" t="str">
        <f>IF('Historical Data'!BS113="","",'Historical Data'!BS113)</f>
        <v/>
      </c>
      <c r="L122" s="111" t="str">
        <f>IF('Historical Data'!BT113="","",'Historical Data'!BT113)</f>
        <v/>
      </c>
      <c r="M122" s="114" t="str">
        <f>IF('Historical Data'!BU113="","",'Historical Data'!BU113)</f>
        <v/>
      </c>
      <c r="N122" s="112" t="str">
        <f>IF('Historical Data'!BV113="","",'Historical Data'!BV113)</f>
        <v/>
      </c>
      <c r="P122" s="143" t="str">
        <f>IF('Historical Data'!BW113="","",'Historical Data'!BW113)</f>
        <v/>
      </c>
      <c r="Q122" s="143" t="str">
        <f>IF('Historical Data'!BX113="","",'Historical Data'!BX113)</f>
        <v/>
      </c>
    </row>
    <row r="123" spans="2:17" ht="15.5" thickTop="1" thickBot="1">
      <c r="B123" s="110" t="str">
        <f>IF('Historical Data'!A114="","",'Historical Data'!A114)</f>
        <v/>
      </c>
      <c r="C123" s="322" t="str">
        <f>IF(OR('Historical Data'!B114="",'Historical Data'!B114=45616),"",'Historical Data'!B114)</f>
        <v/>
      </c>
      <c r="D123" s="112" t="str">
        <f>IF('Historical Data'!AG114="","",'Historical Data'!AG114)</f>
        <v/>
      </c>
      <c r="F123" s="111" t="str">
        <f>IF('Historical Data'!BO114="","",'Historical Data'!BO114)</f>
        <v/>
      </c>
      <c r="G123" s="113" t="str">
        <f>IF('Historical Data'!BP114="","",'Historical Data'!BP114)</f>
        <v/>
      </c>
      <c r="H123" s="114" t="str">
        <f>IF('Historical Data'!BQ114="","",'Historical Data'!BQ114)</f>
        <v/>
      </c>
      <c r="I123" s="112" t="str">
        <f>IF('Historical Data'!BR114="","",'Historical Data'!BR114)</f>
        <v/>
      </c>
      <c r="K123" s="111" t="str">
        <f>IF('Historical Data'!BS114="","",'Historical Data'!BS114)</f>
        <v/>
      </c>
      <c r="L123" s="111" t="str">
        <f>IF('Historical Data'!BT114="","",'Historical Data'!BT114)</f>
        <v/>
      </c>
      <c r="M123" s="114" t="str">
        <f>IF('Historical Data'!BU114="","",'Historical Data'!BU114)</f>
        <v/>
      </c>
      <c r="N123" s="112" t="str">
        <f>IF('Historical Data'!BV114="","",'Historical Data'!BV114)</f>
        <v/>
      </c>
      <c r="P123" s="143" t="str">
        <f>IF('Historical Data'!BW114="","",'Historical Data'!BW114)</f>
        <v/>
      </c>
      <c r="Q123" s="143" t="str">
        <f>IF('Historical Data'!BX114="","",'Historical Data'!BX114)</f>
        <v/>
      </c>
    </row>
    <row r="124" spans="2:17" ht="15.5" thickTop="1" thickBot="1">
      <c r="B124" s="110" t="str">
        <f>IF('Historical Data'!A115="","",'Historical Data'!A115)</f>
        <v/>
      </c>
      <c r="C124" s="322" t="str">
        <f>IF(OR('Historical Data'!B115="",'Historical Data'!B115=45616),"",'Historical Data'!B115)</f>
        <v/>
      </c>
      <c r="D124" s="112" t="str">
        <f>IF('Historical Data'!AG115="","",'Historical Data'!AG115)</f>
        <v/>
      </c>
      <c r="F124" s="111" t="str">
        <f>IF('Historical Data'!BO115="","",'Historical Data'!BO115)</f>
        <v/>
      </c>
      <c r="G124" s="113" t="str">
        <f>IF('Historical Data'!BP115="","",'Historical Data'!BP115)</f>
        <v/>
      </c>
      <c r="H124" s="114" t="str">
        <f>IF('Historical Data'!BQ115="","",'Historical Data'!BQ115)</f>
        <v/>
      </c>
      <c r="I124" s="112" t="str">
        <f>IF('Historical Data'!BR115="","",'Historical Data'!BR115)</f>
        <v/>
      </c>
      <c r="K124" s="111" t="str">
        <f>IF('Historical Data'!BS115="","",'Historical Data'!BS115)</f>
        <v/>
      </c>
      <c r="L124" s="111" t="str">
        <f>IF('Historical Data'!BT115="","",'Historical Data'!BT115)</f>
        <v/>
      </c>
      <c r="M124" s="114" t="str">
        <f>IF('Historical Data'!BU115="","",'Historical Data'!BU115)</f>
        <v/>
      </c>
      <c r="N124" s="112" t="str">
        <f>IF('Historical Data'!BV115="","",'Historical Data'!BV115)</f>
        <v/>
      </c>
      <c r="P124" s="143" t="str">
        <f>IF('Historical Data'!BW115="","",'Historical Data'!BW115)</f>
        <v/>
      </c>
      <c r="Q124" s="143" t="str">
        <f>IF('Historical Data'!BX115="","",'Historical Data'!BX115)</f>
        <v/>
      </c>
    </row>
    <row r="125" spans="2:17" ht="15.5" thickTop="1" thickBot="1">
      <c r="B125" s="110" t="str">
        <f>IF('Historical Data'!A116="","",'Historical Data'!A116)</f>
        <v/>
      </c>
      <c r="C125" s="322" t="str">
        <f>IF(OR('Historical Data'!B116="",'Historical Data'!B116=45616),"",'Historical Data'!B116)</f>
        <v/>
      </c>
      <c r="D125" s="112" t="str">
        <f>IF('Historical Data'!AG116="","",'Historical Data'!AG116)</f>
        <v/>
      </c>
      <c r="F125" s="111" t="str">
        <f>IF('Historical Data'!BO116="","",'Historical Data'!BO116)</f>
        <v/>
      </c>
      <c r="G125" s="113" t="str">
        <f>IF('Historical Data'!BP116="","",'Historical Data'!BP116)</f>
        <v/>
      </c>
      <c r="H125" s="114" t="str">
        <f>IF('Historical Data'!BQ116="","",'Historical Data'!BQ116)</f>
        <v/>
      </c>
      <c r="I125" s="112" t="str">
        <f>IF('Historical Data'!BR116="","",'Historical Data'!BR116)</f>
        <v/>
      </c>
      <c r="K125" s="111" t="str">
        <f>IF('Historical Data'!BS116="","",'Historical Data'!BS116)</f>
        <v/>
      </c>
      <c r="L125" s="111" t="str">
        <f>IF('Historical Data'!BT116="","",'Historical Data'!BT116)</f>
        <v/>
      </c>
      <c r="M125" s="114" t="str">
        <f>IF('Historical Data'!BU116="","",'Historical Data'!BU116)</f>
        <v/>
      </c>
      <c r="N125" s="112" t="str">
        <f>IF('Historical Data'!BV116="","",'Historical Data'!BV116)</f>
        <v/>
      </c>
      <c r="P125" s="143" t="str">
        <f>IF('Historical Data'!BW116="","",'Historical Data'!BW116)</f>
        <v/>
      </c>
      <c r="Q125" s="143" t="str">
        <f>IF('Historical Data'!BX116="","",'Historical Data'!BX116)</f>
        <v/>
      </c>
    </row>
    <row r="126" spans="2:17" ht="15.5" thickTop="1" thickBot="1">
      <c r="B126" s="110" t="str">
        <f>IF('Historical Data'!A117="","",'Historical Data'!A117)</f>
        <v/>
      </c>
      <c r="C126" s="322" t="str">
        <f>IF(OR('Historical Data'!B117="",'Historical Data'!B117=45616),"",'Historical Data'!B117)</f>
        <v/>
      </c>
      <c r="D126" s="112" t="str">
        <f>IF('Historical Data'!AG117="","",'Historical Data'!AG117)</f>
        <v/>
      </c>
      <c r="F126" s="111" t="str">
        <f>IF('Historical Data'!BO117="","",'Historical Data'!BO117)</f>
        <v/>
      </c>
      <c r="G126" s="113" t="str">
        <f>IF('Historical Data'!BP117="","",'Historical Data'!BP117)</f>
        <v/>
      </c>
      <c r="H126" s="114" t="str">
        <f>IF('Historical Data'!BQ117="","",'Historical Data'!BQ117)</f>
        <v/>
      </c>
      <c r="I126" s="112" t="str">
        <f>IF('Historical Data'!BR117="","",'Historical Data'!BR117)</f>
        <v/>
      </c>
      <c r="K126" s="111" t="str">
        <f>IF('Historical Data'!BS117="","",'Historical Data'!BS117)</f>
        <v/>
      </c>
      <c r="L126" s="111" t="str">
        <f>IF('Historical Data'!BT117="","",'Historical Data'!BT117)</f>
        <v/>
      </c>
      <c r="M126" s="114" t="str">
        <f>IF('Historical Data'!BU117="","",'Historical Data'!BU117)</f>
        <v/>
      </c>
      <c r="N126" s="112" t="str">
        <f>IF('Historical Data'!BV117="","",'Historical Data'!BV117)</f>
        <v/>
      </c>
      <c r="P126" s="143" t="str">
        <f>IF('Historical Data'!BW117="","",'Historical Data'!BW117)</f>
        <v/>
      </c>
      <c r="Q126" s="143" t="str">
        <f>IF('Historical Data'!BX117="","",'Historical Data'!BX117)</f>
        <v/>
      </c>
    </row>
    <row r="127" spans="2:17" ht="15.5" thickTop="1" thickBot="1">
      <c r="B127" s="110" t="str">
        <f>IF('Historical Data'!A118="","",'Historical Data'!A118)</f>
        <v/>
      </c>
      <c r="C127" s="322" t="str">
        <f>IF(OR('Historical Data'!B118="",'Historical Data'!B118=45616),"",'Historical Data'!B118)</f>
        <v/>
      </c>
      <c r="D127" s="112" t="str">
        <f>IF('Historical Data'!AG118="","",'Historical Data'!AG118)</f>
        <v/>
      </c>
      <c r="F127" s="111" t="str">
        <f>IF('Historical Data'!BO118="","",'Historical Data'!BO118)</f>
        <v/>
      </c>
      <c r="G127" s="113" t="str">
        <f>IF('Historical Data'!BP118="","",'Historical Data'!BP118)</f>
        <v/>
      </c>
      <c r="H127" s="114" t="str">
        <f>IF('Historical Data'!BQ118="","",'Historical Data'!BQ118)</f>
        <v/>
      </c>
      <c r="I127" s="112" t="str">
        <f>IF('Historical Data'!BR118="","",'Historical Data'!BR118)</f>
        <v/>
      </c>
      <c r="K127" s="111" t="str">
        <f>IF('Historical Data'!BS118="","",'Historical Data'!BS118)</f>
        <v/>
      </c>
      <c r="L127" s="111" t="str">
        <f>IF('Historical Data'!BT118="","",'Historical Data'!BT118)</f>
        <v/>
      </c>
      <c r="M127" s="114" t="str">
        <f>IF('Historical Data'!BU118="","",'Historical Data'!BU118)</f>
        <v/>
      </c>
      <c r="N127" s="112" t="str">
        <f>IF('Historical Data'!BV118="","",'Historical Data'!BV118)</f>
        <v/>
      </c>
      <c r="P127" s="143" t="str">
        <f>IF('Historical Data'!BW118="","",'Historical Data'!BW118)</f>
        <v/>
      </c>
      <c r="Q127" s="143" t="str">
        <f>IF('Historical Data'!BX118="","",'Historical Data'!BX118)</f>
        <v/>
      </c>
    </row>
    <row r="128" spans="2:17" ht="15.5" thickTop="1" thickBot="1">
      <c r="B128" s="110" t="str">
        <f>IF('Historical Data'!A119="","",'Historical Data'!A119)</f>
        <v/>
      </c>
      <c r="C128" s="322" t="str">
        <f>IF(OR('Historical Data'!B119="",'Historical Data'!B119=45616),"",'Historical Data'!B119)</f>
        <v/>
      </c>
      <c r="D128" s="112" t="str">
        <f>IF('Historical Data'!AG119="","",'Historical Data'!AG119)</f>
        <v/>
      </c>
      <c r="F128" s="111" t="str">
        <f>IF('Historical Data'!BO119="","",'Historical Data'!BO119)</f>
        <v/>
      </c>
      <c r="G128" s="113" t="str">
        <f>IF('Historical Data'!BP119="","",'Historical Data'!BP119)</f>
        <v/>
      </c>
      <c r="H128" s="114" t="str">
        <f>IF('Historical Data'!BQ119="","",'Historical Data'!BQ119)</f>
        <v/>
      </c>
      <c r="I128" s="112" t="str">
        <f>IF('Historical Data'!BR119="","",'Historical Data'!BR119)</f>
        <v/>
      </c>
      <c r="K128" s="111" t="str">
        <f>IF('Historical Data'!BS119="","",'Historical Data'!BS119)</f>
        <v/>
      </c>
      <c r="L128" s="111" t="str">
        <f>IF('Historical Data'!BT119="","",'Historical Data'!BT119)</f>
        <v/>
      </c>
      <c r="M128" s="114" t="str">
        <f>IF('Historical Data'!BU119="","",'Historical Data'!BU119)</f>
        <v/>
      </c>
      <c r="N128" s="112" t="str">
        <f>IF('Historical Data'!BV119="","",'Historical Data'!BV119)</f>
        <v/>
      </c>
      <c r="P128" s="143" t="str">
        <f>IF('Historical Data'!BW119="","",'Historical Data'!BW119)</f>
        <v/>
      </c>
      <c r="Q128" s="143" t="str">
        <f>IF('Historical Data'!BX119="","",'Historical Data'!BX119)</f>
        <v/>
      </c>
    </row>
    <row r="129" spans="2:17" ht="15.5" thickTop="1" thickBot="1">
      <c r="B129" s="110" t="str">
        <f>IF('Historical Data'!A120="","",'Historical Data'!A120)</f>
        <v/>
      </c>
      <c r="C129" s="322" t="str">
        <f>IF(OR('Historical Data'!B120="",'Historical Data'!B120=45616),"",'Historical Data'!B120)</f>
        <v/>
      </c>
      <c r="D129" s="112" t="str">
        <f>IF('Historical Data'!AG120="","",'Historical Data'!AG120)</f>
        <v/>
      </c>
      <c r="F129" s="111" t="str">
        <f>IF('Historical Data'!BO120="","",'Historical Data'!BO120)</f>
        <v/>
      </c>
      <c r="G129" s="113" t="str">
        <f>IF('Historical Data'!BP120="","",'Historical Data'!BP120)</f>
        <v/>
      </c>
      <c r="H129" s="114" t="str">
        <f>IF('Historical Data'!BQ120="","",'Historical Data'!BQ120)</f>
        <v/>
      </c>
      <c r="I129" s="112" t="str">
        <f>IF('Historical Data'!BR120="","",'Historical Data'!BR120)</f>
        <v/>
      </c>
      <c r="K129" s="111" t="str">
        <f>IF('Historical Data'!BS120="","",'Historical Data'!BS120)</f>
        <v/>
      </c>
      <c r="L129" s="111" t="str">
        <f>IF('Historical Data'!BT120="","",'Historical Data'!BT120)</f>
        <v/>
      </c>
      <c r="M129" s="114" t="str">
        <f>IF('Historical Data'!BU120="","",'Historical Data'!BU120)</f>
        <v/>
      </c>
      <c r="N129" s="112" t="str">
        <f>IF('Historical Data'!BV120="","",'Historical Data'!BV120)</f>
        <v/>
      </c>
      <c r="P129" s="143" t="str">
        <f>IF('Historical Data'!BW120="","",'Historical Data'!BW120)</f>
        <v/>
      </c>
      <c r="Q129" s="143" t="str">
        <f>IF('Historical Data'!BX120="","",'Historical Data'!BX120)</f>
        <v/>
      </c>
    </row>
    <row r="130" spans="2:17" ht="15.5" thickTop="1" thickBot="1">
      <c r="B130" s="110" t="str">
        <f>IF('Historical Data'!A121="","",'Historical Data'!A121)</f>
        <v/>
      </c>
      <c r="C130" s="322" t="str">
        <f>IF(OR('Historical Data'!B121="",'Historical Data'!B121=45616),"",'Historical Data'!B121)</f>
        <v/>
      </c>
      <c r="D130" s="112" t="str">
        <f>IF('Historical Data'!AG121="","",'Historical Data'!AG121)</f>
        <v/>
      </c>
      <c r="F130" s="111" t="str">
        <f>IF('Historical Data'!BO121="","",'Historical Data'!BO121)</f>
        <v/>
      </c>
      <c r="G130" s="113" t="str">
        <f>IF('Historical Data'!BP121="","",'Historical Data'!BP121)</f>
        <v/>
      </c>
      <c r="H130" s="114" t="str">
        <f>IF('Historical Data'!BQ121="","",'Historical Data'!BQ121)</f>
        <v/>
      </c>
      <c r="I130" s="112" t="str">
        <f>IF('Historical Data'!BR121="","",'Historical Data'!BR121)</f>
        <v/>
      </c>
      <c r="K130" s="111" t="str">
        <f>IF('Historical Data'!BS121="","",'Historical Data'!BS121)</f>
        <v/>
      </c>
      <c r="L130" s="111" t="str">
        <f>IF('Historical Data'!BT121="","",'Historical Data'!BT121)</f>
        <v/>
      </c>
      <c r="M130" s="114" t="str">
        <f>IF('Historical Data'!BU121="","",'Historical Data'!BU121)</f>
        <v/>
      </c>
      <c r="N130" s="112" t="str">
        <f>IF('Historical Data'!BV121="","",'Historical Data'!BV121)</f>
        <v/>
      </c>
      <c r="P130" s="143" t="str">
        <f>IF('Historical Data'!BW121="","",'Historical Data'!BW121)</f>
        <v/>
      </c>
      <c r="Q130" s="143" t="str">
        <f>IF('Historical Data'!BX121="","",'Historical Data'!BX121)</f>
        <v/>
      </c>
    </row>
    <row r="131" spans="2:17" ht="15.5" thickTop="1" thickBot="1">
      <c r="B131" s="110" t="str">
        <f>IF('Historical Data'!A122="","",'Historical Data'!A122)</f>
        <v/>
      </c>
      <c r="C131" s="322" t="str">
        <f>IF(OR('Historical Data'!B122="",'Historical Data'!B122=45616),"",'Historical Data'!B122)</f>
        <v/>
      </c>
      <c r="D131" s="112" t="str">
        <f>IF('Historical Data'!AG122="","",'Historical Data'!AG122)</f>
        <v/>
      </c>
      <c r="F131" s="111" t="str">
        <f>IF('Historical Data'!BO122="","",'Historical Data'!BO122)</f>
        <v/>
      </c>
      <c r="G131" s="113" t="str">
        <f>IF('Historical Data'!BP122="","",'Historical Data'!BP122)</f>
        <v/>
      </c>
      <c r="H131" s="114" t="str">
        <f>IF('Historical Data'!BQ122="","",'Historical Data'!BQ122)</f>
        <v/>
      </c>
      <c r="I131" s="112" t="str">
        <f>IF('Historical Data'!BR122="","",'Historical Data'!BR122)</f>
        <v/>
      </c>
      <c r="K131" s="111" t="str">
        <f>IF('Historical Data'!BS122="","",'Historical Data'!BS122)</f>
        <v/>
      </c>
      <c r="L131" s="111" t="str">
        <f>IF('Historical Data'!BT122="","",'Historical Data'!BT122)</f>
        <v/>
      </c>
      <c r="M131" s="114" t="str">
        <f>IF('Historical Data'!BU122="","",'Historical Data'!BU122)</f>
        <v/>
      </c>
      <c r="N131" s="112" t="str">
        <f>IF('Historical Data'!BV122="","",'Historical Data'!BV122)</f>
        <v/>
      </c>
      <c r="P131" s="143" t="str">
        <f>IF('Historical Data'!BW122="","",'Historical Data'!BW122)</f>
        <v/>
      </c>
      <c r="Q131" s="143" t="str">
        <f>IF('Historical Data'!BX122="","",'Historical Data'!BX122)</f>
        <v/>
      </c>
    </row>
    <row r="132" spans="2:17" ht="15.5" thickTop="1" thickBot="1">
      <c r="B132" s="110" t="str">
        <f>IF('Historical Data'!A123="","",'Historical Data'!A123)</f>
        <v/>
      </c>
      <c r="C132" s="322" t="str">
        <f>IF(OR('Historical Data'!B123="",'Historical Data'!B123=45616),"",'Historical Data'!B123)</f>
        <v/>
      </c>
      <c r="D132" s="112" t="str">
        <f>IF('Historical Data'!AG123="","",'Historical Data'!AG123)</f>
        <v/>
      </c>
      <c r="F132" s="111" t="str">
        <f>IF('Historical Data'!BO123="","",'Historical Data'!BO123)</f>
        <v/>
      </c>
      <c r="G132" s="113" t="str">
        <f>IF('Historical Data'!BP123="","",'Historical Data'!BP123)</f>
        <v/>
      </c>
      <c r="H132" s="114" t="str">
        <f>IF('Historical Data'!BQ123="","",'Historical Data'!BQ123)</f>
        <v/>
      </c>
      <c r="I132" s="112" t="str">
        <f>IF('Historical Data'!BR123="","",'Historical Data'!BR123)</f>
        <v/>
      </c>
      <c r="K132" s="111" t="str">
        <f>IF('Historical Data'!BS123="","",'Historical Data'!BS123)</f>
        <v/>
      </c>
      <c r="L132" s="111" t="str">
        <f>IF('Historical Data'!BT123="","",'Historical Data'!BT123)</f>
        <v/>
      </c>
      <c r="M132" s="114" t="str">
        <f>IF('Historical Data'!BU123="","",'Historical Data'!BU123)</f>
        <v/>
      </c>
      <c r="N132" s="112" t="str">
        <f>IF('Historical Data'!BV123="","",'Historical Data'!BV123)</f>
        <v/>
      </c>
      <c r="P132" s="143" t="str">
        <f>IF('Historical Data'!BW123="","",'Historical Data'!BW123)</f>
        <v/>
      </c>
      <c r="Q132" s="143" t="str">
        <f>IF('Historical Data'!BX123="","",'Historical Data'!BX123)</f>
        <v/>
      </c>
    </row>
    <row r="133" spans="2:17" ht="15.5" thickTop="1" thickBot="1">
      <c r="B133" s="110" t="str">
        <f>IF('Historical Data'!A124="","",'Historical Data'!A124)</f>
        <v/>
      </c>
      <c r="C133" s="322" t="str">
        <f>IF(OR('Historical Data'!B124="",'Historical Data'!B124=45616),"",'Historical Data'!B124)</f>
        <v/>
      </c>
      <c r="D133" s="112" t="str">
        <f>IF('Historical Data'!AG124="","",'Historical Data'!AG124)</f>
        <v/>
      </c>
      <c r="F133" s="111" t="str">
        <f>IF('Historical Data'!BO124="","",'Historical Data'!BO124)</f>
        <v/>
      </c>
      <c r="G133" s="113" t="str">
        <f>IF('Historical Data'!BP124="","",'Historical Data'!BP124)</f>
        <v/>
      </c>
      <c r="H133" s="114" t="str">
        <f>IF('Historical Data'!BQ124="","",'Historical Data'!BQ124)</f>
        <v/>
      </c>
      <c r="I133" s="112" t="str">
        <f>IF('Historical Data'!BR124="","",'Historical Data'!BR124)</f>
        <v/>
      </c>
      <c r="K133" s="111" t="str">
        <f>IF('Historical Data'!BS124="","",'Historical Data'!BS124)</f>
        <v/>
      </c>
      <c r="L133" s="111" t="str">
        <f>IF('Historical Data'!BT124="","",'Historical Data'!BT124)</f>
        <v/>
      </c>
      <c r="M133" s="114" t="str">
        <f>IF('Historical Data'!BU124="","",'Historical Data'!BU124)</f>
        <v/>
      </c>
      <c r="N133" s="112" t="str">
        <f>IF('Historical Data'!BV124="","",'Historical Data'!BV124)</f>
        <v/>
      </c>
      <c r="P133" s="143" t="str">
        <f>IF('Historical Data'!BW124="","",'Historical Data'!BW124)</f>
        <v/>
      </c>
      <c r="Q133" s="143" t="str">
        <f>IF('Historical Data'!BX124="","",'Historical Data'!BX124)</f>
        <v/>
      </c>
    </row>
    <row r="134" spans="2:17" ht="15.5" thickTop="1" thickBot="1">
      <c r="B134" s="110" t="str">
        <f>IF('Historical Data'!A125="","",'Historical Data'!A125)</f>
        <v/>
      </c>
      <c r="C134" s="322" t="str">
        <f>IF(OR('Historical Data'!B125="",'Historical Data'!B125=45616),"",'Historical Data'!B125)</f>
        <v/>
      </c>
      <c r="D134" s="112" t="str">
        <f>IF('Historical Data'!AG125="","",'Historical Data'!AG125)</f>
        <v/>
      </c>
      <c r="F134" s="111" t="str">
        <f>IF('Historical Data'!BO125="","",'Historical Data'!BO125)</f>
        <v/>
      </c>
      <c r="G134" s="113" t="str">
        <f>IF('Historical Data'!BP125="","",'Historical Data'!BP125)</f>
        <v/>
      </c>
      <c r="H134" s="114" t="str">
        <f>IF('Historical Data'!BQ125="","",'Historical Data'!BQ125)</f>
        <v/>
      </c>
      <c r="I134" s="112" t="str">
        <f>IF('Historical Data'!BR125="","",'Historical Data'!BR125)</f>
        <v/>
      </c>
      <c r="K134" s="111" t="str">
        <f>IF('Historical Data'!BS125="","",'Historical Data'!BS125)</f>
        <v/>
      </c>
      <c r="L134" s="111" t="str">
        <f>IF('Historical Data'!BT125="","",'Historical Data'!BT125)</f>
        <v/>
      </c>
      <c r="M134" s="114" t="str">
        <f>IF('Historical Data'!BU125="","",'Historical Data'!BU125)</f>
        <v/>
      </c>
      <c r="N134" s="112" t="str">
        <f>IF('Historical Data'!BV125="","",'Historical Data'!BV125)</f>
        <v/>
      </c>
      <c r="P134" s="143" t="str">
        <f>IF('Historical Data'!BW125="","",'Historical Data'!BW125)</f>
        <v/>
      </c>
      <c r="Q134" s="143" t="str">
        <f>IF('Historical Data'!BX125="","",'Historical Data'!BX125)</f>
        <v/>
      </c>
    </row>
    <row r="135" spans="2:17" ht="15.5" thickTop="1" thickBot="1">
      <c r="B135" s="110" t="str">
        <f>IF('Historical Data'!A126="","",'Historical Data'!A126)</f>
        <v/>
      </c>
      <c r="C135" s="322" t="str">
        <f>IF(OR('Historical Data'!B126="",'Historical Data'!B126=45616),"",'Historical Data'!B126)</f>
        <v/>
      </c>
      <c r="D135" s="112" t="str">
        <f>IF('Historical Data'!AG126="","",'Historical Data'!AG126)</f>
        <v/>
      </c>
      <c r="F135" s="111" t="str">
        <f>IF('Historical Data'!BO126="","",'Historical Data'!BO126)</f>
        <v/>
      </c>
      <c r="G135" s="113" t="str">
        <f>IF('Historical Data'!BP126="","",'Historical Data'!BP126)</f>
        <v/>
      </c>
      <c r="H135" s="114" t="str">
        <f>IF('Historical Data'!BQ126="","",'Historical Data'!BQ126)</f>
        <v/>
      </c>
      <c r="I135" s="112" t="str">
        <f>IF('Historical Data'!BR126="","",'Historical Data'!BR126)</f>
        <v/>
      </c>
      <c r="K135" s="111" t="str">
        <f>IF('Historical Data'!BS126="","",'Historical Data'!BS126)</f>
        <v/>
      </c>
      <c r="L135" s="111" t="str">
        <f>IF('Historical Data'!BT126="","",'Historical Data'!BT126)</f>
        <v/>
      </c>
      <c r="M135" s="114" t="str">
        <f>IF('Historical Data'!BU126="","",'Historical Data'!BU126)</f>
        <v/>
      </c>
      <c r="N135" s="112" t="str">
        <f>IF('Historical Data'!BV126="","",'Historical Data'!BV126)</f>
        <v/>
      </c>
      <c r="P135" s="143" t="str">
        <f>IF('Historical Data'!BW126="","",'Historical Data'!BW126)</f>
        <v/>
      </c>
      <c r="Q135" s="143" t="str">
        <f>IF('Historical Data'!BX126="","",'Historical Data'!BX126)</f>
        <v/>
      </c>
    </row>
    <row r="136" spans="2:17" ht="15.5" thickTop="1" thickBot="1">
      <c r="B136" s="110" t="str">
        <f>IF('Historical Data'!A127="","",'Historical Data'!A127)</f>
        <v/>
      </c>
      <c r="C136" s="322" t="str">
        <f>IF(OR('Historical Data'!B127="",'Historical Data'!B127=45616),"",'Historical Data'!B127)</f>
        <v/>
      </c>
      <c r="D136" s="112" t="str">
        <f>IF('Historical Data'!AG127="","",'Historical Data'!AG127)</f>
        <v/>
      </c>
      <c r="F136" s="111" t="str">
        <f>IF('Historical Data'!BO127="","",'Historical Data'!BO127)</f>
        <v/>
      </c>
      <c r="G136" s="113" t="str">
        <f>IF('Historical Data'!BP127="","",'Historical Data'!BP127)</f>
        <v/>
      </c>
      <c r="H136" s="114" t="str">
        <f>IF('Historical Data'!BQ127="","",'Historical Data'!BQ127)</f>
        <v/>
      </c>
      <c r="I136" s="112" t="str">
        <f>IF('Historical Data'!BR127="","",'Historical Data'!BR127)</f>
        <v/>
      </c>
      <c r="K136" s="111" t="str">
        <f>IF('Historical Data'!BS127="","",'Historical Data'!BS127)</f>
        <v/>
      </c>
      <c r="L136" s="111" t="str">
        <f>IF('Historical Data'!BT127="","",'Historical Data'!BT127)</f>
        <v/>
      </c>
      <c r="M136" s="114" t="str">
        <f>IF('Historical Data'!BU127="","",'Historical Data'!BU127)</f>
        <v/>
      </c>
      <c r="N136" s="112" t="str">
        <f>IF('Historical Data'!BV127="","",'Historical Data'!BV127)</f>
        <v/>
      </c>
      <c r="P136" s="143" t="str">
        <f>IF('Historical Data'!BW127="","",'Historical Data'!BW127)</f>
        <v/>
      </c>
      <c r="Q136" s="143" t="str">
        <f>IF('Historical Data'!BX127="","",'Historical Data'!BX127)</f>
        <v/>
      </c>
    </row>
    <row r="137" spans="2:17" ht="15.5" thickTop="1" thickBot="1">
      <c r="B137" s="110" t="str">
        <f>IF('Historical Data'!A128="","",'Historical Data'!A128)</f>
        <v/>
      </c>
      <c r="C137" s="322" t="str">
        <f>IF(OR('Historical Data'!B128="",'Historical Data'!B128=45616),"",'Historical Data'!B128)</f>
        <v/>
      </c>
      <c r="D137" s="112" t="str">
        <f>IF('Historical Data'!AG128="","",'Historical Data'!AG128)</f>
        <v/>
      </c>
      <c r="F137" s="111" t="str">
        <f>IF('Historical Data'!BO128="","",'Historical Data'!BO128)</f>
        <v/>
      </c>
      <c r="G137" s="113" t="str">
        <f>IF('Historical Data'!BP128="","",'Historical Data'!BP128)</f>
        <v/>
      </c>
      <c r="H137" s="114" t="str">
        <f>IF('Historical Data'!BQ128="","",'Historical Data'!BQ128)</f>
        <v/>
      </c>
      <c r="I137" s="112" t="str">
        <f>IF('Historical Data'!BR128="","",'Historical Data'!BR128)</f>
        <v/>
      </c>
      <c r="K137" s="111" t="str">
        <f>IF('Historical Data'!BS128="","",'Historical Data'!BS128)</f>
        <v/>
      </c>
      <c r="L137" s="111" t="str">
        <f>IF('Historical Data'!BT128="","",'Historical Data'!BT128)</f>
        <v/>
      </c>
      <c r="M137" s="114" t="str">
        <f>IF('Historical Data'!BU128="","",'Historical Data'!BU128)</f>
        <v/>
      </c>
      <c r="N137" s="112" t="str">
        <f>IF('Historical Data'!BV128="","",'Historical Data'!BV128)</f>
        <v/>
      </c>
      <c r="P137" s="143" t="str">
        <f>IF('Historical Data'!BW128="","",'Historical Data'!BW128)</f>
        <v/>
      </c>
      <c r="Q137" s="143" t="str">
        <f>IF('Historical Data'!BX128="","",'Historical Data'!BX128)</f>
        <v/>
      </c>
    </row>
    <row r="138" spans="2:17" ht="15.5" thickTop="1" thickBot="1">
      <c r="B138" s="110" t="str">
        <f>IF('Historical Data'!A129="","",'Historical Data'!A129)</f>
        <v/>
      </c>
      <c r="C138" s="322" t="str">
        <f>IF(OR('Historical Data'!B129="",'Historical Data'!B129=45616),"",'Historical Data'!B129)</f>
        <v/>
      </c>
      <c r="D138" s="112" t="str">
        <f>IF('Historical Data'!AG129="","",'Historical Data'!AG129)</f>
        <v/>
      </c>
      <c r="F138" s="111" t="str">
        <f>IF('Historical Data'!BO129="","",'Historical Data'!BO129)</f>
        <v/>
      </c>
      <c r="G138" s="113" t="str">
        <f>IF('Historical Data'!BP129="","",'Historical Data'!BP129)</f>
        <v/>
      </c>
      <c r="H138" s="114" t="str">
        <f>IF('Historical Data'!BQ129="","",'Historical Data'!BQ129)</f>
        <v/>
      </c>
      <c r="I138" s="112" t="str">
        <f>IF('Historical Data'!BR129="","",'Historical Data'!BR129)</f>
        <v/>
      </c>
      <c r="K138" s="111" t="str">
        <f>IF('Historical Data'!BS129="","",'Historical Data'!BS129)</f>
        <v/>
      </c>
      <c r="L138" s="111" t="str">
        <f>IF('Historical Data'!BT129="","",'Historical Data'!BT129)</f>
        <v/>
      </c>
      <c r="M138" s="114" t="str">
        <f>IF('Historical Data'!BU129="","",'Historical Data'!BU129)</f>
        <v/>
      </c>
      <c r="N138" s="112" t="str">
        <f>IF('Historical Data'!BV129="","",'Historical Data'!BV129)</f>
        <v/>
      </c>
      <c r="P138" s="143" t="str">
        <f>IF('Historical Data'!BW129="","",'Historical Data'!BW129)</f>
        <v/>
      </c>
      <c r="Q138" s="143" t="str">
        <f>IF('Historical Data'!BX129="","",'Historical Data'!BX129)</f>
        <v/>
      </c>
    </row>
    <row r="139" spans="2:17" ht="15.5" thickTop="1" thickBot="1">
      <c r="B139" s="110" t="str">
        <f>IF('Historical Data'!A130="","",'Historical Data'!A130)</f>
        <v/>
      </c>
      <c r="C139" s="322" t="str">
        <f>IF(OR('Historical Data'!B130="",'Historical Data'!B130=45616),"",'Historical Data'!B130)</f>
        <v/>
      </c>
      <c r="D139" s="112" t="str">
        <f>IF('Historical Data'!AG130="","",'Historical Data'!AG130)</f>
        <v/>
      </c>
      <c r="F139" s="111" t="str">
        <f>IF('Historical Data'!BO130="","",'Historical Data'!BO130)</f>
        <v/>
      </c>
      <c r="G139" s="113" t="str">
        <f>IF('Historical Data'!BP130="","",'Historical Data'!BP130)</f>
        <v/>
      </c>
      <c r="H139" s="114" t="str">
        <f>IF('Historical Data'!BQ130="","",'Historical Data'!BQ130)</f>
        <v/>
      </c>
      <c r="I139" s="112" t="str">
        <f>IF('Historical Data'!BR130="","",'Historical Data'!BR130)</f>
        <v/>
      </c>
      <c r="K139" s="111" t="str">
        <f>IF('Historical Data'!BS130="","",'Historical Data'!BS130)</f>
        <v/>
      </c>
      <c r="L139" s="111" t="str">
        <f>IF('Historical Data'!BT130="","",'Historical Data'!BT130)</f>
        <v/>
      </c>
      <c r="M139" s="114" t="str">
        <f>IF('Historical Data'!BU130="","",'Historical Data'!BU130)</f>
        <v/>
      </c>
      <c r="N139" s="112" t="str">
        <f>IF('Historical Data'!BV130="","",'Historical Data'!BV130)</f>
        <v/>
      </c>
      <c r="P139" s="143" t="str">
        <f>IF('Historical Data'!BW130="","",'Historical Data'!BW130)</f>
        <v/>
      </c>
      <c r="Q139" s="143" t="str">
        <f>IF('Historical Data'!BX130="","",'Historical Data'!BX130)</f>
        <v/>
      </c>
    </row>
    <row r="140" spans="2:17" ht="15.5" thickTop="1" thickBot="1">
      <c r="B140" s="110" t="str">
        <f>IF('Historical Data'!A131="","",'Historical Data'!A131)</f>
        <v/>
      </c>
      <c r="C140" s="322" t="str">
        <f>IF(OR('Historical Data'!B131="",'Historical Data'!B131=45616),"",'Historical Data'!B131)</f>
        <v/>
      </c>
      <c r="D140" s="112" t="str">
        <f>IF('Historical Data'!AG131="","",'Historical Data'!AG131)</f>
        <v/>
      </c>
      <c r="F140" s="111" t="str">
        <f>IF('Historical Data'!BO131="","",'Historical Data'!BO131)</f>
        <v/>
      </c>
      <c r="G140" s="113" t="str">
        <f>IF('Historical Data'!BP131="","",'Historical Data'!BP131)</f>
        <v/>
      </c>
      <c r="H140" s="114" t="str">
        <f>IF('Historical Data'!BQ131="","",'Historical Data'!BQ131)</f>
        <v/>
      </c>
      <c r="I140" s="112" t="str">
        <f>IF('Historical Data'!BR131="","",'Historical Data'!BR131)</f>
        <v/>
      </c>
      <c r="K140" s="111" t="str">
        <f>IF('Historical Data'!BS131="","",'Historical Data'!BS131)</f>
        <v/>
      </c>
      <c r="L140" s="111" t="str">
        <f>IF('Historical Data'!BT131="","",'Historical Data'!BT131)</f>
        <v/>
      </c>
      <c r="M140" s="114" t="str">
        <f>IF('Historical Data'!BU131="","",'Historical Data'!BU131)</f>
        <v/>
      </c>
      <c r="N140" s="112" t="str">
        <f>IF('Historical Data'!BV131="","",'Historical Data'!BV131)</f>
        <v/>
      </c>
      <c r="P140" s="143" t="str">
        <f>IF('Historical Data'!BW131="","",'Historical Data'!BW131)</f>
        <v/>
      </c>
      <c r="Q140" s="143" t="str">
        <f>IF('Historical Data'!BX131="","",'Historical Data'!BX131)</f>
        <v/>
      </c>
    </row>
    <row r="141" spans="2:17" ht="15.5" thickTop="1" thickBot="1">
      <c r="B141" s="110" t="str">
        <f>IF('Historical Data'!A132="","",'Historical Data'!A132)</f>
        <v/>
      </c>
      <c r="C141" s="322" t="str">
        <f>IF(OR('Historical Data'!B132="",'Historical Data'!B132=45616),"",'Historical Data'!B132)</f>
        <v/>
      </c>
      <c r="D141" s="112" t="str">
        <f>IF('Historical Data'!AG132="","",'Historical Data'!AG132)</f>
        <v/>
      </c>
      <c r="F141" s="111" t="str">
        <f>IF('Historical Data'!BO132="","",'Historical Data'!BO132)</f>
        <v/>
      </c>
      <c r="G141" s="113" t="str">
        <f>IF('Historical Data'!BP132="","",'Historical Data'!BP132)</f>
        <v/>
      </c>
      <c r="H141" s="114" t="str">
        <f>IF('Historical Data'!BQ132="","",'Historical Data'!BQ132)</f>
        <v/>
      </c>
      <c r="I141" s="112" t="str">
        <f>IF('Historical Data'!BR132="","",'Historical Data'!BR132)</f>
        <v/>
      </c>
      <c r="K141" s="111" t="str">
        <f>IF('Historical Data'!BS132="","",'Historical Data'!BS132)</f>
        <v/>
      </c>
      <c r="L141" s="111" t="str">
        <f>IF('Historical Data'!BT132="","",'Historical Data'!BT132)</f>
        <v/>
      </c>
      <c r="M141" s="114" t="str">
        <f>IF('Historical Data'!BU132="","",'Historical Data'!BU132)</f>
        <v/>
      </c>
      <c r="N141" s="112" t="str">
        <f>IF('Historical Data'!BV132="","",'Historical Data'!BV132)</f>
        <v/>
      </c>
      <c r="P141" s="143" t="str">
        <f>IF('Historical Data'!BW132="","",'Historical Data'!BW132)</f>
        <v/>
      </c>
      <c r="Q141" s="143" t="str">
        <f>IF('Historical Data'!BX132="","",'Historical Data'!BX132)</f>
        <v/>
      </c>
    </row>
    <row r="142" spans="2:17" ht="15.5" thickTop="1" thickBot="1">
      <c r="B142" s="110" t="str">
        <f>IF('Historical Data'!A133="","",'Historical Data'!A133)</f>
        <v/>
      </c>
      <c r="C142" s="322" t="str">
        <f>IF(OR('Historical Data'!B133="",'Historical Data'!B133=45616),"",'Historical Data'!B133)</f>
        <v/>
      </c>
      <c r="D142" s="112" t="str">
        <f>IF('Historical Data'!AG133="","",'Historical Data'!AG133)</f>
        <v/>
      </c>
      <c r="F142" s="111" t="str">
        <f>IF('Historical Data'!BO133="","",'Historical Data'!BO133)</f>
        <v/>
      </c>
      <c r="G142" s="113" t="str">
        <f>IF('Historical Data'!BP133="","",'Historical Data'!BP133)</f>
        <v/>
      </c>
      <c r="H142" s="114" t="str">
        <f>IF('Historical Data'!BQ133="","",'Historical Data'!BQ133)</f>
        <v/>
      </c>
      <c r="I142" s="112" t="str">
        <f>IF('Historical Data'!BR133="","",'Historical Data'!BR133)</f>
        <v/>
      </c>
      <c r="K142" s="111" t="str">
        <f>IF('Historical Data'!BS133="","",'Historical Data'!BS133)</f>
        <v/>
      </c>
      <c r="L142" s="111" t="str">
        <f>IF('Historical Data'!BT133="","",'Historical Data'!BT133)</f>
        <v/>
      </c>
      <c r="M142" s="114" t="str">
        <f>IF('Historical Data'!BU133="","",'Historical Data'!BU133)</f>
        <v/>
      </c>
      <c r="N142" s="112" t="str">
        <f>IF('Historical Data'!BV133="","",'Historical Data'!BV133)</f>
        <v/>
      </c>
      <c r="P142" s="143" t="str">
        <f>IF('Historical Data'!BW133="","",'Historical Data'!BW133)</f>
        <v/>
      </c>
      <c r="Q142" s="143" t="str">
        <f>IF('Historical Data'!BX133="","",'Historical Data'!BX133)</f>
        <v/>
      </c>
    </row>
    <row r="143" spans="2:17" ht="15.5" thickTop="1" thickBot="1">
      <c r="B143" s="110" t="str">
        <f>IF('Historical Data'!A134="","",'Historical Data'!A134)</f>
        <v/>
      </c>
      <c r="C143" s="322" t="str">
        <f>IF(OR('Historical Data'!B134="",'Historical Data'!B134=45616),"",'Historical Data'!B134)</f>
        <v/>
      </c>
      <c r="D143" s="112" t="str">
        <f>IF('Historical Data'!AG134="","",'Historical Data'!AG134)</f>
        <v/>
      </c>
      <c r="F143" s="111" t="str">
        <f>IF('Historical Data'!BO134="","",'Historical Data'!BO134)</f>
        <v/>
      </c>
      <c r="G143" s="113" t="str">
        <f>IF('Historical Data'!BP134="","",'Historical Data'!BP134)</f>
        <v/>
      </c>
      <c r="H143" s="114" t="str">
        <f>IF('Historical Data'!BQ134="","",'Historical Data'!BQ134)</f>
        <v/>
      </c>
      <c r="I143" s="112" t="str">
        <f>IF('Historical Data'!BR134="","",'Historical Data'!BR134)</f>
        <v/>
      </c>
      <c r="K143" s="111" t="str">
        <f>IF('Historical Data'!BS134="","",'Historical Data'!BS134)</f>
        <v/>
      </c>
      <c r="L143" s="111" t="str">
        <f>IF('Historical Data'!BT134="","",'Historical Data'!BT134)</f>
        <v/>
      </c>
      <c r="M143" s="114" t="str">
        <f>IF('Historical Data'!BU134="","",'Historical Data'!BU134)</f>
        <v/>
      </c>
      <c r="N143" s="112" t="str">
        <f>IF('Historical Data'!BV134="","",'Historical Data'!BV134)</f>
        <v/>
      </c>
      <c r="P143" s="143" t="str">
        <f>IF('Historical Data'!BW134="","",'Historical Data'!BW134)</f>
        <v/>
      </c>
      <c r="Q143" s="143" t="str">
        <f>IF('Historical Data'!BX134="","",'Historical Data'!BX134)</f>
        <v/>
      </c>
    </row>
    <row r="144" spans="2:17" ht="15.5" thickTop="1" thickBot="1">
      <c r="B144" s="110" t="str">
        <f>IF('Historical Data'!A135="","",'Historical Data'!A135)</f>
        <v/>
      </c>
      <c r="C144" s="322" t="str">
        <f>IF(OR('Historical Data'!B135="",'Historical Data'!B135=45616),"",'Historical Data'!B135)</f>
        <v/>
      </c>
      <c r="D144" s="112" t="str">
        <f>IF('Historical Data'!AG135="","",'Historical Data'!AG135)</f>
        <v/>
      </c>
      <c r="F144" s="111" t="str">
        <f>IF('Historical Data'!BO135="","",'Historical Data'!BO135)</f>
        <v/>
      </c>
      <c r="G144" s="113" t="str">
        <f>IF('Historical Data'!BP135="","",'Historical Data'!BP135)</f>
        <v/>
      </c>
      <c r="H144" s="114" t="str">
        <f>IF('Historical Data'!BQ135="","",'Historical Data'!BQ135)</f>
        <v/>
      </c>
      <c r="I144" s="112" t="str">
        <f>IF('Historical Data'!BR135="","",'Historical Data'!BR135)</f>
        <v/>
      </c>
      <c r="K144" s="111" t="str">
        <f>IF('Historical Data'!BS135="","",'Historical Data'!BS135)</f>
        <v/>
      </c>
      <c r="L144" s="111" t="str">
        <f>IF('Historical Data'!BT135="","",'Historical Data'!BT135)</f>
        <v/>
      </c>
      <c r="M144" s="114" t="str">
        <f>IF('Historical Data'!BU135="","",'Historical Data'!BU135)</f>
        <v/>
      </c>
      <c r="N144" s="112" t="str">
        <f>IF('Historical Data'!BV135="","",'Historical Data'!BV135)</f>
        <v/>
      </c>
      <c r="P144" s="143" t="str">
        <f>IF('Historical Data'!BW135="","",'Historical Data'!BW135)</f>
        <v/>
      </c>
      <c r="Q144" s="143" t="str">
        <f>IF('Historical Data'!BX135="","",'Historical Data'!BX135)</f>
        <v/>
      </c>
    </row>
    <row r="145" spans="2:17" ht="15.5" thickTop="1" thickBot="1">
      <c r="B145" s="110" t="str">
        <f>IF('Historical Data'!A136="","",'Historical Data'!A136)</f>
        <v/>
      </c>
      <c r="C145" s="322" t="str">
        <f>IF(OR('Historical Data'!B136="",'Historical Data'!B136=45616),"",'Historical Data'!B136)</f>
        <v/>
      </c>
      <c r="D145" s="112" t="str">
        <f>IF('Historical Data'!AG136="","",'Historical Data'!AG136)</f>
        <v/>
      </c>
      <c r="F145" s="111" t="str">
        <f>IF('Historical Data'!BO136="","",'Historical Data'!BO136)</f>
        <v/>
      </c>
      <c r="G145" s="113" t="str">
        <f>IF('Historical Data'!BP136="","",'Historical Data'!BP136)</f>
        <v/>
      </c>
      <c r="H145" s="114" t="str">
        <f>IF('Historical Data'!BQ136="","",'Historical Data'!BQ136)</f>
        <v/>
      </c>
      <c r="I145" s="112" t="str">
        <f>IF('Historical Data'!BR136="","",'Historical Data'!BR136)</f>
        <v/>
      </c>
      <c r="K145" s="111" t="str">
        <f>IF('Historical Data'!BS136="","",'Historical Data'!BS136)</f>
        <v/>
      </c>
      <c r="L145" s="111" t="str">
        <f>IF('Historical Data'!BT136="","",'Historical Data'!BT136)</f>
        <v/>
      </c>
      <c r="M145" s="114" t="str">
        <f>IF('Historical Data'!BU136="","",'Historical Data'!BU136)</f>
        <v/>
      </c>
      <c r="N145" s="112" t="str">
        <f>IF('Historical Data'!BV136="","",'Historical Data'!BV136)</f>
        <v/>
      </c>
      <c r="P145" s="143" t="str">
        <f>IF('Historical Data'!BW136="","",'Historical Data'!BW136)</f>
        <v/>
      </c>
      <c r="Q145" s="143" t="str">
        <f>IF('Historical Data'!BX136="","",'Historical Data'!BX136)</f>
        <v/>
      </c>
    </row>
    <row r="146" spans="2:17" ht="15.5" thickTop="1" thickBot="1">
      <c r="B146" s="110" t="str">
        <f>IF('Historical Data'!A137="","",'Historical Data'!A137)</f>
        <v/>
      </c>
      <c r="C146" s="322" t="str">
        <f>IF(OR('Historical Data'!B137="",'Historical Data'!B137=45616),"",'Historical Data'!B137)</f>
        <v/>
      </c>
      <c r="D146" s="112" t="str">
        <f>IF('Historical Data'!AG137="","",'Historical Data'!AG137)</f>
        <v/>
      </c>
      <c r="F146" s="111" t="str">
        <f>IF('Historical Data'!BO137="","",'Historical Data'!BO137)</f>
        <v/>
      </c>
      <c r="G146" s="113" t="str">
        <f>IF('Historical Data'!BP137="","",'Historical Data'!BP137)</f>
        <v/>
      </c>
      <c r="H146" s="114" t="str">
        <f>IF('Historical Data'!BQ137="","",'Historical Data'!BQ137)</f>
        <v/>
      </c>
      <c r="I146" s="112" t="str">
        <f>IF('Historical Data'!BR137="","",'Historical Data'!BR137)</f>
        <v/>
      </c>
      <c r="K146" s="111" t="str">
        <f>IF('Historical Data'!BS137="","",'Historical Data'!BS137)</f>
        <v/>
      </c>
      <c r="L146" s="111" t="str">
        <f>IF('Historical Data'!BT137="","",'Historical Data'!BT137)</f>
        <v/>
      </c>
      <c r="M146" s="114" t="str">
        <f>IF('Historical Data'!BU137="","",'Historical Data'!BU137)</f>
        <v/>
      </c>
      <c r="N146" s="112" t="str">
        <f>IF('Historical Data'!BV137="","",'Historical Data'!BV137)</f>
        <v/>
      </c>
      <c r="P146" s="143" t="str">
        <f>IF('Historical Data'!BW137="","",'Historical Data'!BW137)</f>
        <v/>
      </c>
      <c r="Q146" s="143" t="str">
        <f>IF('Historical Data'!BX137="","",'Historical Data'!BX137)</f>
        <v/>
      </c>
    </row>
    <row r="147" spans="2:17" ht="15.5" thickTop="1" thickBot="1">
      <c r="B147" s="110" t="str">
        <f>IF('Historical Data'!A138="","",'Historical Data'!A138)</f>
        <v/>
      </c>
      <c r="C147" s="322" t="str">
        <f>IF(OR('Historical Data'!B138="",'Historical Data'!B138=45616),"",'Historical Data'!B138)</f>
        <v/>
      </c>
      <c r="D147" s="112" t="str">
        <f>IF('Historical Data'!AG138="","",'Historical Data'!AG138)</f>
        <v/>
      </c>
      <c r="F147" s="111" t="str">
        <f>IF('Historical Data'!BO138="","",'Historical Data'!BO138)</f>
        <v/>
      </c>
      <c r="G147" s="113" t="str">
        <f>IF('Historical Data'!BP138="","",'Historical Data'!BP138)</f>
        <v/>
      </c>
      <c r="H147" s="114" t="str">
        <f>IF('Historical Data'!BQ138="","",'Historical Data'!BQ138)</f>
        <v/>
      </c>
      <c r="I147" s="112" t="str">
        <f>IF('Historical Data'!BR138="","",'Historical Data'!BR138)</f>
        <v/>
      </c>
      <c r="K147" s="111" t="str">
        <f>IF('Historical Data'!BS138="","",'Historical Data'!BS138)</f>
        <v/>
      </c>
      <c r="L147" s="111" t="str">
        <f>IF('Historical Data'!BT138="","",'Historical Data'!BT138)</f>
        <v/>
      </c>
      <c r="M147" s="114" t="str">
        <f>IF('Historical Data'!BU138="","",'Historical Data'!BU138)</f>
        <v/>
      </c>
      <c r="N147" s="112" t="str">
        <f>IF('Historical Data'!BV138="","",'Historical Data'!BV138)</f>
        <v/>
      </c>
      <c r="P147" s="143" t="str">
        <f>IF('Historical Data'!BW138="","",'Historical Data'!BW138)</f>
        <v/>
      </c>
      <c r="Q147" s="143" t="str">
        <f>IF('Historical Data'!BX138="","",'Historical Data'!BX138)</f>
        <v/>
      </c>
    </row>
    <row r="148" spans="2:17" ht="15.5" thickTop="1" thickBot="1">
      <c r="B148" s="110" t="str">
        <f>IF('Historical Data'!A139="","",'Historical Data'!A139)</f>
        <v/>
      </c>
      <c r="C148" s="322" t="str">
        <f>IF(OR('Historical Data'!B139="",'Historical Data'!B139=45616),"",'Historical Data'!B139)</f>
        <v/>
      </c>
      <c r="D148" s="112" t="str">
        <f>IF('Historical Data'!AG139="","",'Historical Data'!AG139)</f>
        <v/>
      </c>
      <c r="F148" s="111" t="str">
        <f>IF('Historical Data'!BO139="","",'Historical Data'!BO139)</f>
        <v/>
      </c>
      <c r="G148" s="113" t="str">
        <f>IF('Historical Data'!BP139="","",'Historical Data'!BP139)</f>
        <v/>
      </c>
      <c r="H148" s="114" t="str">
        <f>IF('Historical Data'!BQ139="","",'Historical Data'!BQ139)</f>
        <v/>
      </c>
      <c r="I148" s="112" t="str">
        <f>IF('Historical Data'!BR139="","",'Historical Data'!BR139)</f>
        <v/>
      </c>
      <c r="K148" s="111" t="str">
        <f>IF('Historical Data'!BS139="","",'Historical Data'!BS139)</f>
        <v/>
      </c>
      <c r="L148" s="111" t="str">
        <f>IF('Historical Data'!BT139="","",'Historical Data'!BT139)</f>
        <v/>
      </c>
      <c r="M148" s="114" t="str">
        <f>IF('Historical Data'!BU139="","",'Historical Data'!BU139)</f>
        <v/>
      </c>
      <c r="N148" s="112" t="str">
        <f>IF('Historical Data'!BV139="","",'Historical Data'!BV139)</f>
        <v/>
      </c>
      <c r="P148" s="143" t="str">
        <f>IF('Historical Data'!BW139="","",'Historical Data'!BW139)</f>
        <v/>
      </c>
      <c r="Q148" s="143" t="str">
        <f>IF('Historical Data'!BX139="","",'Historical Data'!BX139)</f>
        <v/>
      </c>
    </row>
    <row r="149" spans="2:17" ht="15.5" thickTop="1" thickBot="1">
      <c r="B149" s="110" t="str">
        <f>IF('Historical Data'!A140="","",'Historical Data'!A140)</f>
        <v/>
      </c>
      <c r="C149" s="322" t="str">
        <f>IF(OR('Historical Data'!B140="",'Historical Data'!B140=45616),"",'Historical Data'!B140)</f>
        <v/>
      </c>
      <c r="D149" s="112" t="str">
        <f>IF('Historical Data'!AG140="","",'Historical Data'!AG140)</f>
        <v/>
      </c>
      <c r="F149" s="111" t="str">
        <f>IF('Historical Data'!BO140="","",'Historical Data'!BO140)</f>
        <v/>
      </c>
      <c r="G149" s="113" t="str">
        <f>IF('Historical Data'!BP140="","",'Historical Data'!BP140)</f>
        <v/>
      </c>
      <c r="H149" s="114" t="str">
        <f>IF('Historical Data'!BQ140="","",'Historical Data'!BQ140)</f>
        <v/>
      </c>
      <c r="I149" s="112" t="str">
        <f>IF('Historical Data'!BR140="","",'Historical Data'!BR140)</f>
        <v/>
      </c>
      <c r="K149" s="111" t="str">
        <f>IF('Historical Data'!BS140="","",'Historical Data'!BS140)</f>
        <v/>
      </c>
      <c r="L149" s="111" t="str">
        <f>IF('Historical Data'!BT140="","",'Historical Data'!BT140)</f>
        <v/>
      </c>
      <c r="M149" s="114" t="str">
        <f>IF('Historical Data'!BU140="","",'Historical Data'!BU140)</f>
        <v/>
      </c>
      <c r="N149" s="112" t="str">
        <f>IF('Historical Data'!BV140="","",'Historical Data'!BV140)</f>
        <v/>
      </c>
      <c r="P149" s="143" t="str">
        <f>IF('Historical Data'!BW140="","",'Historical Data'!BW140)</f>
        <v/>
      </c>
      <c r="Q149" s="143" t="str">
        <f>IF('Historical Data'!BX140="","",'Historical Data'!BX140)</f>
        <v/>
      </c>
    </row>
    <row r="150" spans="2:17" ht="15.5" thickTop="1" thickBot="1">
      <c r="B150" s="110" t="str">
        <f>IF('Historical Data'!A141="","",'Historical Data'!A141)</f>
        <v/>
      </c>
      <c r="C150" s="322" t="str">
        <f>IF(OR('Historical Data'!B141="",'Historical Data'!B141=45616),"",'Historical Data'!B141)</f>
        <v/>
      </c>
      <c r="D150" s="112" t="str">
        <f>IF('Historical Data'!AG141="","",'Historical Data'!AG141)</f>
        <v/>
      </c>
      <c r="F150" s="111" t="str">
        <f>IF('Historical Data'!BO141="","",'Historical Data'!BO141)</f>
        <v/>
      </c>
      <c r="G150" s="113" t="str">
        <f>IF('Historical Data'!BP141="","",'Historical Data'!BP141)</f>
        <v/>
      </c>
      <c r="H150" s="114" t="str">
        <f>IF('Historical Data'!BQ141="","",'Historical Data'!BQ141)</f>
        <v/>
      </c>
      <c r="I150" s="112" t="str">
        <f>IF('Historical Data'!BR141="","",'Historical Data'!BR141)</f>
        <v/>
      </c>
      <c r="K150" s="111" t="str">
        <f>IF('Historical Data'!BS141="","",'Historical Data'!BS141)</f>
        <v/>
      </c>
      <c r="L150" s="111" t="str">
        <f>IF('Historical Data'!BT141="","",'Historical Data'!BT141)</f>
        <v/>
      </c>
      <c r="M150" s="114" t="str">
        <f>IF('Historical Data'!BU141="","",'Historical Data'!BU141)</f>
        <v/>
      </c>
      <c r="N150" s="112" t="str">
        <f>IF('Historical Data'!BV141="","",'Historical Data'!BV141)</f>
        <v/>
      </c>
      <c r="P150" s="143" t="str">
        <f>IF('Historical Data'!BW141="","",'Historical Data'!BW141)</f>
        <v/>
      </c>
      <c r="Q150" s="143" t="str">
        <f>IF('Historical Data'!BX141="","",'Historical Data'!BX141)</f>
        <v/>
      </c>
    </row>
    <row r="151" spans="2:17" ht="15.5" thickTop="1" thickBot="1">
      <c r="B151" s="110" t="str">
        <f>IF('Historical Data'!A142="","",'Historical Data'!A142)</f>
        <v/>
      </c>
      <c r="C151" s="322" t="str">
        <f>IF(OR('Historical Data'!B142="",'Historical Data'!B142=45616),"",'Historical Data'!B142)</f>
        <v/>
      </c>
      <c r="D151" s="112" t="str">
        <f>IF('Historical Data'!AG142="","",'Historical Data'!AG142)</f>
        <v/>
      </c>
      <c r="F151" s="111" t="str">
        <f>IF('Historical Data'!BO142="","",'Historical Data'!BO142)</f>
        <v/>
      </c>
      <c r="G151" s="113" t="str">
        <f>IF('Historical Data'!BP142="","",'Historical Data'!BP142)</f>
        <v/>
      </c>
      <c r="H151" s="114" t="str">
        <f>IF('Historical Data'!BQ142="","",'Historical Data'!BQ142)</f>
        <v/>
      </c>
      <c r="I151" s="112" t="str">
        <f>IF('Historical Data'!BR142="","",'Historical Data'!BR142)</f>
        <v/>
      </c>
      <c r="K151" s="111" t="str">
        <f>IF('Historical Data'!BS142="","",'Historical Data'!BS142)</f>
        <v/>
      </c>
      <c r="L151" s="111" t="str">
        <f>IF('Historical Data'!BT142="","",'Historical Data'!BT142)</f>
        <v/>
      </c>
      <c r="M151" s="114" t="str">
        <f>IF('Historical Data'!BU142="","",'Historical Data'!BU142)</f>
        <v/>
      </c>
      <c r="N151" s="112" t="str">
        <f>IF('Historical Data'!BV142="","",'Historical Data'!BV142)</f>
        <v/>
      </c>
      <c r="P151" s="143" t="str">
        <f>IF('Historical Data'!BW142="","",'Historical Data'!BW142)</f>
        <v/>
      </c>
      <c r="Q151" s="143" t="str">
        <f>IF('Historical Data'!BX142="","",'Historical Data'!BX142)</f>
        <v/>
      </c>
    </row>
    <row r="152" spans="2:17" ht="15.5" thickTop="1" thickBot="1">
      <c r="B152" s="110" t="str">
        <f>IF('Historical Data'!A143="","",'Historical Data'!A143)</f>
        <v/>
      </c>
      <c r="C152" s="322" t="str">
        <f>IF(OR('Historical Data'!B143="",'Historical Data'!B143=45616),"",'Historical Data'!B143)</f>
        <v/>
      </c>
      <c r="D152" s="112" t="str">
        <f>IF('Historical Data'!AG143="","",'Historical Data'!AG143)</f>
        <v/>
      </c>
      <c r="F152" s="111" t="str">
        <f>IF('Historical Data'!BO143="","",'Historical Data'!BO143)</f>
        <v/>
      </c>
      <c r="G152" s="113" t="str">
        <f>IF('Historical Data'!BP143="","",'Historical Data'!BP143)</f>
        <v/>
      </c>
      <c r="H152" s="114" t="str">
        <f>IF('Historical Data'!BQ143="","",'Historical Data'!BQ143)</f>
        <v/>
      </c>
      <c r="I152" s="112" t="str">
        <f>IF('Historical Data'!BR143="","",'Historical Data'!BR143)</f>
        <v/>
      </c>
      <c r="K152" s="111" t="str">
        <f>IF('Historical Data'!BS143="","",'Historical Data'!BS143)</f>
        <v/>
      </c>
      <c r="L152" s="111" t="str">
        <f>IF('Historical Data'!BT143="","",'Historical Data'!BT143)</f>
        <v/>
      </c>
      <c r="M152" s="114" t="str">
        <f>IF('Historical Data'!BU143="","",'Historical Data'!BU143)</f>
        <v/>
      </c>
      <c r="N152" s="112" t="str">
        <f>IF('Historical Data'!BV143="","",'Historical Data'!BV143)</f>
        <v/>
      </c>
      <c r="P152" s="143" t="str">
        <f>IF('Historical Data'!BW143="","",'Historical Data'!BW143)</f>
        <v/>
      </c>
      <c r="Q152" s="143" t="str">
        <f>IF('Historical Data'!BX143="","",'Historical Data'!BX143)</f>
        <v/>
      </c>
    </row>
    <row r="153" spans="2:17" ht="15.5" thickTop="1" thickBot="1">
      <c r="B153" s="110" t="str">
        <f>IF('Historical Data'!A144="","",'Historical Data'!A144)</f>
        <v/>
      </c>
      <c r="C153" s="322" t="str">
        <f>IF(OR('Historical Data'!B144="",'Historical Data'!B144=45616),"",'Historical Data'!B144)</f>
        <v/>
      </c>
      <c r="D153" s="112" t="str">
        <f>IF('Historical Data'!AG144="","",'Historical Data'!AG144)</f>
        <v/>
      </c>
      <c r="F153" s="111" t="str">
        <f>IF('Historical Data'!BO144="","",'Historical Data'!BO144)</f>
        <v/>
      </c>
      <c r="G153" s="113" t="str">
        <f>IF('Historical Data'!BP144="","",'Historical Data'!BP144)</f>
        <v/>
      </c>
      <c r="H153" s="114" t="str">
        <f>IF('Historical Data'!BQ144="","",'Historical Data'!BQ144)</f>
        <v/>
      </c>
      <c r="I153" s="112" t="str">
        <f>IF('Historical Data'!BR144="","",'Historical Data'!BR144)</f>
        <v/>
      </c>
      <c r="K153" s="111" t="str">
        <f>IF('Historical Data'!BS144="","",'Historical Data'!BS144)</f>
        <v/>
      </c>
      <c r="L153" s="111" t="str">
        <f>IF('Historical Data'!BT144="","",'Historical Data'!BT144)</f>
        <v/>
      </c>
      <c r="M153" s="114" t="str">
        <f>IF('Historical Data'!BU144="","",'Historical Data'!BU144)</f>
        <v/>
      </c>
      <c r="N153" s="112" t="str">
        <f>IF('Historical Data'!BV144="","",'Historical Data'!BV144)</f>
        <v/>
      </c>
      <c r="P153" s="143" t="str">
        <f>IF('Historical Data'!BW144="","",'Historical Data'!BW144)</f>
        <v/>
      </c>
      <c r="Q153" s="143" t="str">
        <f>IF('Historical Data'!BX144="","",'Historical Data'!BX144)</f>
        <v/>
      </c>
    </row>
    <row r="154" spans="2:17" ht="15.5" thickTop="1" thickBot="1">
      <c r="B154" s="110" t="str">
        <f>IF('Historical Data'!A145="","",'Historical Data'!A145)</f>
        <v/>
      </c>
      <c r="C154" s="322" t="str">
        <f>IF(OR('Historical Data'!B145="",'Historical Data'!B145=45616),"",'Historical Data'!B145)</f>
        <v/>
      </c>
      <c r="D154" s="112" t="str">
        <f>IF('Historical Data'!AG145="","",'Historical Data'!AG145)</f>
        <v/>
      </c>
      <c r="F154" s="111" t="str">
        <f>IF('Historical Data'!BO145="","",'Historical Data'!BO145)</f>
        <v/>
      </c>
      <c r="G154" s="113" t="str">
        <f>IF('Historical Data'!BP145="","",'Historical Data'!BP145)</f>
        <v/>
      </c>
      <c r="H154" s="114" t="str">
        <f>IF('Historical Data'!BQ145="","",'Historical Data'!BQ145)</f>
        <v/>
      </c>
      <c r="I154" s="112" t="str">
        <f>IF('Historical Data'!BR145="","",'Historical Data'!BR145)</f>
        <v/>
      </c>
      <c r="K154" s="111" t="str">
        <f>IF('Historical Data'!BS145="","",'Historical Data'!BS145)</f>
        <v/>
      </c>
      <c r="L154" s="111" t="str">
        <f>IF('Historical Data'!BT145="","",'Historical Data'!BT145)</f>
        <v/>
      </c>
      <c r="M154" s="114" t="str">
        <f>IF('Historical Data'!BU145="","",'Historical Data'!BU145)</f>
        <v/>
      </c>
      <c r="N154" s="112" t="str">
        <f>IF('Historical Data'!BV145="","",'Historical Data'!BV145)</f>
        <v/>
      </c>
      <c r="P154" s="143" t="str">
        <f>IF('Historical Data'!BW145="","",'Historical Data'!BW145)</f>
        <v/>
      </c>
      <c r="Q154" s="143" t="str">
        <f>IF('Historical Data'!BX145="","",'Historical Data'!BX145)</f>
        <v/>
      </c>
    </row>
    <row r="155" spans="2:17" ht="15.5" thickTop="1" thickBot="1">
      <c r="B155" s="110" t="str">
        <f>IF('Historical Data'!A146="","",'Historical Data'!A146)</f>
        <v/>
      </c>
      <c r="C155" s="322" t="str">
        <f>IF(OR('Historical Data'!B146="",'Historical Data'!B146=45616),"",'Historical Data'!B146)</f>
        <v/>
      </c>
      <c r="D155" s="112" t="str">
        <f>IF('Historical Data'!AG146="","",'Historical Data'!AG146)</f>
        <v/>
      </c>
      <c r="F155" s="111" t="str">
        <f>IF('Historical Data'!BO146="","",'Historical Data'!BO146)</f>
        <v/>
      </c>
      <c r="G155" s="113" t="str">
        <f>IF('Historical Data'!BP146="","",'Historical Data'!BP146)</f>
        <v/>
      </c>
      <c r="H155" s="114" t="str">
        <f>IF('Historical Data'!BQ146="","",'Historical Data'!BQ146)</f>
        <v/>
      </c>
      <c r="I155" s="112" t="str">
        <f>IF('Historical Data'!BR146="","",'Historical Data'!BR146)</f>
        <v/>
      </c>
      <c r="K155" s="111" t="str">
        <f>IF('Historical Data'!BS146="","",'Historical Data'!BS146)</f>
        <v/>
      </c>
      <c r="L155" s="111" t="str">
        <f>IF('Historical Data'!BT146="","",'Historical Data'!BT146)</f>
        <v/>
      </c>
      <c r="M155" s="114" t="str">
        <f>IF('Historical Data'!BU146="","",'Historical Data'!BU146)</f>
        <v/>
      </c>
      <c r="N155" s="112" t="str">
        <f>IF('Historical Data'!BV146="","",'Historical Data'!BV146)</f>
        <v/>
      </c>
      <c r="P155" s="143" t="str">
        <f>IF('Historical Data'!BW146="","",'Historical Data'!BW146)</f>
        <v/>
      </c>
      <c r="Q155" s="143" t="str">
        <f>IF('Historical Data'!BX146="","",'Historical Data'!BX146)</f>
        <v/>
      </c>
    </row>
    <row r="156" spans="2:17" ht="15.5" thickTop="1" thickBot="1">
      <c r="B156" s="110" t="str">
        <f>IF('Historical Data'!A147="","",'Historical Data'!A147)</f>
        <v/>
      </c>
      <c r="C156" s="322" t="str">
        <f>IF(OR('Historical Data'!B147="",'Historical Data'!B147=45616),"",'Historical Data'!B147)</f>
        <v/>
      </c>
      <c r="D156" s="112" t="str">
        <f>IF('Historical Data'!AG147="","",'Historical Data'!AG147)</f>
        <v/>
      </c>
      <c r="F156" s="111" t="str">
        <f>IF('Historical Data'!BO147="","",'Historical Data'!BO147)</f>
        <v/>
      </c>
      <c r="G156" s="113" t="str">
        <f>IF('Historical Data'!BP147="","",'Historical Data'!BP147)</f>
        <v/>
      </c>
      <c r="H156" s="114" t="str">
        <f>IF('Historical Data'!BQ147="","",'Historical Data'!BQ147)</f>
        <v/>
      </c>
      <c r="I156" s="112" t="str">
        <f>IF('Historical Data'!BR147="","",'Historical Data'!BR147)</f>
        <v/>
      </c>
      <c r="K156" s="111" t="str">
        <f>IF('Historical Data'!BS147="","",'Historical Data'!BS147)</f>
        <v/>
      </c>
      <c r="L156" s="111" t="str">
        <f>IF('Historical Data'!BT147="","",'Historical Data'!BT147)</f>
        <v/>
      </c>
      <c r="M156" s="114" t="str">
        <f>IF('Historical Data'!BU147="","",'Historical Data'!BU147)</f>
        <v/>
      </c>
      <c r="N156" s="112" t="str">
        <f>IF('Historical Data'!BV147="","",'Historical Data'!BV147)</f>
        <v/>
      </c>
      <c r="P156" s="143" t="str">
        <f>IF('Historical Data'!BW147="","",'Historical Data'!BW147)</f>
        <v/>
      </c>
      <c r="Q156" s="143" t="str">
        <f>IF('Historical Data'!BX147="","",'Historical Data'!BX147)</f>
        <v/>
      </c>
    </row>
    <row r="157" spans="2:17" ht="15.5" thickTop="1" thickBot="1">
      <c r="B157" s="110" t="str">
        <f>IF('Historical Data'!A148="","",'Historical Data'!A148)</f>
        <v/>
      </c>
      <c r="C157" s="322" t="str">
        <f>IF(OR('Historical Data'!B148="",'Historical Data'!B148=45616),"",'Historical Data'!B148)</f>
        <v/>
      </c>
      <c r="D157" s="112" t="str">
        <f>IF('Historical Data'!AG148="","",'Historical Data'!AG148)</f>
        <v/>
      </c>
      <c r="F157" s="111" t="str">
        <f>IF('Historical Data'!BO148="","",'Historical Data'!BO148)</f>
        <v/>
      </c>
      <c r="G157" s="113" t="str">
        <f>IF('Historical Data'!BP148="","",'Historical Data'!BP148)</f>
        <v/>
      </c>
      <c r="H157" s="114" t="str">
        <f>IF('Historical Data'!BQ148="","",'Historical Data'!BQ148)</f>
        <v/>
      </c>
      <c r="I157" s="112" t="str">
        <f>IF('Historical Data'!BR148="","",'Historical Data'!BR148)</f>
        <v/>
      </c>
      <c r="K157" s="111" t="str">
        <f>IF('Historical Data'!BS148="","",'Historical Data'!BS148)</f>
        <v/>
      </c>
      <c r="L157" s="111" t="str">
        <f>IF('Historical Data'!BT148="","",'Historical Data'!BT148)</f>
        <v/>
      </c>
      <c r="M157" s="114" t="str">
        <f>IF('Historical Data'!BU148="","",'Historical Data'!BU148)</f>
        <v/>
      </c>
      <c r="N157" s="112" t="str">
        <f>IF('Historical Data'!BV148="","",'Historical Data'!BV148)</f>
        <v/>
      </c>
      <c r="P157" s="143" t="str">
        <f>IF('Historical Data'!BW148="","",'Historical Data'!BW148)</f>
        <v/>
      </c>
      <c r="Q157" s="143" t="str">
        <f>IF('Historical Data'!BX148="","",'Historical Data'!BX148)</f>
        <v/>
      </c>
    </row>
    <row r="158" spans="2:17" ht="15.5" thickTop="1" thickBot="1">
      <c r="B158" s="110" t="str">
        <f>IF('Historical Data'!A149="","",'Historical Data'!A149)</f>
        <v/>
      </c>
      <c r="C158" s="322" t="str">
        <f>IF(OR('Historical Data'!B149="",'Historical Data'!B149=45616),"",'Historical Data'!B149)</f>
        <v/>
      </c>
      <c r="D158" s="112" t="str">
        <f>IF('Historical Data'!AG149="","",'Historical Data'!AG149)</f>
        <v/>
      </c>
      <c r="F158" s="111" t="str">
        <f>IF('Historical Data'!BO149="","",'Historical Data'!BO149)</f>
        <v/>
      </c>
      <c r="G158" s="113" t="str">
        <f>IF('Historical Data'!BP149="","",'Historical Data'!BP149)</f>
        <v/>
      </c>
      <c r="H158" s="114" t="str">
        <f>IF('Historical Data'!BQ149="","",'Historical Data'!BQ149)</f>
        <v/>
      </c>
      <c r="I158" s="112" t="str">
        <f>IF('Historical Data'!BR149="","",'Historical Data'!BR149)</f>
        <v/>
      </c>
      <c r="K158" s="111" t="str">
        <f>IF('Historical Data'!BS149="","",'Historical Data'!BS149)</f>
        <v/>
      </c>
      <c r="L158" s="111" t="str">
        <f>IF('Historical Data'!BT149="","",'Historical Data'!BT149)</f>
        <v/>
      </c>
      <c r="M158" s="114" t="str">
        <f>IF('Historical Data'!BU149="","",'Historical Data'!BU149)</f>
        <v/>
      </c>
      <c r="N158" s="112" t="str">
        <f>IF('Historical Data'!BV149="","",'Historical Data'!BV149)</f>
        <v/>
      </c>
      <c r="P158" s="143" t="str">
        <f>IF('Historical Data'!BW149="","",'Historical Data'!BW149)</f>
        <v/>
      </c>
      <c r="Q158" s="143" t="str">
        <f>IF('Historical Data'!BX149="","",'Historical Data'!BX149)</f>
        <v/>
      </c>
    </row>
    <row r="159" spans="2:17" ht="15.5" thickTop="1" thickBot="1">
      <c r="B159" s="110" t="str">
        <f>IF('Historical Data'!A150="","",'Historical Data'!A150)</f>
        <v/>
      </c>
      <c r="C159" s="322" t="str">
        <f>IF(OR('Historical Data'!B150="",'Historical Data'!B150=45616),"",'Historical Data'!B150)</f>
        <v/>
      </c>
      <c r="D159" s="112" t="str">
        <f>IF('Historical Data'!AG150="","",'Historical Data'!AG150)</f>
        <v/>
      </c>
      <c r="F159" s="111" t="str">
        <f>IF('Historical Data'!BO150="","",'Historical Data'!BO150)</f>
        <v/>
      </c>
      <c r="G159" s="113" t="str">
        <f>IF('Historical Data'!BP150="","",'Historical Data'!BP150)</f>
        <v/>
      </c>
      <c r="H159" s="114" t="str">
        <f>IF('Historical Data'!BQ150="","",'Historical Data'!BQ150)</f>
        <v/>
      </c>
      <c r="I159" s="112" t="str">
        <f>IF('Historical Data'!BR150="","",'Historical Data'!BR150)</f>
        <v/>
      </c>
      <c r="K159" s="111" t="str">
        <f>IF('Historical Data'!BS150="","",'Historical Data'!BS150)</f>
        <v/>
      </c>
      <c r="L159" s="111" t="str">
        <f>IF('Historical Data'!BT150="","",'Historical Data'!BT150)</f>
        <v/>
      </c>
      <c r="M159" s="114" t="str">
        <f>IF('Historical Data'!BU150="","",'Historical Data'!BU150)</f>
        <v/>
      </c>
      <c r="N159" s="112" t="str">
        <f>IF('Historical Data'!BV150="","",'Historical Data'!BV150)</f>
        <v/>
      </c>
      <c r="P159" s="143" t="str">
        <f>IF('Historical Data'!BW150="","",'Historical Data'!BW150)</f>
        <v/>
      </c>
      <c r="Q159" s="143" t="str">
        <f>IF('Historical Data'!BX150="","",'Historical Data'!BX150)</f>
        <v/>
      </c>
    </row>
    <row r="160" spans="2:17" ht="15.5" thickTop="1" thickBot="1">
      <c r="B160" s="110" t="str">
        <f>IF('Historical Data'!A151="","",'Historical Data'!A151)</f>
        <v/>
      </c>
      <c r="C160" s="322" t="str">
        <f>IF(OR('Historical Data'!B151="",'Historical Data'!B151=45616),"",'Historical Data'!B151)</f>
        <v/>
      </c>
      <c r="D160" s="112" t="str">
        <f>IF('Historical Data'!AG151="","",'Historical Data'!AG151)</f>
        <v/>
      </c>
      <c r="F160" s="111" t="str">
        <f>IF('Historical Data'!BO151="","",'Historical Data'!BO151)</f>
        <v/>
      </c>
      <c r="G160" s="113" t="str">
        <f>IF('Historical Data'!BP151="","",'Historical Data'!BP151)</f>
        <v/>
      </c>
      <c r="H160" s="114" t="str">
        <f>IF('Historical Data'!BQ151="","",'Historical Data'!BQ151)</f>
        <v/>
      </c>
      <c r="I160" s="112" t="str">
        <f>IF('Historical Data'!BR151="","",'Historical Data'!BR151)</f>
        <v/>
      </c>
      <c r="K160" s="111" t="str">
        <f>IF('Historical Data'!BS151="","",'Historical Data'!BS151)</f>
        <v/>
      </c>
      <c r="L160" s="111" t="str">
        <f>IF('Historical Data'!BT151="","",'Historical Data'!BT151)</f>
        <v/>
      </c>
      <c r="M160" s="114" t="str">
        <f>IF('Historical Data'!BU151="","",'Historical Data'!BU151)</f>
        <v/>
      </c>
      <c r="N160" s="112" t="str">
        <f>IF('Historical Data'!BV151="","",'Historical Data'!BV151)</f>
        <v/>
      </c>
      <c r="P160" s="143" t="str">
        <f>IF('Historical Data'!BW151="","",'Historical Data'!BW151)</f>
        <v/>
      </c>
      <c r="Q160" s="143" t="str">
        <f>IF('Historical Data'!BX151="","",'Historical Data'!BX151)</f>
        <v/>
      </c>
    </row>
    <row r="161" spans="2:17" ht="15.5" thickTop="1" thickBot="1">
      <c r="B161" s="110" t="str">
        <f>IF('Historical Data'!A152="","",'Historical Data'!A152)</f>
        <v/>
      </c>
      <c r="C161" s="322" t="str">
        <f>IF(OR('Historical Data'!B152="",'Historical Data'!B152=45616),"",'Historical Data'!B152)</f>
        <v/>
      </c>
      <c r="D161" s="112" t="str">
        <f>IF('Historical Data'!AG152="","",'Historical Data'!AG152)</f>
        <v/>
      </c>
      <c r="F161" s="111" t="str">
        <f>IF('Historical Data'!BO152="","",'Historical Data'!BO152)</f>
        <v/>
      </c>
      <c r="G161" s="113" t="str">
        <f>IF('Historical Data'!BP152="","",'Historical Data'!BP152)</f>
        <v/>
      </c>
      <c r="H161" s="114" t="str">
        <f>IF('Historical Data'!BQ152="","",'Historical Data'!BQ152)</f>
        <v/>
      </c>
      <c r="I161" s="112" t="str">
        <f>IF('Historical Data'!BR152="","",'Historical Data'!BR152)</f>
        <v/>
      </c>
      <c r="K161" s="111" t="str">
        <f>IF('Historical Data'!BS152="","",'Historical Data'!BS152)</f>
        <v/>
      </c>
      <c r="L161" s="111" t="str">
        <f>IF('Historical Data'!BT152="","",'Historical Data'!BT152)</f>
        <v/>
      </c>
      <c r="M161" s="114" t="str">
        <f>IF('Historical Data'!BU152="","",'Historical Data'!BU152)</f>
        <v/>
      </c>
      <c r="N161" s="112" t="str">
        <f>IF('Historical Data'!BV152="","",'Historical Data'!BV152)</f>
        <v/>
      </c>
      <c r="P161" s="143" t="str">
        <f>IF('Historical Data'!BW152="","",'Historical Data'!BW152)</f>
        <v/>
      </c>
      <c r="Q161" s="143" t="str">
        <f>IF('Historical Data'!BX152="","",'Historical Data'!BX152)</f>
        <v/>
      </c>
    </row>
    <row r="162" spans="2:17" ht="15.5" thickTop="1" thickBot="1">
      <c r="B162" s="110" t="str">
        <f>IF('Historical Data'!A153="","",'Historical Data'!A153)</f>
        <v/>
      </c>
      <c r="C162" s="322" t="str">
        <f>IF(OR('Historical Data'!B153="",'Historical Data'!B153=45616),"",'Historical Data'!B153)</f>
        <v/>
      </c>
      <c r="D162" s="112" t="str">
        <f>IF('Historical Data'!AG153="","",'Historical Data'!AG153)</f>
        <v/>
      </c>
      <c r="F162" s="111" t="str">
        <f>IF('Historical Data'!BO153="","",'Historical Data'!BO153)</f>
        <v/>
      </c>
      <c r="G162" s="113" t="str">
        <f>IF('Historical Data'!BP153="","",'Historical Data'!BP153)</f>
        <v/>
      </c>
      <c r="H162" s="114" t="str">
        <f>IF('Historical Data'!BQ153="","",'Historical Data'!BQ153)</f>
        <v/>
      </c>
      <c r="I162" s="112" t="str">
        <f>IF('Historical Data'!BR153="","",'Historical Data'!BR153)</f>
        <v/>
      </c>
      <c r="K162" s="111" t="str">
        <f>IF('Historical Data'!BS153="","",'Historical Data'!BS153)</f>
        <v/>
      </c>
      <c r="L162" s="111" t="str">
        <f>IF('Historical Data'!BT153="","",'Historical Data'!BT153)</f>
        <v/>
      </c>
      <c r="M162" s="114" t="str">
        <f>IF('Historical Data'!BU153="","",'Historical Data'!BU153)</f>
        <v/>
      </c>
      <c r="N162" s="112" t="str">
        <f>IF('Historical Data'!BV153="","",'Historical Data'!BV153)</f>
        <v/>
      </c>
      <c r="P162" s="143" t="str">
        <f>IF('Historical Data'!BW153="","",'Historical Data'!BW153)</f>
        <v/>
      </c>
      <c r="Q162" s="143" t="str">
        <f>IF('Historical Data'!BX153="","",'Historical Data'!BX153)</f>
        <v/>
      </c>
    </row>
    <row r="163" spans="2:17" ht="15.5" thickTop="1" thickBot="1">
      <c r="B163" s="110" t="str">
        <f>IF('Historical Data'!A154="","",'Historical Data'!A154)</f>
        <v/>
      </c>
      <c r="C163" s="322" t="str">
        <f>IF(OR('Historical Data'!B154="",'Historical Data'!B154=45616),"",'Historical Data'!B154)</f>
        <v/>
      </c>
      <c r="D163" s="112" t="str">
        <f>IF('Historical Data'!AG154="","",'Historical Data'!AG154)</f>
        <v/>
      </c>
      <c r="F163" s="111" t="str">
        <f>IF('Historical Data'!BO154="","",'Historical Data'!BO154)</f>
        <v/>
      </c>
      <c r="G163" s="113" t="str">
        <f>IF('Historical Data'!BP154="","",'Historical Data'!BP154)</f>
        <v/>
      </c>
      <c r="H163" s="114" t="str">
        <f>IF('Historical Data'!BQ154="","",'Historical Data'!BQ154)</f>
        <v/>
      </c>
      <c r="I163" s="112" t="str">
        <f>IF('Historical Data'!BR154="","",'Historical Data'!BR154)</f>
        <v/>
      </c>
      <c r="K163" s="111" t="str">
        <f>IF('Historical Data'!BS154="","",'Historical Data'!BS154)</f>
        <v/>
      </c>
      <c r="L163" s="111" t="str">
        <f>IF('Historical Data'!BT154="","",'Historical Data'!BT154)</f>
        <v/>
      </c>
      <c r="M163" s="114" t="str">
        <f>IF('Historical Data'!BU154="","",'Historical Data'!BU154)</f>
        <v/>
      </c>
      <c r="N163" s="112" t="str">
        <f>IF('Historical Data'!BV154="","",'Historical Data'!BV154)</f>
        <v/>
      </c>
      <c r="P163" s="143" t="str">
        <f>IF('Historical Data'!BW154="","",'Historical Data'!BW154)</f>
        <v/>
      </c>
      <c r="Q163" s="143" t="str">
        <f>IF('Historical Data'!BX154="","",'Historical Data'!BX154)</f>
        <v/>
      </c>
    </row>
    <row r="164" spans="2:17" ht="15.5" thickTop="1" thickBot="1">
      <c r="B164" s="110" t="str">
        <f>IF('Historical Data'!A155="","",'Historical Data'!A155)</f>
        <v/>
      </c>
      <c r="C164" s="322" t="str">
        <f>IF(OR('Historical Data'!B155="",'Historical Data'!B155=45616),"",'Historical Data'!B155)</f>
        <v/>
      </c>
      <c r="D164" s="112" t="str">
        <f>IF('Historical Data'!AG155="","",'Historical Data'!AG155)</f>
        <v/>
      </c>
      <c r="F164" s="111" t="str">
        <f>IF('Historical Data'!BO155="","",'Historical Data'!BO155)</f>
        <v/>
      </c>
      <c r="G164" s="113" t="str">
        <f>IF('Historical Data'!BP155="","",'Historical Data'!BP155)</f>
        <v/>
      </c>
      <c r="H164" s="114" t="str">
        <f>IF('Historical Data'!BQ155="","",'Historical Data'!BQ155)</f>
        <v/>
      </c>
      <c r="I164" s="112" t="str">
        <f>IF('Historical Data'!BR155="","",'Historical Data'!BR155)</f>
        <v/>
      </c>
      <c r="K164" s="111" t="str">
        <f>IF('Historical Data'!BS155="","",'Historical Data'!BS155)</f>
        <v/>
      </c>
      <c r="L164" s="111" t="str">
        <f>IF('Historical Data'!BT155="","",'Historical Data'!BT155)</f>
        <v/>
      </c>
      <c r="M164" s="114" t="str">
        <f>IF('Historical Data'!BU155="","",'Historical Data'!BU155)</f>
        <v/>
      </c>
      <c r="N164" s="112" t="str">
        <f>IF('Historical Data'!BV155="","",'Historical Data'!BV155)</f>
        <v/>
      </c>
      <c r="P164" s="143" t="str">
        <f>IF('Historical Data'!BW155="","",'Historical Data'!BW155)</f>
        <v/>
      </c>
      <c r="Q164" s="143" t="str">
        <f>IF('Historical Data'!BX155="","",'Historical Data'!BX155)</f>
        <v/>
      </c>
    </row>
    <row r="165" spans="2:17" ht="15.5" thickTop="1" thickBot="1">
      <c r="B165" s="110" t="str">
        <f>IF('Historical Data'!A156="","",'Historical Data'!A156)</f>
        <v/>
      </c>
      <c r="C165" s="322" t="str">
        <f>IF(OR('Historical Data'!B156="",'Historical Data'!B156=45616),"",'Historical Data'!B156)</f>
        <v/>
      </c>
      <c r="D165" s="112" t="str">
        <f>IF('Historical Data'!AG156="","",'Historical Data'!AG156)</f>
        <v/>
      </c>
      <c r="F165" s="111" t="str">
        <f>IF('Historical Data'!BO156="","",'Historical Data'!BO156)</f>
        <v/>
      </c>
      <c r="G165" s="113" t="str">
        <f>IF('Historical Data'!BP156="","",'Historical Data'!BP156)</f>
        <v/>
      </c>
      <c r="H165" s="114" t="str">
        <f>IF('Historical Data'!BQ156="","",'Historical Data'!BQ156)</f>
        <v/>
      </c>
      <c r="I165" s="112" t="str">
        <f>IF('Historical Data'!BR156="","",'Historical Data'!BR156)</f>
        <v/>
      </c>
      <c r="K165" s="111" t="str">
        <f>IF('Historical Data'!BS156="","",'Historical Data'!BS156)</f>
        <v/>
      </c>
      <c r="L165" s="111" t="str">
        <f>IF('Historical Data'!BT156="","",'Historical Data'!BT156)</f>
        <v/>
      </c>
      <c r="M165" s="114" t="str">
        <f>IF('Historical Data'!BU156="","",'Historical Data'!BU156)</f>
        <v/>
      </c>
      <c r="N165" s="112" t="str">
        <f>IF('Historical Data'!BV156="","",'Historical Data'!BV156)</f>
        <v/>
      </c>
      <c r="P165" s="143" t="str">
        <f>IF('Historical Data'!BW156="","",'Historical Data'!BW156)</f>
        <v/>
      </c>
      <c r="Q165" s="143" t="str">
        <f>IF('Historical Data'!BX156="","",'Historical Data'!BX156)</f>
        <v/>
      </c>
    </row>
    <row r="166" spans="2:17" ht="15.5" thickTop="1" thickBot="1">
      <c r="B166" s="110" t="str">
        <f>IF('Historical Data'!A157="","",'Historical Data'!A157)</f>
        <v/>
      </c>
      <c r="C166" s="322" t="str">
        <f>IF(OR('Historical Data'!B157="",'Historical Data'!B157=45616),"",'Historical Data'!B157)</f>
        <v/>
      </c>
      <c r="D166" s="112" t="str">
        <f>IF('Historical Data'!AG157="","",'Historical Data'!AG157)</f>
        <v/>
      </c>
      <c r="F166" s="111" t="str">
        <f>IF('Historical Data'!BO157="","",'Historical Data'!BO157)</f>
        <v/>
      </c>
      <c r="G166" s="113" t="str">
        <f>IF('Historical Data'!BP157="","",'Historical Data'!BP157)</f>
        <v/>
      </c>
      <c r="H166" s="114" t="str">
        <f>IF('Historical Data'!BQ157="","",'Historical Data'!BQ157)</f>
        <v/>
      </c>
      <c r="I166" s="112" t="str">
        <f>IF('Historical Data'!BR157="","",'Historical Data'!BR157)</f>
        <v/>
      </c>
      <c r="K166" s="111" t="str">
        <f>IF('Historical Data'!BS157="","",'Historical Data'!BS157)</f>
        <v/>
      </c>
      <c r="L166" s="111" t="str">
        <f>IF('Historical Data'!BT157="","",'Historical Data'!BT157)</f>
        <v/>
      </c>
      <c r="M166" s="114" t="str">
        <f>IF('Historical Data'!BU157="","",'Historical Data'!BU157)</f>
        <v/>
      </c>
      <c r="N166" s="112" t="str">
        <f>IF('Historical Data'!BV157="","",'Historical Data'!BV157)</f>
        <v/>
      </c>
      <c r="P166" s="143" t="str">
        <f>IF('Historical Data'!BW157="","",'Historical Data'!BW157)</f>
        <v/>
      </c>
      <c r="Q166" s="143" t="str">
        <f>IF('Historical Data'!BX157="","",'Historical Data'!BX157)</f>
        <v/>
      </c>
    </row>
    <row r="167" spans="2:17" ht="15.5" thickTop="1" thickBot="1">
      <c r="B167" s="110" t="str">
        <f>IF('Historical Data'!A158="","",'Historical Data'!A158)</f>
        <v/>
      </c>
      <c r="C167" s="322" t="str">
        <f>IF(OR('Historical Data'!B158="",'Historical Data'!B158=45616),"",'Historical Data'!B158)</f>
        <v/>
      </c>
      <c r="D167" s="112" t="str">
        <f>IF('Historical Data'!AG158="","",'Historical Data'!AG158)</f>
        <v/>
      </c>
      <c r="F167" s="111" t="str">
        <f>IF('Historical Data'!BO158="","",'Historical Data'!BO158)</f>
        <v/>
      </c>
      <c r="G167" s="113" t="str">
        <f>IF('Historical Data'!BP158="","",'Historical Data'!BP158)</f>
        <v/>
      </c>
      <c r="H167" s="114" t="str">
        <f>IF('Historical Data'!BQ158="","",'Historical Data'!BQ158)</f>
        <v/>
      </c>
      <c r="I167" s="112" t="str">
        <f>IF('Historical Data'!BR158="","",'Historical Data'!BR158)</f>
        <v/>
      </c>
      <c r="K167" s="111" t="str">
        <f>IF('Historical Data'!BS158="","",'Historical Data'!BS158)</f>
        <v/>
      </c>
      <c r="L167" s="111" t="str">
        <f>IF('Historical Data'!BT158="","",'Historical Data'!BT158)</f>
        <v/>
      </c>
      <c r="M167" s="114" t="str">
        <f>IF('Historical Data'!BU158="","",'Historical Data'!BU158)</f>
        <v/>
      </c>
      <c r="N167" s="112" t="str">
        <f>IF('Historical Data'!BV158="","",'Historical Data'!BV158)</f>
        <v/>
      </c>
      <c r="P167" s="143" t="str">
        <f>IF('Historical Data'!BW158="","",'Historical Data'!BW158)</f>
        <v/>
      </c>
      <c r="Q167" s="143" t="str">
        <f>IF('Historical Data'!BX158="","",'Historical Data'!BX158)</f>
        <v/>
      </c>
    </row>
    <row r="168" spans="2:17" ht="15.5" thickTop="1" thickBot="1">
      <c r="B168" s="110" t="str">
        <f>IF('Historical Data'!A159="","",'Historical Data'!A159)</f>
        <v/>
      </c>
      <c r="C168" s="322" t="str">
        <f>IF(OR('Historical Data'!B159="",'Historical Data'!B159=45616),"",'Historical Data'!B159)</f>
        <v/>
      </c>
      <c r="D168" s="112" t="str">
        <f>IF('Historical Data'!AG159="","",'Historical Data'!AG159)</f>
        <v/>
      </c>
      <c r="F168" s="111" t="str">
        <f>IF('Historical Data'!BO159="","",'Historical Data'!BO159)</f>
        <v/>
      </c>
      <c r="G168" s="113" t="str">
        <f>IF('Historical Data'!BP159="","",'Historical Data'!BP159)</f>
        <v/>
      </c>
      <c r="H168" s="114" t="str">
        <f>IF('Historical Data'!BQ159="","",'Historical Data'!BQ159)</f>
        <v/>
      </c>
      <c r="I168" s="112" t="str">
        <f>IF('Historical Data'!BR159="","",'Historical Data'!BR159)</f>
        <v/>
      </c>
      <c r="K168" s="111" t="str">
        <f>IF('Historical Data'!BS159="","",'Historical Data'!BS159)</f>
        <v/>
      </c>
      <c r="L168" s="111" t="str">
        <f>IF('Historical Data'!BT159="","",'Historical Data'!BT159)</f>
        <v/>
      </c>
      <c r="M168" s="114" t="str">
        <f>IF('Historical Data'!BU159="","",'Historical Data'!BU159)</f>
        <v/>
      </c>
      <c r="N168" s="112" t="str">
        <f>IF('Historical Data'!BV159="","",'Historical Data'!BV159)</f>
        <v/>
      </c>
      <c r="P168" s="143" t="str">
        <f>IF('Historical Data'!BW159="","",'Historical Data'!BW159)</f>
        <v/>
      </c>
      <c r="Q168" s="143" t="str">
        <f>IF('Historical Data'!BX159="","",'Historical Data'!BX159)</f>
        <v/>
      </c>
    </row>
    <row r="169" spans="2:17" ht="15.5" thickTop="1" thickBot="1">
      <c r="B169" s="110" t="str">
        <f>IF('Historical Data'!A160="","",'Historical Data'!A160)</f>
        <v/>
      </c>
      <c r="C169" s="322" t="str">
        <f>IF(OR('Historical Data'!B160="",'Historical Data'!B160=45616),"",'Historical Data'!B160)</f>
        <v/>
      </c>
      <c r="D169" s="112" t="str">
        <f>IF('Historical Data'!AG160="","",'Historical Data'!AG160)</f>
        <v/>
      </c>
      <c r="F169" s="111" t="str">
        <f>IF('Historical Data'!BO160="","",'Historical Data'!BO160)</f>
        <v/>
      </c>
      <c r="G169" s="113" t="str">
        <f>IF('Historical Data'!BP160="","",'Historical Data'!BP160)</f>
        <v/>
      </c>
      <c r="H169" s="114" t="str">
        <f>IF('Historical Data'!BQ160="","",'Historical Data'!BQ160)</f>
        <v/>
      </c>
      <c r="I169" s="112" t="str">
        <f>IF('Historical Data'!BR160="","",'Historical Data'!BR160)</f>
        <v/>
      </c>
      <c r="K169" s="111" t="str">
        <f>IF('Historical Data'!BS160="","",'Historical Data'!BS160)</f>
        <v/>
      </c>
      <c r="L169" s="111" t="str">
        <f>IF('Historical Data'!BT160="","",'Historical Data'!BT160)</f>
        <v/>
      </c>
      <c r="M169" s="114" t="str">
        <f>IF('Historical Data'!BU160="","",'Historical Data'!BU160)</f>
        <v/>
      </c>
      <c r="N169" s="112" t="str">
        <f>IF('Historical Data'!BV160="","",'Historical Data'!BV160)</f>
        <v/>
      </c>
      <c r="P169" s="143" t="str">
        <f>IF('Historical Data'!BW160="","",'Historical Data'!BW160)</f>
        <v/>
      </c>
      <c r="Q169" s="143" t="str">
        <f>IF('Historical Data'!BX160="","",'Historical Data'!BX160)</f>
        <v/>
      </c>
    </row>
    <row r="170" spans="2:17" ht="15.5" thickTop="1" thickBot="1">
      <c r="B170" s="110" t="str">
        <f>IF('Historical Data'!A161="","",'Historical Data'!A161)</f>
        <v/>
      </c>
      <c r="C170" s="322" t="str">
        <f>IF(OR('Historical Data'!B161="",'Historical Data'!B161=45616),"",'Historical Data'!B161)</f>
        <v/>
      </c>
      <c r="D170" s="112" t="str">
        <f>IF('Historical Data'!AG161="","",'Historical Data'!AG161)</f>
        <v/>
      </c>
      <c r="F170" s="111" t="str">
        <f>IF('Historical Data'!BO161="","",'Historical Data'!BO161)</f>
        <v/>
      </c>
      <c r="G170" s="113" t="str">
        <f>IF('Historical Data'!BP161="","",'Historical Data'!BP161)</f>
        <v/>
      </c>
      <c r="H170" s="114" t="str">
        <f>IF('Historical Data'!BQ161="","",'Historical Data'!BQ161)</f>
        <v/>
      </c>
      <c r="I170" s="112" t="str">
        <f>IF('Historical Data'!BR161="","",'Historical Data'!BR161)</f>
        <v/>
      </c>
      <c r="K170" s="111" t="str">
        <f>IF('Historical Data'!BS161="","",'Historical Data'!BS161)</f>
        <v/>
      </c>
      <c r="L170" s="111" t="str">
        <f>IF('Historical Data'!BT161="","",'Historical Data'!BT161)</f>
        <v/>
      </c>
      <c r="M170" s="114" t="str">
        <f>IF('Historical Data'!BU161="","",'Historical Data'!BU161)</f>
        <v/>
      </c>
      <c r="N170" s="112" t="str">
        <f>IF('Historical Data'!BV161="","",'Historical Data'!BV161)</f>
        <v/>
      </c>
      <c r="P170" s="143" t="str">
        <f>IF('Historical Data'!BW161="","",'Historical Data'!BW161)</f>
        <v/>
      </c>
      <c r="Q170" s="143" t="str">
        <f>IF('Historical Data'!BX161="","",'Historical Data'!BX161)</f>
        <v/>
      </c>
    </row>
    <row r="171" spans="2:17" ht="15.5" thickTop="1" thickBot="1">
      <c r="B171" s="110" t="str">
        <f>IF('Historical Data'!A162="","",'Historical Data'!A162)</f>
        <v/>
      </c>
      <c r="C171" s="322" t="str">
        <f>IF(OR('Historical Data'!B162="",'Historical Data'!B162=45616),"",'Historical Data'!B162)</f>
        <v/>
      </c>
      <c r="D171" s="112" t="str">
        <f>IF('Historical Data'!AG162="","",'Historical Data'!AG162)</f>
        <v/>
      </c>
      <c r="F171" s="111" t="str">
        <f>IF('Historical Data'!BO162="","",'Historical Data'!BO162)</f>
        <v/>
      </c>
      <c r="G171" s="113" t="str">
        <f>IF('Historical Data'!BP162="","",'Historical Data'!BP162)</f>
        <v/>
      </c>
      <c r="H171" s="114" t="str">
        <f>IF('Historical Data'!BQ162="","",'Historical Data'!BQ162)</f>
        <v/>
      </c>
      <c r="I171" s="112" t="str">
        <f>IF('Historical Data'!BR162="","",'Historical Data'!BR162)</f>
        <v/>
      </c>
      <c r="K171" s="111" t="str">
        <f>IF('Historical Data'!BS162="","",'Historical Data'!BS162)</f>
        <v/>
      </c>
      <c r="L171" s="111" t="str">
        <f>IF('Historical Data'!BT162="","",'Historical Data'!BT162)</f>
        <v/>
      </c>
      <c r="M171" s="114" t="str">
        <f>IF('Historical Data'!BU162="","",'Historical Data'!BU162)</f>
        <v/>
      </c>
      <c r="N171" s="112" t="str">
        <f>IF('Historical Data'!BV162="","",'Historical Data'!BV162)</f>
        <v/>
      </c>
      <c r="P171" s="143" t="str">
        <f>IF('Historical Data'!BW162="","",'Historical Data'!BW162)</f>
        <v/>
      </c>
      <c r="Q171" s="143" t="str">
        <f>IF('Historical Data'!BX162="","",'Historical Data'!BX162)</f>
        <v/>
      </c>
    </row>
    <row r="172" spans="2:17" ht="15.5" thickTop="1" thickBot="1">
      <c r="B172" s="110" t="str">
        <f>IF('Historical Data'!A163="","",'Historical Data'!A163)</f>
        <v/>
      </c>
      <c r="C172" s="322" t="str">
        <f>IF(OR('Historical Data'!B163="",'Historical Data'!B163=45616),"",'Historical Data'!B163)</f>
        <v/>
      </c>
      <c r="D172" s="112" t="str">
        <f>IF('Historical Data'!AG163="","",'Historical Data'!AG163)</f>
        <v/>
      </c>
      <c r="F172" s="111" t="str">
        <f>IF('Historical Data'!BO163="","",'Historical Data'!BO163)</f>
        <v/>
      </c>
      <c r="G172" s="113" t="str">
        <f>IF('Historical Data'!BP163="","",'Historical Data'!BP163)</f>
        <v/>
      </c>
      <c r="H172" s="114" t="str">
        <f>IF('Historical Data'!BQ163="","",'Historical Data'!BQ163)</f>
        <v/>
      </c>
      <c r="I172" s="112" t="str">
        <f>IF('Historical Data'!BR163="","",'Historical Data'!BR163)</f>
        <v/>
      </c>
      <c r="K172" s="111" t="str">
        <f>IF('Historical Data'!BS163="","",'Historical Data'!BS163)</f>
        <v/>
      </c>
      <c r="L172" s="111" t="str">
        <f>IF('Historical Data'!BT163="","",'Historical Data'!BT163)</f>
        <v/>
      </c>
      <c r="M172" s="114" t="str">
        <f>IF('Historical Data'!BU163="","",'Historical Data'!BU163)</f>
        <v/>
      </c>
      <c r="N172" s="112" t="str">
        <f>IF('Historical Data'!BV163="","",'Historical Data'!BV163)</f>
        <v/>
      </c>
      <c r="P172" s="143" t="str">
        <f>IF('Historical Data'!BW163="","",'Historical Data'!BW163)</f>
        <v/>
      </c>
      <c r="Q172" s="143" t="str">
        <f>IF('Historical Data'!BX163="","",'Historical Data'!BX163)</f>
        <v/>
      </c>
    </row>
    <row r="173" spans="2:17" ht="15.5" thickTop="1" thickBot="1">
      <c r="B173" s="110" t="str">
        <f>IF('Historical Data'!A164="","",'Historical Data'!A164)</f>
        <v/>
      </c>
      <c r="C173" s="322" t="str">
        <f>IF(OR('Historical Data'!B164="",'Historical Data'!B164=45616),"",'Historical Data'!B164)</f>
        <v/>
      </c>
      <c r="D173" s="112" t="str">
        <f>IF('Historical Data'!AG164="","",'Historical Data'!AG164)</f>
        <v/>
      </c>
      <c r="F173" s="111" t="str">
        <f>IF('Historical Data'!BO164="","",'Historical Data'!BO164)</f>
        <v/>
      </c>
      <c r="G173" s="113" t="str">
        <f>IF('Historical Data'!BP164="","",'Historical Data'!BP164)</f>
        <v/>
      </c>
      <c r="H173" s="114" t="str">
        <f>IF('Historical Data'!BQ164="","",'Historical Data'!BQ164)</f>
        <v/>
      </c>
      <c r="I173" s="112" t="str">
        <f>IF('Historical Data'!BR164="","",'Historical Data'!BR164)</f>
        <v/>
      </c>
      <c r="K173" s="111" t="str">
        <f>IF('Historical Data'!BS164="","",'Historical Data'!BS164)</f>
        <v/>
      </c>
      <c r="L173" s="111" t="str">
        <f>IF('Historical Data'!BT164="","",'Historical Data'!BT164)</f>
        <v/>
      </c>
      <c r="M173" s="114" t="str">
        <f>IF('Historical Data'!BU164="","",'Historical Data'!BU164)</f>
        <v/>
      </c>
      <c r="N173" s="112" t="str">
        <f>IF('Historical Data'!BV164="","",'Historical Data'!BV164)</f>
        <v/>
      </c>
      <c r="P173" s="143" t="str">
        <f>IF('Historical Data'!BW164="","",'Historical Data'!BW164)</f>
        <v/>
      </c>
      <c r="Q173" s="143" t="str">
        <f>IF('Historical Data'!BX164="","",'Historical Data'!BX164)</f>
        <v/>
      </c>
    </row>
    <row r="174" spans="2:17" ht="15.5" thickTop="1" thickBot="1">
      <c r="B174" s="110" t="str">
        <f>IF('Historical Data'!A165="","",'Historical Data'!A165)</f>
        <v/>
      </c>
      <c r="C174" s="322" t="str">
        <f>IF(OR('Historical Data'!B165="",'Historical Data'!B165=45616),"",'Historical Data'!B165)</f>
        <v/>
      </c>
      <c r="D174" s="112" t="str">
        <f>IF('Historical Data'!AG165="","",'Historical Data'!AG165)</f>
        <v/>
      </c>
      <c r="F174" s="111" t="str">
        <f>IF('Historical Data'!BO165="","",'Historical Data'!BO165)</f>
        <v/>
      </c>
      <c r="G174" s="113" t="str">
        <f>IF('Historical Data'!BP165="","",'Historical Data'!BP165)</f>
        <v/>
      </c>
      <c r="H174" s="114" t="str">
        <f>IF('Historical Data'!BQ165="","",'Historical Data'!BQ165)</f>
        <v/>
      </c>
      <c r="I174" s="112" t="str">
        <f>IF('Historical Data'!BR165="","",'Historical Data'!BR165)</f>
        <v/>
      </c>
      <c r="K174" s="111" t="str">
        <f>IF('Historical Data'!BS165="","",'Historical Data'!BS165)</f>
        <v/>
      </c>
      <c r="L174" s="111" t="str">
        <f>IF('Historical Data'!BT165="","",'Historical Data'!BT165)</f>
        <v/>
      </c>
      <c r="M174" s="114" t="str">
        <f>IF('Historical Data'!BU165="","",'Historical Data'!BU165)</f>
        <v/>
      </c>
      <c r="N174" s="112" t="str">
        <f>IF('Historical Data'!BV165="","",'Historical Data'!BV165)</f>
        <v/>
      </c>
      <c r="P174" s="143" t="str">
        <f>IF('Historical Data'!BW165="","",'Historical Data'!BW165)</f>
        <v/>
      </c>
      <c r="Q174" s="143" t="str">
        <f>IF('Historical Data'!BX165="","",'Historical Data'!BX165)</f>
        <v/>
      </c>
    </row>
    <row r="175" spans="2:17" ht="15.5" thickTop="1" thickBot="1">
      <c r="B175" s="110" t="str">
        <f>IF('Historical Data'!A166="","",'Historical Data'!A166)</f>
        <v/>
      </c>
      <c r="C175" s="322" t="str">
        <f>IF(OR('Historical Data'!B166="",'Historical Data'!B166=45616),"",'Historical Data'!B166)</f>
        <v/>
      </c>
      <c r="D175" s="112" t="str">
        <f>IF('Historical Data'!AG166="","",'Historical Data'!AG166)</f>
        <v/>
      </c>
      <c r="F175" s="111" t="str">
        <f>IF('Historical Data'!BO166="","",'Historical Data'!BO166)</f>
        <v/>
      </c>
      <c r="G175" s="113" t="str">
        <f>IF('Historical Data'!BP166="","",'Historical Data'!BP166)</f>
        <v/>
      </c>
      <c r="H175" s="114" t="str">
        <f>IF('Historical Data'!BQ166="","",'Historical Data'!BQ166)</f>
        <v/>
      </c>
      <c r="I175" s="112" t="str">
        <f>IF('Historical Data'!BR166="","",'Historical Data'!BR166)</f>
        <v/>
      </c>
      <c r="K175" s="111" t="str">
        <f>IF('Historical Data'!BS166="","",'Historical Data'!BS166)</f>
        <v/>
      </c>
      <c r="L175" s="111" t="str">
        <f>IF('Historical Data'!BT166="","",'Historical Data'!BT166)</f>
        <v/>
      </c>
      <c r="M175" s="114" t="str">
        <f>IF('Historical Data'!BU166="","",'Historical Data'!BU166)</f>
        <v/>
      </c>
      <c r="N175" s="112" t="str">
        <f>IF('Historical Data'!BV166="","",'Historical Data'!BV166)</f>
        <v/>
      </c>
      <c r="P175" s="143" t="str">
        <f>IF('Historical Data'!BW166="","",'Historical Data'!BW166)</f>
        <v/>
      </c>
      <c r="Q175" s="143" t="str">
        <f>IF('Historical Data'!BX166="","",'Historical Data'!BX166)</f>
        <v/>
      </c>
    </row>
    <row r="176" spans="2:17" ht="15.5" thickTop="1" thickBot="1">
      <c r="B176" s="110" t="str">
        <f>IF('Historical Data'!A167="","",'Historical Data'!A167)</f>
        <v/>
      </c>
      <c r="C176" s="322" t="str">
        <f>IF(OR('Historical Data'!B167="",'Historical Data'!B167=45616),"",'Historical Data'!B167)</f>
        <v/>
      </c>
      <c r="D176" s="112" t="str">
        <f>IF('Historical Data'!AG167="","",'Historical Data'!AG167)</f>
        <v/>
      </c>
      <c r="F176" s="111" t="str">
        <f>IF('Historical Data'!BO167="","",'Historical Data'!BO167)</f>
        <v/>
      </c>
      <c r="G176" s="113" t="str">
        <f>IF('Historical Data'!BP167="","",'Historical Data'!BP167)</f>
        <v/>
      </c>
      <c r="H176" s="114" t="str">
        <f>IF('Historical Data'!BQ167="","",'Historical Data'!BQ167)</f>
        <v/>
      </c>
      <c r="I176" s="112" t="str">
        <f>IF('Historical Data'!BR167="","",'Historical Data'!BR167)</f>
        <v/>
      </c>
      <c r="K176" s="111" t="str">
        <f>IF('Historical Data'!BS167="","",'Historical Data'!BS167)</f>
        <v/>
      </c>
      <c r="L176" s="111" t="str">
        <f>IF('Historical Data'!BT167="","",'Historical Data'!BT167)</f>
        <v/>
      </c>
      <c r="M176" s="114" t="str">
        <f>IF('Historical Data'!BU167="","",'Historical Data'!BU167)</f>
        <v/>
      </c>
      <c r="N176" s="112" t="str">
        <f>IF('Historical Data'!BV167="","",'Historical Data'!BV167)</f>
        <v/>
      </c>
      <c r="P176" s="143" t="str">
        <f>IF('Historical Data'!BW167="","",'Historical Data'!BW167)</f>
        <v/>
      </c>
      <c r="Q176" s="143" t="str">
        <f>IF('Historical Data'!BX167="","",'Historical Data'!BX167)</f>
        <v/>
      </c>
    </row>
    <row r="177" spans="2:17" ht="15.5" thickTop="1" thickBot="1">
      <c r="B177" s="110" t="str">
        <f>IF('Historical Data'!A168="","",'Historical Data'!A168)</f>
        <v/>
      </c>
      <c r="C177" s="322" t="str">
        <f>IF(OR('Historical Data'!B168="",'Historical Data'!B168=45616),"",'Historical Data'!B168)</f>
        <v/>
      </c>
      <c r="D177" s="112" t="str">
        <f>IF('Historical Data'!AG168="","",'Historical Data'!AG168)</f>
        <v/>
      </c>
      <c r="F177" s="111" t="str">
        <f>IF('Historical Data'!BO168="","",'Historical Data'!BO168)</f>
        <v/>
      </c>
      <c r="G177" s="113" t="str">
        <f>IF('Historical Data'!BP168="","",'Historical Data'!BP168)</f>
        <v/>
      </c>
      <c r="H177" s="114" t="str">
        <f>IF('Historical Data'!BQ168="","",'Historical Data'!BQ168)</f>
        <v/>
      </c>
      <c r="I177" s="112" t="str">
        <f>IF('Historical Data'!BR168="","",'Historical Data'!BR168)</f>
        <v/>
      </c>
      <c r="K177" s="111" t="str">
        <f>IF('Historical Data'!BS168="","",'Historical Data'!BS168)</f>
        <v/>
      </c>
      <c r="L177" s="111" t="str">
        <f>IF('Historical Data'!BT168="","",'Historical Data'!BT168)</f>
        <v/>
      </c>
      <c r="M177" s="114" t="str">
        <f>IF('Historical Data'!BU168="","",'Historical Data'!BU168)</f>
        <v/>
      </c>
      <c r="N177" s="112" t="str">
        <f>IF('Historical Data'!BV168="","",'Historical Data'!BV168)</f>
        <v/>
      </c>
      <c r="P177" s="143" t="str">
        <f>IF('Historical Data'!BW168="","",'Historical Data'!BW168)</f>
        <v/>
      </c>
      <c r="Q177" s="143" t="str">
        <f>IF('Historical Data'!BX168="","",'Historical Data'!BX168)</f>
        <v/>
      </c>
    </row>
    <row r="178" spans="2:17" ht="15.5" thickTop="1" thickBot="1">
      <c r="B178" s="110" t="str">
        <f>IF('Historical Data'!A169="","",'Historical Data'!A169)</f>
        <v/>
      </c>
      <c r="C178" s="322" t="str">
        <f>IF(OR('Historical Data'!B169="",'Historical Data'!B169=45616),"",'Historical Data'!B169)</f>
        <v/>
      </c>
      <c r="D178" s="112" t="str">
        <f>IF('Historical Data'!AG169="","",'Historical Data'!AG169)</f>
        <v/>
      </c>
      <c r="F178" s="111" t="str">
        <f>IF('Historical Data'!BO169="","",'Historical Data'!BO169)</f>
        <v/>
      </c>
      <c r="G178" s="113" t="str">
        <f>IF('Historical Data'!BP169="","",'Historical Data'!BP169)</f>
        <v/>
      </c>
      <c r="H178" s="114" t="str">
        <f>IF('Historical Data'!BQ169="","",'Historical Data'!BQ169)</f>
        <v/>
      </c>
      <c r="I178" s="112" t="str">
        <f>IF('Historical Data'!BR169="","",'Historical Data'!BR169)</f>
        <v/>
      </c>
      <c r="K178" s="111" t="str">
        <f>IF('Historical Data'!BS169="","",'Historical Data'!BS169)</f>
        <v/>
      </c>
      <c r="L178" s="111" t="str">
        <f>IF('Historical Data'!BT169="","",'Historical Data'!BT169)</f>
        <v/>
      </c>
      <c r="M178" s="114" t="str">
        <f>IF('Historical Data'!BU169="","",'Historical Data'!BU169)</f>
        <v/>
      </c>
      <c r="N178" s="112" t="str">
        <f>IF('Historical Data'!BV169="","",'Historical Data'!BV169)</f>
        <v/>
      </c>
      <c r="P178" s="143" t="str">
        <f>IF('Historical Data'!BW169="","",'Historical Data'!BW169)</f>
        <v/>
      </c>
      <c r="Q178" s="143" t="str">
        <f>IF('Historical Data'!BX169="","",'Historical Data'!BX169)</f>
        <v/>
      </c>
    </row>
    <row r="179" spans="2:17" ht="15.5" thickTop="1" thickBot="1">
      <c r="B179" s="110" t="str">
        <f>IF('Historical Data'!A170="","",'Historical Data'!A170)</f>
        <v/>
      </c>
      <c r="C179" s="322" t="str">
        <f>IF(OR('Historical Data'!B170="",'Historical Data'!B170=45616),"",'Historical Data'!B170)</f>
        <v/>
      </c>
      <c r="D179" s="112" t="str">
        <f>IF('Historical Data'!AG170="","",'Historical Data'!AG170)</f>
        <v/>
      </c>
      <c r="F179" s="111" t="str">
        <f>IF('Historical Data'!BO170="","",'Historical Data'!BO170)</f>
        <v/>
      </c>
      <c r="G179" s="113" t="str">
        <f>IF('Historical Data'!BP170="","",'Historical Data'!BP170)</f>
        <v/>
      </c>
      <c r="H179" s="114" t="str">
        <f>IF('Historical Data'!BQ170="","",'Historical Data'!BQ170)</f>
        <v/>
      </c>
      <c r="I179" s="112" t="str">
        <f>IF('Historical Data'!BR170="","",'Historical Data'!BR170)</f>
        <v/>
      </c>
      <c r="K179" s="111" t="str">
        <f>IF('Historical Data'!BS170="","",'Historical Data'!BS170)</f>
        <v/>
      </c>
      <c r="L179" s="111" t="str">
        <f>IF('Historical Data'!BT170="","",'Historical Data'!BT170)</f>
        <v/>
      </c>
      <c r="M179" s="114" t="str">
        <f>IF('Historical Data'!BU170="","",'Historical Data'!BU170)</f>
        <v/>
      </c>
      <c r="N179" s="112" t="str">
        <f>IF('Historical Data'!BV170="","",'Historical Data'!BV170)</f>
        <v/>
      </c>
      <c r="P179" s="143" t="str">
        <f>IF('Historical Data'!BW170="","",'Historical Data'!BW170)</f>
        <v/>
      </c>
      <c r="Q179" s="143" t="str">
        <f>IF('Historical Data'!BX170="","",'Historical Data'!BX170)</f>
        <v/>
      </c>
    </row>
    <row r="180" spans="2:17" ht="15.5" thickTop="1" thickBot="1">
      <c r="B180" s="110" t="str">
        <f>IF('Historical Data'!A171="","",'Historical Data'!A171)</f>
        <v/>
      </c>
      <c r="C180" s="322" t="str">
        <f>IF(OR('Historical Data'!B171="",'Historical Data'!B171=45616),"",'Historical Data'!B171)</f>
        <v/>
      </c>
      <c r="D180" s="112" t="str">
        <f>IF('Historical Data'!AG171="","",'Historical Data'!AG171)</f>
        <v/>
      </c>
      <c r="F180" s="111" t="str">
        <f>IF('Historical Data'!BO171="","",'Historical Data'!BO171)</f>
        <v/>
      </c>
      <c r="G180" s="113" t="str">
        <f>IF('Historical Data'!BP171="","",'Historical Data'!BP171)</f>
        <v/>
      </c>
      <c r="H180" s="114" t="str">
        <f>IF('Historical Data'!BQ171="","",'Historical Data'!BQ171)</f>
        <v/>
      </c>
      <c r="I180" s="112" t="str">
        <f>IF('Historical Data'!BR171="","",'Historical Data'!BR171)</f>
        <v/>
      </c>
      <c r="K180" s="111" t="str">
        <f>IF('Historical Data'!BS171="","",'Historical Data'!BS171)</f>
        <v/>
      </c>
      <c r="L180" s="111" t="str">
        <f>IF('Historical Data'!BT171="","",'Historical Data'!BT171)</f>
        <v/>
      </c>
      <c r="M180" s="114" t="str">
        <f>IF('Historical Data'!BU171="","",'Historical Data'!BU171)</f>
        <v/>
      </c>
      <c r="N180" s="112" t="str">
        <f>IF('Historical Data'!BV171="","",'Historical Data'!BV171)</f>
        <v/>
      </c>
      <c r="P180" s="143" t="str">
        <f>IF('Historical Data'!BW171="","",'Historical Data'!BW171)</f>
        <v/>
      </c>
      <c r="Q180" s="143" t="str">
        <f>IF('Historical Data'!BX171="","",'Historical Data'!BX171)</f>
        <v/>
      </c>
    </row>
    <row r="181" spans="2:17" ht="15.5" thickTop="1" thickBot="1">
      <c r="B181" s="110" t="str">
        <f>IF('Historical Data'!A172="","",'Historical Data'!A172)</f>
        <v/>
      </c>
      <c r="C181" s="322" t="str">
        <f>IF(OR('Historical Data'!B172="",'Historical Data'!B172=45616),"",'Historical Data'!B172)</f>
        <v/>
      </c>
      <c r="D181" s="112" t="str">
        <f>IF('Historical Data'!AG172="","",'Historical Data'!AG172)</f>
        <v/>
      </c>
      <c r="F181" s="111" t="str">
        <f>IF('Historical Data'!BO172="","",'Historical Data'!BO172)</f>
        <v/>
      </c>
      <c r="G181" s="113" t="str">
        <f>IF('Historical Data'!BP172="","",'Historical Data'!BP172)</f>
        <v/>
      </c>
      <c r="H181" s="114" t="str">
        <f>IF('Historical Data'!BQ172="","",'Historical Data'!BQ172)</f>
        <v/>
      </c>
      <c r="I181" s="112" t="str">
        <f>IF('Historical Data'!BR172="","",'Historical Data'!BR172)</f>
        <v/>
      </c>
      <c r="K181" s="111" t="str">
        <f>IF('Historical Data'!BS172="","",'Historical Data'!BS172)</f>
        <v/>
      </c>
      <c r="L181" s="111" t="str">
        <f>IF('Historical Data'!BT172="","",'Historical Data'!BT172)</f>
        <v/>
      </c>
      <c r="M181" s="114" t="str">
        <f>IF('Historical Data'!BU172="","",'Historical Data'!BU172)</f>
        <v/>
      </c>
      <c r="N181" s="112" t="str">
        <f>IF('Historical Data'!BV172="","",'Historical Data'!BV172)</f>
        <v/>
      </c>
      <c r="P181" s="143" t="str">
        <f>IF('Historical Data'!BW172="","",'Historical Data'!BW172)</f>
        <v/>
      </c>
      <c r="Q181" s="143" t="str">
        <f>IF('Historical Data'!BX172="","",'Historical Data'!BX172)</f>
        <v/>
      </c>
    </row>
    <row r="182" spans="2:17" ht="15.5" thickTop="1" thickBot="1">
      <c r="B182" s="110" t="str">
        <f>IF('Historical Data'!A173="","",'Historical Data'!A173)</f>
        <v/>
      </c>
      <c r="C182" s="322" t="str">
        <f>IF(OR('Historical Data'!B173="",'Historical Data'!B173=45616),"",'Historical Data'!B173)</f>
        <v/>
      </c>
      <c r="D182" s="112" t="str">
        <f>IF('Historical Data'!AG173="","",'Historical Data'!AG173)</f>
        <v/>
      </c>
      <c r="F182" s="111" t="str">
        <f>IF('Historical Data'!BO173="","",'Historical Data'!BO173)</f>
        <v/>
      </c>
      <c r="G182" s="113" t="str">
        <f>IF('Historical Data'!BP173="","",'Historical Data'!BP173)</f>
        <v/>
      </c>
      <c r="H182" s="114" t="str">
        <f>IF('Historical Data'!BQ173="","",'Historical Data'!BQ173)</f>
        <v/>
      </c>
      <c r="I182" s="112" t="str">
        <f>IF('Historical Data'!BR173="","",'Historical Data'!BR173)</f>
        <v/>
      </c>
      <c r="K182" s="111" t="str">
        <f>IF('Historical Data'!BS173="","",'Historical Data'!BS173)</f>
        <v/>
      </c>
      <c r="L182" s="111" t="str">
        <f>IF('Historical Data'!BT173="","",'Historical Data'!BT173)</f>
        <v/>
      </c>
      <c r="M182" s="114" t="str">
        <f>IF('Historical Data'!BU173="","",'Historical Data'!BU173)</f>
        <v/>
      </c>
      <c r="N182" s="112" t="str">
        <f>IF('Historical Data'!BV173="","",'Historical Data'!BV173)</f>
        <v/>
      </c>
      <c r="P182" s="143" t="str">
        <f>IF('Historical Data'!BW173="","",'Historical Data'!BW173)</f>
        <v/>
      </c>
      <c r="Q182" s="143" t="str">
        <f>IF('Historical Data'!BX173="","",'Historical Data'!BX173)</f>
        <v/>
      </c>
    </row>
    <row r="183" spans="2:17" ht="15.5" thickTop="1" thickBot="1">
      <c r="B183" s="110" t="str">
        <f>IF('Historical Data'!A174="","",'Historical Data'!A174)</f>
        <v/>
      </c>
      <c r="C183" s="322" t="str">
        <f>IF(OR('Historical Data'!B174="",'Historical Data'!B174=45616),"",'Historical Data'!B174)</f>
        <v/>
      </c>
      <c r="D183" s="112" t="str">
        <f>IF('Historical Data'!AG174="","",'Historical Data'!AG174)</f>
        <v/>
      </c>
      <c r="F183" s="111" t="str">
        <f>IF('Historical Data'!BO174="","",'Historical Data'!BO174)</f>
        <v/>
      </c>
      <c r="G183" s="113" t="str">
        <f>IF('Historical Data'!BP174="","",'Historical Data'!BP174)</f>
        <v/>
      </c>
      <c r="H183" s="114" t="str">
        <f>IF('Historical Data'!BQ174="","",'Historical Data'!BQ174)</f>
        <v/>
      </c>
      <c r="I183" s="112" t="str">
        <f>IF('Historical Data'!BR174="","",'Historical Data'!BR174)</f>
        <v/>
      </c>
      <c r="K183" s="111" t="str">
        <f>IF('Historical Data'!BS174="","",'Historical Data'!BS174)</f>
        <v/>
      </c>
      <c r="L183" s="111" t="str">
        <f>IF('Historical Data'!BT174="","",'Historical Data'!BT174)</f>
        <v/>
      </c>
      <c r="M183" s="114" t="str">
        <f>IF('Historical Data'!BU174="","",'Historical Data'!BU174)</f>
        <v/>
      </c>
      <c r="N183" s="112" t="str">
        <f>IF('Historical Data'!BV174="","",'Historical Data'!BV174)</f>
        <v/>
      </c>
      <c r="P183" s="143" t="str">
        <f>IF('Historical Data'!BW174="","",'Historical Data'!BW174)</f>
        <v/>
      </c>
      <c r="Q183" s="143" t="str">
        <f>IF('Historical Data'!BX174="","",'Historical Data'!BX174)</f>
        <v/>
      </c>
    </row>
    <row r="184" spans="2:17" ht="15.5" thickTop="1" thickBot="1">
      <c r="B184" s="110" t="str">
        <f>IF('Historical Data'!A175="","",'Historical Data'!A175)</f>
        <v/>
      </c>
      <c r="C184" s="322" t="str">
        <f>IF(OR('Historical Data'!B175="",'Historical Data'!B175=45616),"",'Historical Data'!B175)</f>
        <v/>
      </c>
      <c r="D184" s="112" t="str">
        <f>IF('Historical Data'!AG175="","",'Historical Data'!AG175)</f>
        <v/>
      </c>
      <c r="F184" s="111" t="str">
        <f>IF('Historical Data'!BO175="","",'Historical Data'!BO175)</f>
        <v/>
      </c>
      <c r="G184" s="113" t="str">
        <f>IF('Historical Data'!BP175="","",'Historical Data'!BP175)</f>
        <v/>
      </c>
      <c r="H184" s="114" t="str">
        <f>IF('Historical Data'!BQ175="","",'Historical Data'!BQ175)</f>
        <v/>
      </c>
      <c r="I184" s="112" t="str">
        <f>IF('Historical Data'!BR175="","",'Historical Data'!BR175)</f>
        <v/>
      </c>
      <c r="K184" s="111" t="str">
        <f>IF('Historical Data'!BS175="","",'Historical Data'!BS175)</f>
        <v/>
      </c>
      <c r="L184" s="111" t="str">
        <f>IF('Historical Data'!BT175="","",'Historical Data'!BT175)</f>
        <v/>
      </c>
      <c r="M184" s="114" t="str">
        <f>IF('Historical Data'!BU175="","",'Historical Data'!BU175)</f>
        <v/>
      </c>
      <c r="N184" s="112" t="str">
        <f>IF('Historical Data'!BV175="","",'Historical Data'!BV175)</f>
        <v/>
      </c>
      <c r="P184" s="143" t="str">
        <f>IF('Historical Data'!BW175="","",'Historical Data'!BW175)</f>
        <v/>
      </c>
      <c r="Q184" s="143" t="str">
        <f>IF('Historical Data'!BX175="","",'Historical Data'!BX175)</f>
        <v/>
      </c>
    </row>
    <row r="185" spans="2:17" ht="15.5" thickTop="1" thickBot="1">
      <c r="B185" s="110" t="str">
        <f>IF('Historical Data'!A176="","",'Historical Data'!A176)</f>
        <v/>
      </c>
      <c r="C185" s="322" t="str">
        <f>IF(OR('Historical Data'!B176="",'Historical Data'!B176=45616),"",'Historical Data'!B176)</f>
        <v/>
      </c>
      <c r="D185" s="112" t="str">
        <f>IF('Historical Data'!AG176="","",'Historical Data'!AG176)</f>
        <v/>
      </c>
      <c r="F185" s="111" t="str">
        <f>IF('Historical Data'!BO176="","",'Historical Data'!BO176)</f>
        <v/>
      </c>
      <c r="G185" s="113" t="str">
        <f>IF('Historical Data'!BP176="","",'Historical Data'!BP176)</f>
        <v/>
      </c>
      <c r="H185" s="114" t="str">
        <f>IF('Historical Data'!BQ176="","",'Historical Data'!BQ176)</f>
        <v/>
      </c>
      <c r="I185" s="112" t="str">
        <f>IF('Historical Data'!BR176="","",'Historical Data'!BR176)</f>
        <v/>
      </c>
      <c r="K185" s="111" t="str">
        <f>IF('Historical Data'!BS176="","",'Historical Data'!BS176)</f>
        <v/>
      </c>
      <c r="L185" s="111" t="str">
        <f>IF('Historical Data'!BT176="","",'Historical Data'!BT176)</f>
        <v/>
      </c>
      <c r="M185" s="114" t="str">
        <f>IF('Historical Data'!BU176="","",'Historical Data'!BU176)</f>
        <v/>
      </c>
      <c r="N185" s="112" t="str">
        <f>IF('Historical Data'!BV176="","",'Historical Data'!BV176)</f>
        <v/>
      </c>
      <c r="P185" s="143" t="str">
        <f>IF('Historical Data'!BW176="","",'Historical Data'!BW176)</f>
        <v/>
      </c>
      <c r="Q185" s="143" t="str">
        <f>IF('Historical Data'!BX176="","",'Historical Data'!BX176)</f>
        <v/>
      </c>
    </row>
    <row r="186" spans="2:17" ht="15.5" thickTop="1" thickBot="1">
      <c r="B186" s="110" t="str">
        <f>IF('Historical Data'!A177="","",'Historical Data'!A177)</f>
        <v/>
      </c>
      <c r="C186" s="322" t="str">
        <f>IF(OR('Historical Data'!B177="",'Historical Data'!B177=45616),"",'Historical Data'!B177)</f>
        <v/>
      </c>
      <c r="D186" s="112" t="str">
        <f>IF('Historical Data'!AG177="","",'Historical Data'!AG177)</f>
        <v/>
      </c>
      <c r="F186" s="111" t="str">
        <f>IF('Historical Data'!BO177="","",'Historical Data'!BO177)</f>
        <v/>
      </c>
      <c r="G186" s="113" t="str">
        <f>IF('Historical Data'!BP177="","",'Historical Data'!BP177)</f>
        <v/>
      </c>
      <c r="H186" s="114" t="str">
        <f>IF('Historical Data'!BQ177="","",'Historical Data'!BQ177)</f>
        <v/>
      </c>
      <c r="I186" s="112" t="str">
        <f>IF('Historical Data'!BR177="","",'Historical Data'!BR177)</f>
        <v/>
      </c>
      <c r="K186" s="111" t="str">
        <f>IF('Historical Data'!BS177="","",'Historical Data'!BS177)</f>
        <v/>
      </c>
      <c r="L186" s="111" t="str">
        <f>IF('Historical Data'!BT177="","",'Historical Data'!BT177)</f>
        <v/>
      </c>
      <c r="M186" s="114" t="str">
        <f>IF('Historical Data'!BU177="","",'Historical Data'!BU177)</f>
        <v/>
      </c>
      <c r="N186" s="112" t="str">
        <f>IF('Historical Data'!BV177="","",'Historical Data'!BV177)</f>
        <v/>
      </c>
      <c r="P186" s="143" t="str">
        <f>IF('Historical Data'!BW177="","",'Historical Data'!BW177)</f>
        <v/>
      </c>
      <c r="Q186" s="143" t="str">
        <f>IF('Historical Data'!BX177="","",'Historical Data'!BX177)</f>
        <v/>
      </c>
    </row>
    <row r="187" spans="2:17" ht="15.5" thickTop="1" thickBot="1">
      <c r="B187" s="110" t="str">
        <f>IF('Historical Data'!A178="","",'Historical Data'!A178)</f>
        <v/>
      </c>
      <c r="C187" s="322" t="str">
        <f>IF(OR('Historical Data'!B178="",'Historical Data'!B178=45616),"",'Historical Data'!B178)</f>
        <v/>
      </c>
      <c r="D187" s="112" t="str">
        <f>IF('Historical Data'!AG178="","",'Historical Data'!AG178)</f>
        <v/>
      </c>
      <c r="F187" s="111" t="str">
        <f>IF('Historical Data'!BO178="","",'Historical Data'!BO178)</f>
        <v/>
      </c>
      <c r="G187" s="113" t="str">
        <f>IF('Historical Data'!BP178="","",'Historical Data'!BP178)</f>
        <v/>
      </c>
      <c r="H187" s="114" t="str">
        <f>IF('Historical Data'!BQ178="","",'Historical Data'!BQ178)</f>
        <v/>
      </c>
      <c r="I187" s="112" t="str">
        <f>IF('Historical Data'!BR178="","",'Historical Data'!BR178)</f>
        <v/>
      </c>
      <c r="K187" s="111" t="str">
        <f>IF('Historical Data'!BS178="","",'Historical Data'!BS178)</f>
        <v/>
      </c>
      <c r="L187" s="111" t="str">
        <f>IF('Historical Data'!BT178="","",'Historical Data'!BT178)</f>
        <v/>
      </c>
      <c r="M187" s="114" t="str">
        <f>IF('Historical Data'!BU178="","",'Historical Data'!BU178)</f>
        <v/>
      </c>
      <c r="N187" s="112" t="str">
        <f>IF('Historical Data'!BV178="","",'Historical Data'!BV178)</f>
        <v/>
      </c>
      <c r="P187" s="143" t="str">
        <f>IF('Historical Data'!BW178="","",'Historical Data'!BW178)</f>
        <v/>
      </c>
      <c r="Q187" s="143" t="str">
        <f>IF('Historical Data'!BX178="","",'Historical Data'!BX178)</f>
        <v/>
      </c>
    </row>
    <row r="188" spans="2:17" ht="15.5" thickTop="1" thickBot="1">
      <c r="B188" s="110" t="str">
        <f>IF('Historical Data'!A179="","",'Historical Data'!A179)</f>
        <v/>
      </c>
      <c r="C188" s="322" t="str">
        <f>IF(OR('Historical Data'!B179="",'Historical Data'!B179=45616),"",'Historical Data'!B179)</f>
        <v/>
      </c>
      <c r="D188" s="112" t="str">
        <f>IF('Historical Data'!AG179="","",'Historical Data'!AG179)</f>
        <v/>
      </c>
      <c r="F188" s="111" t="str">
        <f>IF('Historical Data'!BO179="","",'Historical Data'!BO179)</f>
        <v/>
      </c>
      <c r="G188" s="113" t="str">
        <f>IF('Historical Data'!BP179="","",'Historical Data'!BP179)</f>
        <v/>
      </c>
      <c r="H188" s="114" t="str">
        <f>IF('Historical Data'!BQ179="","",'Historical Data'!BQ179)</f>
        <v/>
      </c>
      <c r="I188" s="112" t="str">
        <f>IF('Historical Data'!BR179="","",'Historical Data'!BR179)</f>
        <v/>
      </c>
      <c r="K188" s="111" t="str">
        <f>IF('Historical Data'!BS179="","",'Historical Data'!BS179)</f>
        <v/>
      </c>
      <c r="L188" s="111" t="str">
        <f>IF('Historical Data'!BT179="","",'Historical Data'!BT179)</f>
        <v/>
      </c>
      <c r="M188" s="114" t="str">
        <f>IF('Historical Data'!BU179="","",'Historical Data'!BU179)</f>
        <v/>
      </c>
      <c r="N188" s="112" t="str">
        <f>IF('Historical Data'!BV179="","",'Historical Data'!BV179)</f>
        <v/>
      </c>
      <c r="P188" s="143" t="str">
        <f>IF('Historical Data'!BW179="","",'Historical Data'!BW179)</f>
        <v/>
      </c>
      <c r="Q188" s="143" t="str">
        <f>IF('Historical Data'!BX179="","",'Historical Data'!BX179)</f>
        <v/>
      </c>
    </row>
    <row r="189" spans="2:17" ht="15.5" thickTop="1" thickBot="1">
      <c r="B189" s="110" t="str">
        <f>IF('Historical Data'!A180="","",'Historical Data'!A180)</f>
        <v/>
      </c>
      <c r="C189" s="322" t="str">
        <f>IF(OR('Historical Data'!B180="",'Historical Data'!B180=45616),"",'Historical Data'!B180)</f>
        <v/>
      </c>
      <c r="D189" s="112" t="str">
        <f>IF('Historical Data'!AG180="","",'Historical Data'!AG180)</f>
        <v/>
      </c>
      <c r="F189" s="111" t="str">
        <f>IF('Historical Data'!BO180="","",'Historical Data'!BO180)</f>
        <v/>
      </c>
      <c r="G189" s="113" t="str">
        <f>IF('Historical Data'!BP180="","",'Historical Data'!BP180)</f>
        <v/>
      </c>
      <c r="H189" s="114" t="str">
        <f>IF('Historical Data'!BQ180="","",'Historical Data'!BQ180)</f>
        <v/>
      </c>
      <c r="I189" s="112" t="str">
        <f>IF('Historical Data'!BR180="","",'Historical Data'!BR180)</f>
        <v/>
      </c>
      <c r="K189" s="111" t="str">
        <f>IF('Historical Data'!BS180="","",'Historical Data'!BS180)</f>
        <v/>
      </c>
      <c r="L189" s="111" t="str">
        <f>IF('Historical Data'!BT180="","",'Historical Data'!BT180)</f>
        <v/>
      </c>
      <c r="M189" s="114" t="str">
        <f>IF('Historical Data'!BU180="","",'Historical Data'!BU180)</f>
        <v/>
      </c>
      <c r="N189" s="112" t="str">
        <f>IF('Historical Data'!BV180="","",'Historical Data'!BV180)</f>
        <v/>
      </c>
      <c r="P189" s="143" t="str">
        <f>IF('Historical Data'!BW180="","",'Historical Data'!BW180)</f>
        <v/>
      </c>
      <c r="Q189" s="143" t="str">
        <f>IF('Historical Data'!BX180="","",'Historical Data'!BX180)</f>
        <v/>
      </c>
    </row>
    <row r="190" spans="2:17" ht="15.5" thickTop="1" thickBot="1">
      <c r="B190" s="110" t="str">
        <f>IF('Historical Data'!A181="","",'Historical Data'!A181)</f>
        <v/>
      </c>
      <c r="C190" s="322" t="str">
        <f>IF(OR('Historical Data'!B181="",'Historical Data'!B181=45616),"",'Historical Data'!B181)</f>
        <v/>
      </c>
      <c r="D190" s="112" t="str">
        <f>IF('Historical Data'!AG181="","",'Historical Data'!AG181)</f>
        <v/>
      </c>
      <c r="F190" s="111" t="str">
        <f>IF('Historical Data'!BO181="","",'Historical Data'!BO181)</f>
        <v/>
      </c>
      <c r="G190" s="113" t="str">
        <f>IF('Historical Data'!BP181="","",'Historical Data'!BP181)</f>
        <v/>
      </c>
      <c r="H190" s="114" t="str">
        <f>IF('Historical Data'!BQ181="","",'Historical Data'!BQ181)</f>
        <v/>
      </c>
      <c r="I190" s="112" t="str">
        <f>IF('Historical Data'!BR181="","",'Historical Data'!BR181)</f>
        <v/>
      </c>
      <c r="K190" s="111" t="str">
        <f>IF('Historical Data'!BS181="","",'Historical Data'!BS181)</f>
        <v/>
      </c>
      <c r="L190" s="111" t="str">
        <f>IF('Historical Data'!BT181="","",'Historical Data'!BT181)</f>
        <v/>
      </c>
      <c r="M190" s="114" t="str">
        <f>IF('Historical Data'!BU181="","",'Historical Data'!BU181)</f>
        <v/>
      </c>
      <c r="N190" s="112" t="str">
        <f>IF('Historical Data'!BV181="","",'Historical Data'!BV181)</f>
        <v/>
      </c>
      <c r="P190" s="143" t="str">
        <f>IF('Historical Data'!BW181="","",'Historical Data'!BW181)</f>
        <v/>
      </c>
      <c r="Q190" s="143" t="str">
        <f>IF('Historical Data'!BX181="","",'Historical Data'!BX181)</f>
        <v/>
      </c>
    </row>
    <row r="191" spans="2:17" ht="15.5" thickTop="1" thickBot="1">
      <c r="B191" s="110" t="str">
        <f>IF('Historical Data'!A182="","",'Historical Data'!A182)</f>
        <v/>
      </c>
      <c r="C191" s="322" t="str">
        <f>IF(OR('Historical Data'!B182="",'Historical Data'!B182=45616),"",'Historical Data'!B182)</f>
        <v/>
      </c>
      <c r="D191" s="112" t="str">
        <f>IF('Historical Data'!AG182="","",'Historical Data'!AG182)</f>
        <v/>
      </c>
      <c r="F191" s="111" t="str">
        <f>IF('Historical Data'!BO182="","",'Historical Data'!BO182)</f>
        <v/>
      </c>
      <c r="G191" s="113" t="str">
        <f>IF('Historical Data'!BP182="","",'Historical Data'!BP182)</f>
        <v/>
      </c>
      <c r="H191" s="114" t="str">
        <f>IF('Historical Data'!BQ182="","",'Historical Data'!BQ182)</f>
        <v/>
      </c>
      <c r="I191" s="112" t="str">
        <f>IF('Historical Data'!BR182="","",'Historical Data'!BR182)</f>
        <v/>
      </c>
      <c r="K191" s="111" t="str">
        <f>IF('Historical Data'!BS182="","",'Historical Data'!BS182)</f>
        <v/>
      </c>
      <c r="L191" s="111" t="str">
        <f>IF('Historical Data'!BT182="","",'Historical Data'!BT182)</f>
        <v/>
      </c>
      <c r="M191" s="114" t="str">
        <f>IF('Historical Data'!BU182="","",'Historical Data'!BU182)</f>
        <v/>
      </c>
      <c r="N191" s="112" t="str">
        <f>IF('Historical Data'!BV182="","",'Historical Data'!BV182)</f>
        <v/>
      </c>
      <c r="P191" s="143" t="str">
        <f>IF('Historical Data'!BW182="","",'Historical Data'!BW182)</f>
        <v/>
      </c>
      <c r="Q191" s="143" t="str">
        <f>IF('Historical Data'!BX182="","",'Historical Data'!BX182)</f>
        <v/>
      </c>
    </row>
    <row r="192" spans="2:17" ht="15.5" thickTop="1" thickBot="1">
      <c r="B192" s="110" t="str">
        <f>IF('Historical Data'!A183="","",'Historical Data'!A183)</f>
        <v/>
      </c>
      <c r="C192" s="322" t="str">
        <f>IF(OR('Historical Data'!B183="",'Historical Data'!B183=45616),"",'Historical Data'!B183)</f>
        <v/>
      </c>
      <c r="D192" s="112" t="str">
        <f>IF('Historical Data'!AG183="","",'Historical Data'!AG183)</f>
        <v/>
      </c>
      <c r="F192" s="111" t="str">
        <f>IF('Historical Data'!BO183="","",'Historical Data'!BO183)</f>
        <v/>
      </c>
      <c r="G192" s="113" t="str">
        <f>IF('Historical Data'!BP183="","",'Historical Data'!BP183)</f>
        <v/>
      </c>
      <c r="H192" s="114" t="str">
        <f>IF('Historical Data'!BQ183="","",'Historical Data'!BQ183)</f>
        <v/>
      </c>
      <c r="I192" s="112" t="str">
        <f>IF('Historical Data'!BR183="","",'Historical Data'!BR183)</f>
        <v/>
      </c>
      <c r="K192" s="111" t="str">
        <f>IF('Historical Data'!BS183="","",'Historical Data'!BS183)</f>
        <v/>
      </c>
      <c r="L192" s="111" t="str">
        <f>IF('Historical Data'!BT183="","",'Historical Data'!BT183)</f>
        <v/>
      </c>
      <c r="M192" s="114" t="str">
        <f>IF('Historical Data'!BU183="","",'Historical Data'!BU183)</f>
        <v/>
      </c>
      <c r="N192" s="112" t="str">
        <f>IF('Historical Data'!BV183="","",'Historical Data'!BV183)</f>
        <v/>
      </c>
      <c r="P192" s="143" t="str">
        <f>IF('Historical Data'!BW183="","",'Historical Data'!BW183)</f>
        <v/>
      </c>
      <c r="Q192" s="143" t="str">
        <f>IF('Historical Data'!BX183="","",'Historical Data'!BX183)</f>
        <v/>
      </c>
    </row>
    <row r="193" spans="2:17" ht="15.5" thickTop="1" thickBot="1">
      <c r="B193" s="110" t="str">
        <f>IF('Historical Data'!A184="","",'Historical Data'!A184)</f>
        <v/>
      </c>
      <c r="C193" s="322" t="str">
        <f>IF(OR('Historical Data'!B184="",'Historical Data'!B184=45616),"",'Historical Data'!B184)</f>
        <v/>
      </c>
      <c r="D193" s="112" t="str">
        <f>IF('Historical Data'!AG184="","",'Historical Data'!AG184)</f>
        <v/>
      </c>
      <c r="F193" s="111" t="str">
        <f>IF('Historical Data'!BO184="","",'Historical Data'!BO184)</f>
        <v/>
      </c>
      <c r="G193" s="113" t="str">
        <f>IF('Historical Data'!BP184="","",'Historical Data'!BP184)</f>
        <v/>
      </c>
      <c r="H193" s="114" t="str">
        <f>IF('Historical Data'!BQ184="","",'Historical Data'!BQ184)</f>
        <v/>
      </c>
      <c r="I193" s="112" t="str">
        <f>IF('Historical Data'!BR184="","",'Historical Data'!BR184)</f>
        <v/>
      </c>
      <c r="K193" s="111" t="str">
        <f>IF('Historical Data'!BS184="","",'Historical Data'!BS184)</f>
        <v/>
      </c>
      <c r="L193" s="111" t="str">
        <f>IF('Historical Data'!BT184="","",'Historical Data'!BT184)</f>
        <v/>
      </c>
      <c r="M193" s="114" t="str">
        <f>IF('Historical Data'!BU184="","",'Historical Data'!BU184)</f>
        <v/>
      </c>
      <c r="N193" s="112" t="str">
        <f>IF('Historical Data'!BV184="","",'Historical Data'!BV184)</f>
        <v/>
      </c>
      <c r="P193" s="143" t="str">
        <f>IF('Historical Data'!BW184="","",'Historical Data'!BW184)</f>
        <v/>
      </c>
      <c r="Q193" s="143" t="str">
        <f>IF('Historical Data'!BX184="","",'Historical Data'!BX184)</f>
        <v/>
      </c>
    </row>
    <row r="194" spans="2:17" ht="15.5" thickTop="1" thickBot="1">
      <c r="B194" s="110" t="str">
        <f>IF('Historical Data'!A185="","",'Historical Data'!A185)</f>
        <v/>
      </c>
      <c r="C194" s="322" t="str">
        <f>IF(OR('Historical Data'!B185="",'Historical Data'!B185=45616),"",'Historical Data'!B185)</f>
        <v/>
      </c>
      <c r="D194" s="112" t="str">
        <f>IF('Historical Data'!AG185="","",'Historical Data'!AG185)</f>
        <v/>
      </c>
      <c r="F194" s="111" t="str">
        <f>IF('Historical Data'!BO185="","",'Historical Data'!BO185)</f>
        <v/>
      </c>
      <c r="G194" s="113" t="str">
        <f>IF('Historical Data'!BP185="","",'Historical Data'!BP185)</f>
        <v/>
      </c>
      <c r="H194" s="114" t="str">
        <f>IF('Historical Data'!BQ185="","",'Historical Data'!BQ185)</f>
        <v/>
      </c>
      <c r="I194" s="112" t="str">
        <f>IF('Historical Data'!BR185="","",'Historical Data'!BR185)</f>
        <v/>
      </c>
      <c r="K194" s="111" t="str">
        <f>IF('Historical Data'!BS185="","",'Historical Data'!BS185)</f>
        <v/>
      </c>
      <c r="L194" s="111" t="str">
        <f>IF('Historical Data'!BT185="","",'Historical Data'!BT185)</f>
        <v/>
      </c>
      <c r="M194" s="114" t="str">
        <f>IF('Historical Data'!BU185="","",'Historical Data'!BU185)</f>
        <v/>
      </c>
      <c r="N194" s="112" t="str">
        <f>IF('Historical Data'!BV185="","",'Historical Data'!BV185)</f>
        <v/>
      </c>
      <c r="P194" s="143" t="str">
        <f>IF('Historical Data'!BW185="","",'Historical Data'!BW185)</f>
        <v/>
      </c>
      <c r="Q194" s="143" t="str">
        <f>IF('Historical Data'!BX185="","",'Historical Data'!BX185)</f>
        <v/>
      </c>
    </row>
    <row r="195" spans="2:17" ht="15.5" thickTop="1" thickBot="1">
      <c r="B195" s="110" t="str">
        <f>IF('Historical Data'!A186="","",'Historical Data'!A186)</f>
        <v/>
      </c>
      <c r="C195" s="322" t="str">
        <f>IF(OR('Historical Data'!B186="",'Historical Data'!B186=45616),"",'Historical Data'!B186)</f>
        <v/>
      </c>
      <c r="D195" s="112" t="str">
        <f>IF('Historical Data'!AG186="","",'Historical Data'!AG186)</f>
        <v/>
      </c>
      <c r="F195" s="111" t="str">
        <f>IF('Historical Data'!BO186="","",'Historical Data'!BO186)</f>
        <v/>
      </c>
      <c r="G195" s="113" t="str">
        <f>IF('Historical Data'!BP186="","",'Historical Data'!BP186)</f>
        <v/>
      </c>
      <c r="H195" s="114" t="str">
        <f>IF('Historical Data'!BQ186="","",'Historical Data'!BQ186)</f>
        <v/>
      </c>
      <c r="I195" s="112" t="str">
        <f>IF('Historical Data'!BR186="","",'Historical Data'!BR186)</f>
        <v/>
      </c>
      <c r="K195" s="111" t="str">
        <f>IF('Historical Data'!BS186="","",'Historical Data'!BS186)</f>
        <v/>
      </c>
      <c r="L195" s="111" t="str">
        <f>IF('Historical Data'!BT186="","",'Historical Data'!BT186)</f>
        <v/>
      </c>
      <c r="M195" s="114" t="str">
        <f>IF('Historical Data'!BU186="","",'Historical Data'!BU186)</f>
        <v/>
      </c>
      <c r="N195" s="112" t="str">
        <f>IF('Historical Data'!BV186="","",'Historical Data'!BV186)</f>
        <v/>
      </c>
      <c r="P195" s="143" t="str">
        <f>IF('Historical Data'!BW186="","",'Historical Data'!BW186)</f>
        <v/>
      </c>
      <c r="Q195" s="143" t="str">
        <f>IF('Historical Data'!BX186="","",'Historical Data'!BX186)</f>
        <v/>
      </c>
    </row>
    <row r="196" spans="2:17" ht="15.5" thickTop="1" thickBot="1">
      <c r="B196" s="110" t="str">
        <f>IF('Historical Data'!A187="","",'Historical Data'!A187)</f>
        <v/>
      </c>
      <c r="C196" s="322" t="str">
        <f>IF(OR('Historical Data'!B187="",'Historical Data'!B187=45616),"",'Historical Data'!B187)</f>
        <v/>
      </c>
      <c r="D196" s="112" t="str">
        <f>IF('Historical Data'!AG187="","",'Historical Data'!AG187)</f>
        <v/>
      </c>
      <c r="F196" s="111" t="str">
        <f>IF('Historical Data'!BO187="","",'Historical Data'!BO187)</f>
        <v/>
      </c>
      <c r="G196" s="113" t="str">
        <f>IF('Historical Data'!BP187="","",'Historical Data'!BP187)</f>
        <v/>
      </c>
      <c r="H196" s="114" t="str">
        <f>IF('Historical Data'!BQ187="","",'Historical Data'!BQ187)</f>
        <v/>
      </c>
      <c r="I196" s="112" t="str">
        <f>IF('Historical Data'!BR187="","",'Historical Data'!BR187)</f>
        <v/>
      </c>
      <c r="K196" s="111" t="str">
        <f>IF('Historical Data'!BS187="","",'Historical Data'!BS187)</f>
        <v/>
      </c>
      <c r="L196" s="111" t="str">
        <f>IF('Historical Data'!BT187="","",'Historical Data'!BT187)</f>
        <v/>
      </c>
      <c r="M196" s="114" t="str">
        <f>IF('Historical Data'!BU187="","",'Historical Data'!BU187)</f>
        <v/>
      </c>
      <c r="N196" s="112" t="str">
        <f>IF('Historical Data'!BV187="","",'Historical Data'!BV187)</f>
        <v/>
      </c>
      <c r="P196" s="143" t="str">
        <f>IF('Historical Data'!BW187="","",'Historical Data'!BW187)</f>
        <v/>
      </c>
      <c r="Q196" s="143" t="str">
        <f>IF('Historical Data'!BX187="","",'Historical Data'!BX187)</f>
        <v/>
      </c>
    </row>
    <row r="197" spans="2:17" ht="15.5" thickTop="1" thickBot="1">
      <c r="B197" s="110" t="str">
        <f>IF('Historical Data'!A188="","",'Historical Data'!A188)</f>
        <v/>
      </c>
      <c r="C197" s="322" t="str">
        <f>IF(OR('Historical Data'!B188="",'Historical Data'!B188=45616),"",'Historical Data'!B188)</f>
        <v/>
      </c>
      <c r="D197" s="112" t="str">
        <f>IF('Historical Data'!AG188="","",'Historical Data'!AG188)</f>
        <v/>
      </c>
      <c r="F197" s="111" t="str">
        <f>IF('Historical Data'!BO188="","",'Historical Data'!BO188)</f>
        <v/>
      </c>
      <c r="G197" s="113" t="str">
        <f>IF('Historical Data'!BP188="","",'Historical Data'!BP188)</f>
        <v/>
      </c>
      <c r="H197" s="114" t="str">
        <f>IF('Historical Data'!BQ188="","",'Historical Data'!BQ188)</f>
        <v/>
      </c>
      <c r="I197" s="112" t="str">
        <f>IF('Historical Data'!BR188="","",'Historical Data'!BR188)</f>
        <v/>
      </c>
      <c r="K197" s="111" t="str">
        <f>IF('Historical Data'!BS188="","",'Historical Data'!BS188)</f>
        <v/>
      </c>
      <c r="L197" s="111" t="str">
        <f>IF('Historical Data'!BT188="","",'Historical Data'!BT188)</f>
        <v/>
      </c>
      <c r="M197" s="114" t="str">
        <f>IF('Historical Data'!BU188="","",'Historical Data'!BU188)</f>
        <v/>
      </c>
      <c r="N197" s="112" t="str">
        <f>IF('Historical Data'!BV188="","",'Historical Data'!BV188)</f>
        <v/>
      </c>
      <c r="P197" s="143" t="str">
        <f>IF('Historical Data'!BW188="","",'Historical Data'!BW188)</f>
        <v/>
      </c>
      <c r="Q197" s="143" t="str">
        <f>IF('Historical Data'!BX188="","",'Historical Data'!BX188)</f>
        <v/>
      </c>
    </row>
    <row r="198" spans="2:17" ht="15.5" thickTop="1" thickBot="1">
      <c r="B198" s="110" t="str">
        <f>IF('Historical Data'!A189="","",'Historical Data'!A189)</f>
        <v/>
      </c>
      <c r="C198" s="322" t="str">
        <f>IF(OR('Historical Data'!B189="",'Historical Data'!B189=45616),"",'Historical Data'!B189)</f>
        <v/>
      </c>
      <c r="D198" s="112" t="str">
        <f>IF('Historical Data'!AG189="","",'Historical Data'!AG189)</f>
        <v/>
      </c>
      <c r="F198" s="111" t="str">
        <f>IF('Historical Data'!BO189="","",'Historical Data'!BO189)</f>
        <v/>
      </c>
      <c r="G198" s="113" t="str">
        <f>IF('Historical Data'!BP189="","",'Historical Data'!BP189)</f>
        <v/>
      </c>
      <c r="H198" s="114" t="str">
        <f>IF('Historical Data'!BQ189="","",'Historical Data'!BQ189)</f>
        <v/>
      </c>
      <c r="I198" s="112" t="str">
        <f>IF('Historical Data'!BR189="","",'Historical Data'!BR189)</f>
        <v/>
      </c>
      <c r="K198" s="111" t="str">
        <f>IF('Historical Data'!BS189="","",'Historical Data'!BS189)</f>
        <v/>
      </c>
      <c r="L198" s="111" t="str">
        <f>IF('Historical Data'!BT189="","",'Historical Data'!BT189)</f>
        <v/>
      </c>
      <c r="M198" s="114" t="str">
        <f>IF('Historical Data'!BU189="","",'Historical Data'!BU189)</f>
        <v/>
      </c>
      <c r="N198" s="112" t="str">
        <f>IF('Historical Data'!BV189="","",'Historical Data'!BV189)</f>
        <v/>
      </c>
      <c r="P198" s="143" t="str">
        <f>IF('Historical Data'!BW189="","",'Historical Data'!BW189)</f>
        <v/>
      </c>
      <c r="Q198" s="143" t="str">
        <f>IF('Historical Data'!BX189="","",'Historical Data'!BX189)</f>
        <v/>
      </c>
    </row>
    <row r="199" spans="2:17" ht="15.5" thickTop="1" thickBot="1">
      <c r="B199" s="110" t="str">
        <f>IF('Historical Data'!A190="","",'Historical Data'!A190)</f>
        <v/>
      </c>
      <c r="C199" s="322" t="str">
        <f>IF(OR('Historical Data'!B190="",'Historical Data'!B190=45616),"",'Historical Data'!B190)</f>
        <v/>
      </c>
      <c r="D199" s="112" t="str">
        <f>IF('Historical Data'!AG190="","",'Historical Data'!AG190)</f>
        <v/>
      </c>
      <c r="F199" s="111" t="str">
        <f>IF('Historical Data'!BO190="","",'Historical Data'!BO190)</f>
        <v/>
      </c>
      <c r="G199" s="113" t="str">
        <f>IF('Historical Data'!BP190="","",'Historical Data'!BP190)</f>
        <v/>
      </c>
      <c r="H199" s="114" t="str">
        <f>IF('Historical Data'!BQ190="","",'Historical Data'!BQ190)</f>
        <v/>
      </c>
      <c r="I199" s="112" t="str">
        <f>IF('Historical Data'!BR190="","",'Historical Data'!BR190)</f>
        <v/>
      </c>
      <c r="K199" s="111" t="str">
        <f>IF('Historical Data'!BS190="","",'Historical Data'!BS190)</f>
        <v/>
      </c>
      <c r="L199" s="111" t="str">
        <f>IF('Historical Data'!BT190="","",'Historical Data'!BT190)</f>
        <v/>
      </c>
      <c r="M199" s="114" t="str">
        <f>IF('Historical Data'!BU190="","",'Historical Data'!BU190)</f>
        <v/>
      </c>
      <c r="N199" s="112" t="str">
        <f>IF('Historical Data'!BV190="","",'Historical Data'!BV190)</f>
        <v/>
      </c>
      <c r="P199" s="143" t="str">
        <f>IF('Historical Data'!BW190="","",'Historical Data'!BW190)</f>
        <v/>
      </c>
      <c r="Q199" s="143" t="str">
        <f>IF('Historical Data'!BX190="","",'Historical Data'!BX190)</f>
        <v/>
      </c>
    </row>
    <row r="200" spans="2:17" ht="15.5" thickTop="1" thickBot="1">
      <c r="B200" s="110" t="str">
        <f>IF('Historical Data'!A191="","",'Historical Data'!A191)</f>
        <v/>
      </c>
      <c r="C200" s="322" t="str">
        <f>IF(OR('Historical Data'!B191="",'Historical Data'!B191=45616),"",'Historical Data'!B191)</f>
        <v/>
      </c>
      <c r="D200" s="112" t="str">
        <f>IF('Historical Data'!AG191="","",'Historical Data'!AG191)</f>
        <v/>
      </c>
      <c r="F200" s="111" t="str">
        <f>IF('Historical Data'!BO191="","",'Historical Data'!BO191)</f>
        <v/>
      </c>
      <c r="G200" s="113" t="str">
        <f>IF('Historical Data'!BP191="","",'Historical Data'!BP191)</f>
        <v/>
      </c>
      <c r="H200" s="114" t="str">
        <f>IF('Historical Data'!BQ191="","",'Historical Data'!BQ191)</f>
        <v/>
      </c>
      <c r="I200" s="112" t="str">
        <f>IF('Historical Data'!BR191="","",'Historical Data'!BR191)</f>
        <v/>
      </c>
      <c r="K200" s="111" t="str">
        <f>IF('Historical Data'!BS191="","",'Historical Data'!BS191)</f>
        <v/>
      </c>
      <c r="L200" s="111" t="str">
        <f>IF('Historical Data'!BT191="","",'Historical Data'!BT191)</f>
        <v/>
      </c>
      <c r="M200" s="114" t="str">
        <f>IF('Historical Data'!BU191="","",'Historical Data'!BU191)</f>
        <v/>
      </c>
      <c r="N200" s="112" t="str">
        <f>IF('Historical Data'!BV191="","",'Historical Data'!BV191)</f>
        <v/>
      </c>
      <c r="P200" s="143" t="str">
        <f>IF('Historical Data'!BW191="","",'Historical Data'!BW191)</f>
        <v/>
      </c>
      <c r="Q200" s="143" t="str">
        <f>IF('Historical Data'!BX191="","",'Historical Data'!BX191)</f>
        <v/>
      </c>
    </row>
    <row r="201" spans="2:17" ht="15.5" thickTop="1" thickBot="1">
      <c r="B201" s="110" t="str">
        <f>IF('Historical Data'!A192="","",'Historical Data'!A192)</f>
        <v/>
      </c>
      <c r="C201" s="322" t="str">
        <f>IF(OR('Historical Data'!B192="",'Historical Data'!B192=45616),"",'Historical Data'!B192)</f>
        <v/>
      </c>
      <c r="D201" s="112" t="str">
        <f>IF('Historical Data'!AG192="","",'Historical Data'!AG192)</f>
        <v/>
      </c>
      <c r="F201" s="111" t="str">
        <f>IF('Historical Data'!BO192="","",'Historical Data'!BO192)</f>
        <v/>
      </c>
      <c r="G201" s="113" t="str">
        <f>IF('Historical Data'!BP192="","",'Historical Data'!BP192)</f>
        <v/>
      </c>
      <c r="H201" s="114" t="str">
        <f>IF('Historical Data'!BQ192="","",'Historical Data'!BQ192)</f>
        <v/>
      </c>
      <c r="I201" s="112" t="str">
        <f>IF('Historical Data'!BR192="","",'Historical Data'!BR192)</f>
        <v/>
      </c>
      <c r="K201" s="111" t="str">
        <f>IF('Historical Data'!BS192="","",'Historical Data'!BS192)</f>
        <v/>
      </c>
      <c r="L201" s="111" t="str">
        <f>IF('Historical Data'!BT192="","",'Historical Data'!BT192)</f>
        <v/>
      </c>
      <c r="M201" s="114" t="str">
        <f>IF('Historical Data'!BU192="","",'Historical Data'!BU192)</f>
        <v/>
      </c>
      <c r="N201" s="112" t="str">
        <f>IF('Historical Data'!BV192="","",'Historical Data'!BV192)</f>
        <v/>
      </c>
      <c r="P201" s="143" t="str">
        <f>IF('Historical Data'!BW192="","",'Historical Data'!BW192)</f>
        <v/>
      </c>
      <c r="Q201" s="143" t="str">
        <f>IF('Historical Data'!BX192="","",'Historical Data'!BX192)</f>
        <v/>
      </c>
    </row>
    <row r="202" spans="2:17" ht="15.5" thickTop="1" thickBot="1">
      <c r="B202" s="110" t="str">
        <f>IF('Historical Data'!A193="","",'Historical Data'!A193)</f>
        <v/>
      </c>
      <c r="C202" s="322" t="str">
        <f>IF(OR('Historical Data'!B193="",'Historical Data'!B193=45616),"",'Historical Data'!B193)</f>
        <v/>
      </c>
      <c r="D202" s="112" t="str">
        <f>IF('Historical Data'!AG193="","",'Historical Data'!AG193)</f>
        <v/>
      </c>
      <c r="F202" s="111" t="str">
        <f>IF('Historical Data'!BO193="","",'Historical Data'!BO193)</f>
        <v/>
      </c>
      <c r="G202" s="113" t="str">
        <f>IF('Historical Data'!BP193="","",'Historical Data'!BP193)</f>
        <v/>
      </c>
      <c r="H202" s="114" t="str">
        <f>IF('Historical Data'!BQ193="","",'Historical Data'!BQ193)</f>
        <v/>
      </c>
      <c r="I202" s="112" t="str">
        <f>IF('Historical Data'!BR193="","",'Historical Data'!BR193)</f>
        <v/>
      </c>
      <c r="K202" s="111" t="str">
        <f>IF('Historical Data'!BS193="","",'Historical Data'!BS193)</f>
        <v/>
      </c>
      <c r="L202" s="111" t="str">
        <f>IF('Historical Data'!BT193="","",'Historical Data'!BT193)</f>
        <v/>
      </c>
      <c r="M202" s="114" t="str">
        <f>IF('Historical Data'!BU193="","",'Historical Data'!BU193)</f>
        <v/>
      </c>
      <c r="N202" s="112" t="str">
        <f>IF('Historical Data'!BV193="","",'Historical Data'!BV193)</f>
        <v/>
      </c>
      <c r="P202" s="143" t="str">
        <f>IF('Historical Data'!BW193="","",'Historical Data'!BW193)</f>
        <v/>
      </c>
      <c r="Q202" s="143" t="str">
        <f>IF('Historical Data'!BX193="","",'Historical Data'!BX193)</f>
        <v/>
      </c>
    </row>
    <row r="203" spans="2:17" ht="15.5" thickTop="1" thickBot="1">
      <c r="B203" s="110" t="str">
        <f>IF('Historical Data'!A194="","",'Historical Data'!A194)</f>
        <v/>
      </c>
      <c r="C203" s="322" t="str">
        <f>IF(OR('Historical Data'!B194="",'Historical Data'!B194=45616),"",'Historical Data'!B194)</f>
        <v/>
      </c>
      <c r="D203" s="112" t="str">
        <f>IF('Historical Data'!AG194="","",'Historical Data'!AG194)</f>
        <v/>
      </c>
      <c r="F203" s="111" t="str">
        <f>IF('Historical Data'!BO194="","",'Historical Data'!BO194)</f>
        <v/>
      </c>
      <c r="G203" s="113" t="str">
        <f>IF('Historical Data'!BP194="","",'Historical Data'!BP194)</f>
        <v/>
      </c>
      <c r="H203" s="114" t="str">
        <f>IF('Historical Data'!BQ194="","",'Historical Data'!BQ194)</f>
        <v/>
      </c>
      <c r="I203" s="112" t="str">
        <f>IF('Historical Data'!BR194="","",'Historical Data'!BR194)</f>
        <v/>
      </c>
      <c r="K203" s="111" t="str">
        <f>IF('Historical Data'!BS194="","",'Historical Data'!BS194)</f>
        <v/>
      </c>
      <c r="L203" s="111" t="str">
        <f>IF('Historical Data'!BT194="","",'Historical Data'!BT194)</f>
        <v/>
      </c>
      <c r="M203" s="114" t="str">
        <f>IF('Historical Data'!BU194="","",'Historical Data'!BU194)</f>
        <v/>
      </c>
      <c r="N203" s="112" t="str">
        <f>IF('Historical Data'!BV194="","",'Historical Data'!BV194)</f>
        <v/>
      </c>
      <c r="P203" s="143" t="str">
        <f>IF('Historical Data'!BW194="","",'Historical Data'!BW194)</f>
        <v/>
      </c>
      <c r="Q203" s="143" t="str">
        <f>IF('Historical Data'!BX194="","",'Historical Data'!BX194)</f>
        <v/>
      </c>
    </row>
    <row r="204" spans="2:17" ht="15.5" thickTop="1" thickBot="1">
      <c r="B204" s="110" t="str">
        <f>IF('Historical Data'!A195="","",'Historical Data'!A195)</f>
        <v/>
      </c>
      <c r="C204" s="322" t="str">
        <f>IF(OR('Historical Data'!B195="",'Historical Data'!B195=45616),"",'Historical Data'!B195)</f>
        <v/>
      </c>
      <c r="D204" s="112" t="str">
        <f>IF('Historical Data'!AG195="","",'Historical Data'!AG195)</f>
        <v/>
      </c>
      <c r="F204" s="111" t="str">
        <f>IF('Historical Data'!BO195="","",'Historical Data'!BO195)</f>
        <v/>
      </c>
      <c r="G204" s="113" t="str">
        <f>IF('Historical Data'!BP195="","",'Historical Data'!BP195)</f>
        <v/>
      </c>
      <c r="H204" s="114" t="str">
        <f>IF('Historical Data'!BQ195="","",'Historical Data'!BQ195)</f>
        <v/>
      </c>
      <c r="I204" s="112" t="str">
        <f>IF('Historical Data'!BR195="","",'Historical Data'!BR195)</f>
        <v/>
      </c>
      <c r="K204" s="111" t="str">
        <f>IF('Historical Data'!BS195="","",'Historical Data'!BS195)</f>
        <v/>
      </c>
      <c r="L204" s="111" t="str">
        <f>IF('Historical Data'!BT195="","",'Historical Data'!BT195)</f>
        <v/>
      </c>
      <c r="M204" s="114" t="str">
        <f>IF('Historical Data'!BU195="","",'Historical Data'!BU195)</f>
        <v/>
      </c>
      <c r="N204" s="112" t="str">
        <f>IF('Historical Data'!BV195="","",'Historical Data'!BV195)</f>
        <v/>
      </c>
      <c r="P204" s="143" t="str">
        <f>IF('Historical Data'!BW195="","",'Historical Data'!BW195)</f>
        <v/>
      </c>
      <c r="Q204" s="143" t="str">
        <f>IF('Historical Data'!BX195="","",'Historical Data'!BX195)</f>
        <v/>
      </c>
    </row>
    <row r="205" spans="2:17" ht="15.5" thickTop="1" thickBot="1">
      <c r="B205" s="110" t="str">
        <f>IF('Historical Data'!A196="","",'Historical Data'!A196)</f>
        <v/>
      </c>
      <c r="C205" s="322" t="str">
        <f>IF(OR('Historical Data'!B196="",'Historical Data'!B196=45616),"",'Historical Data'!B196)</f>
        <v/>
      </c>
      <c r="D205" s="112" t="str">
        <f>IF('Historical Data'!AG196="","",'Historical Data'!AG196)</f>
        <v/>
      </c>
      <c r="F205" s="111" t="str">
        <f>IF('Historical Data'!BO196="","",'Historical Data'!BO196)</f>
        <v/>
      </c>
      <c r="G205" s="113" t="str">
        <f>IF('Historical Data'!BP196="","",'Historical Data'!BP196)</f>
        <v/>
      </c>
      <c r="H205" s="114" t="str">
        <f>IF('Historical Data'!BQ196="","",'Historical Data'!BQ196)</f>
        <v/>
      </c>
      <c r="I205" s="112" t="str">
        <f>IF('Historical Data'!BR196="","",'Historical Data'!BR196)</f>
        <v/>
      </c>
      <c r="K205" s="111" t="str">
        <f>IF('Historical Data'!BS196="","",'Historical Data'!BS196)</f>
        <v/>
      </c>
      <c r="L205" s="111" t="str">
        <f>IF('Historical Data'!BT196="","",'Historical Data'!BT196)</f>
        <v/>
      </c>
      <c r="M205" s="114" t="str">
        <f>IF('Historical Data'!BU196="","",'Historical Data'!BU196)</f>
        <v/>
      </c>
      <c r="N205" s="112" t="str">
        <f>IF('Historical Data'!BV196="","",'Historical Data'!BV196)</f>
        <v/>
      </c>
      <c r="P205" s="143" t="str">
        <f>IF('Historical Data'!BW196="","",'Historical Data'!BW196)</f>
        <v/>
      </c>
      <c r="Q205" s="143" t="str">
        <f>IF('Historical Data'!BX196="","",'Historical Data'!BX196)</f>
        <v/>
      </c>
    </row>
    <row r="206" spans="2:17" ht="15.5" thickTop="1" thickBot="1">
      <c r="B206" s="110" t="str">
        <f>IF('Historical Data'!A197="","",'Historical Data'!A197)</f>
        <v/>
      </c>
      <c r="C206" s="322" t="str">
        <f>IF(OR('Historical Data'!B197="",'Historical Data'!B197=45616),"",'Historical Data'!B197)</f>
        <v/>
      </c>
      <c r="D206" s="112" t="str">
        <f>IF('Historical Data'!AG197="","",'Historical Data'!AG197)</f>
        <v/>
      </c>
      <c r="F206" s="111" t="str">
        <f>IF('Historical Data'!BO197="","",'Historical Data'!BO197)</f>
        <v/>
      </c>
      <c r="G206" s="113" t="str">
        <f>IF('Historical Data'!BP197="","",'Historical Data'!BP197)</f>
        <v/>
      </c>
      <c r="H206" s="114" t="str">
        <f>IF('Historical Data'!BQ197="","",'Historical Data'!BQ197)</f>
        <v/>
      </c>
      <c r="I206" s="112" t="str">
        <f>IF('Historical Data'!BR197="","",'Historical Data'!BR197)</f>
        <v/>
      </c>
      <c r="K206" s="111" t="str">
        <f>IF('Historical Data'!BS197="","",'Historical Data'!BS197)</f>
        <v/>
      </c>
      <c r="L206" s="111" t="str">
        <f>IF('Historical Data'!BT197="","",'Historical Data'!BT197)</f>
        <v/>
      </c>
      <c r="M206" s="114" t="str">
        <f>IF('Historical Data'!BU197="","",'Historical Data'!BU197)</f>
        <v/>
      </c>
      <c r="N206" s="112" t="str">
        <f>IF('Historical Data'!BV197="","",'Historical Data'!BV197)</f>
        <v/>
      </c>
      <c r="P206" s="143" t="str">
        <f>IF('Historical Data'!BW197="","",'Historical Data'!BW197)</f>
        <v/>
      </c>
      <c r="Q206" s="143" t="str">
        <f>IF('Historical Data'!BX197="","",'Historical Data'!BX197)</f>
        <v/>
      </c>
    </row>
    <row r="207" spans="2:17" ht="15.5" thickTop="1" thickBot="1">
      <c r="B207" s="110" t="str">
        <f>IF('Historical Data'!A198="","",'Historical Data'!A198)</f>
        <v/>
      </c>
      <c r="C207" s="322" t="str">
        <f>IF(OR('Historical Data'!B198="",'Historical Data'!B198=45616),"",'Historical Data'!B198)</f>
        <v/>
      </c>
      <c r="D207" s="112" t="str">
        <f>IF('Historical Data'!AG198="","",'Historical Data'!AG198)</f>
        <v/>
      </c>
      <c r="F207" s="111" t="str">
        <f>IF('Historical Data'!BO198="","",'Historical Data'!BO198)</f>
        <v/>
      </c>
      <c r="G207" s="113" t="str">
        <f>IF('Historical Data'!BP198="","",'Historical Data'!BP198)</f>
        <v/>
      </c>
      <c r="H207" s="114" t="str">
        <f>IF('Historical Data'!BQ198="","",'Historical Data'!BQ198)</f>
        <v/>
      </c>
      <c r="I207" s="112" t="str">
        <f>IF('Historical Data'!BR198="","",'Historical Data'!BR198)</f>
        <v/>
      </c>
      <c r="K207" s="111" t="str">
        <f>IF('Historical Data'!BS198="","",'Historical Data'!BS198)</f>
        <v/>
      </c>
      <c r="L207" s="111" t="str">
        <f>IF('Historical Data'!BT198="","",'Historical Data'!BT198)</f>
        <v/>
      </c>
      <c r="M207" s="114" t="str">
        <f>IF('Historical Data'!BU198="","",'Historical Data'!BU198)</f>
        <v/>
      </c>
      <c r="N207" s="112" t="str">
        <f>IF('Historical Data'!BV198="","",'Historical Data'!BV198)</f>
        <v/>
      </c>
      <c r="P207" s="143" t="str">
        <f>IF('Historical Data'!BW198="","",'Historical Data'!BW198)</f>
        <v/>
      </c>
      <c r="Q207" s="143" t="str">
        <f>IF('Historical Data'!BX198="","",'Historical Data'!BX198)</f>
        <v/>
      </c>
    </row>
    <row r="208" spans="2:17" ht="15.5" thickTop="1" thickBot="1">
      <c r="B208" s="110" t="str">
        <f>IF('Historical Data'!A199="","",'Historical Data'!A199)</f>
        <v/>
      </c>
      <c r="C208" s="322" t="str">
        <f>IF(OR('Historical Data'!B199="",'Historical Data'!B199=45616),"",'Historical Data'!B199)</f>
        <v/>
      </c>
      <c r="D208" s="112" t="str">
        <f>IF('Historical Data'!AG199="","",'Historical Data'!AG199)</f>
        <v/>
      </c>
      <c r="F208" s="111" t="str">
        <f>IF('Historical Data'!BO199="","",'Historical Data'!BO199)</f>
        <v/>
      </c>
      <c r="G208" s="113" t="str">
        <f>IF('Historical Data'!BP199="","",'Historical Data'!BP199)</f>
        <v/>
      </c>
      <c r="H208" s="114" t="str">
        <f>IF('Historical Data'!BQ199="","",'Historical Data'!BQ199)</f>
        <v/>
      </c>
      <c r="I208" s="112" t="str">
        <f>IF('Historical Data'!BR199="","",'Historical Data'!BR199)</f>
        <v/>
      </c>
      <c r="K208" s="111" t="str">
        <f>IF('Historical Data'!BS199="","",'Historical Data'!BS199)</f>
        <v/>
      </c>
      <c r="L208" s="111" t="str">
        <f>IF('Historical Data'!BT199="","",'Historical Data'!BT199)</f>
        <v/>
      </c>
      <c r="M208" s="114" t="str">
        <f>IF('Historical Data'!BU199="","",'Historical Data'!BU199)</f>
        <v/>
      </c>
      <c r="N208" s="112" t="str">
        <f>IF('Historical Data'!BV199="","",'Historical Data'!BV199)</f>
        <v/>
      </c>
      <c r="P208" s="143" t="str">
        <f>IF('Historical Data'!BW199="","",'Historical Data'!BW199)</f>
        <v/>
      </c>
      <c r="Q208" s="143" t="str">
        <f>IF('Historical Data'!BX199="","",'Historical Data'!BX199)</f>
        <v/>
      </c>
    </row>
    <row r="209" spans="2:17" ht="15.5" thickTop="1" thickBot="1">
      <c r="B209" s="110" t="str">
        <f>IF('Historical Data'!A200="","",'Historical Data'!A200)</f>
        <v/>
      </c>
      <c r="C209" s="322" t="str">
        <f>IF(OR('Historical Data'!B200="",'Historical Data'!B200=45616),"",'Historical Data'!B200)</f>
        <v/>
      </c>
      <c r="D209" s="112" t="str">
        <f>IF('Historical Data'!AG200="","",'Historical Data'!AG200)</f>
        <v/>
      </c>
      <c r="F209" s="111" t="str">
        <f>IF('Historical Data'!BO200="","",'Historical Data'!BO200)</f>
        <v/>
      </c>
      <c r="G209" s="113" t="str">
        <f>IF('Historical Data'!BP200="","",'Historical Data'!BP200)</f>
        <v/>
      </c>
      <c r="H209" s="114" t="str">
        <f>IF('Historical Data'!BQ200="","",'Historical Data'!BQ200)</f>
        <v/>
      </c>
      <c r="I209" s="112" t="str">
        <f>IF('Historical Data'!BR200="","",'Historical Data'!BR200)</f>
        <v/>
      </c>
      <c r="K209" s="111" t="str">
        <f>IF('Historical Data'!BS200="","",'Historical Data'!BS200)</f>
        <v/>
      </c>
      <c r="L209" s="111" t="str">
        <f>IF('Historical Data'!BT200="","",'Historical Data'!BT200)</f>
        <v/>
      </c>
      <c r="M209" s="114" t="str">
        <f>IF('Historical Data'!BU200="","",'Historical Data'!BU200)</f>
        <v/>
      </c>
      <c r="N209" s="112" t="str">
        <f>IF('Historical Data'!BV200="","",'Historical Data'!BV200)</f>
        <v/>
      </c>
      <c r="P209" s="143" t="str">
        <f>IF('Historical Data'!BW200="","",'Historical Data'!BW200)</f>
        <v/>
      </c>
      <c r="Q209" s="143" t="str">
        <f>IF('Historical Data'!BX200="","",'Historical Data'!BX200)</f>
        <v/>
      </c>
    </row>
    <row r="210" spans="2:17" ht="15.5" thickTop="1" thickBot="1">
      <c r="B210" s="110" t="str">
        <f>IF('Historical Data'!A201="","",'Historical Data'!A201)</f>
        <v/>
      </c>
      <c r="C210" s="322" t="str">
        <f>IF(OR('Historical Data'!B201="",'Historical Data'!B201=45616),"",'Historical Data'!B201)</f>
        <v/>
      </c>
      <c r="D210" s="112" t="str">
        <f>IF('Historical Data'!AG201="","",'Historical Data'!AG201)</f>
        <v/>
      </c>
      <c r="F210" s="111" t="str">
        <f>IF('Historical Data'!BO201="","",'Historical Data'!BO201)</f>
        <v/>
      </c>
      <c r="G210" s="113" t="str">
        <f>IF('Historical Data'!BP201="","",'Historical Data'!BP201)</f>
        <v/>
      </c>
      <c r="H210" s="114" t="str">
        <f>IF('Historical Data'!BQ201="","",'Historical Data'!BQ201)</f>
        <v/>
      </c>
      <c r="I210" s="112" t="str">
        <f>IF('Historical Data'!BR201="","",'Historical Data'!BR201)</f>
        <v/>
      </c>
      <c r="K210" s="111" t="str">
        <f>IF('Historical Data'!BS201="","",'Historical Data'!BS201)</f>
        <v/>
      </c>
      <c r="L210" s="111" t="str">
        <f>IF('Historical Data'!BT201="","",'Historical Data'!BT201)</f>
        <v/>
      </c>
      <c r="M210" s="114" t="str">
        <f>IF('Historical Data'!BU201="","",'Historical Data'!BU201)</f>
        <v/>
      </c>
      <c r="N210" s="112" t="str">
        <f>IF('Historical Data'!BV201="","",'Historical Data'!BV201)</f>
        <v/>
      </c>
      <c r="P210" s="143" t="str">
        <f>IF('Historical Data'!BW201="","",'Historical Data'!BW201)</f>
        <v/>
      </c>
      <c r="Q210" s="143" t="str">
        <f>IF('Historical Data'!BX201="","",'Historical Data'!BX201)</f>
        <v/>
      </c>
    </row>
    <row r="211" spans="2:17" ht="15.5" thickTop="1" thickBot="1">
      <c r="B211" s="110" t="str">
        <f>IF('Historical Data'!A202="","",'Historical Data'!A202)</f>
        <v/>
      </c>
      <c r="C211" s="322" t="str">
        <f>IF(OR('Historical Data'!B202="",'Historical Data'!B202=45616),"",'Historical Data'!B202)</f>
        <v/>
      </c>
      <c r="D211" s="112" t="str">
        <f>IF('Historical Data'!AG202="","",'Historical Data'!AG202)</f>
        <v/>
      </c>
      <c r="F211" s="111" t="str">
        <f>IF('Historical Data'!BO202="","",'Historical Data'!BO202)</f>
        <v/>
      </c>
      <c r="G211" s="113" t="str">
        <f>IF('Historical Data'!BP202="","",'Historical Data'!BP202)</f>
        <v/>
      </c>
      <c r="H211" s="114" t="str">
        <f>IF('Historical Data'!BQ202="","",'Historical Data'!BQ202)</f>
        <v/>
      </c>
      <c r="I211" s="112" t="str">
        <f>IF('Historical Data'!BR202="","",'Historical Data'!BR202)</f>
        <v/>
      </c>
      <c r="K211" s="111" t="str">
        <f>IF('Historical Data'!BS202="","",'Historical Data'!BS202)</f>
        <v/>
      </c>
      <c r="L211" s="111" t="str">
        <f>IF('Historical Data'!BT202="","",'Historical Data'!BT202)</f>
        <v/>
      </c>
      <c r="M211" s="114" t="str">
        <f>IF('Historical Data'!BU202="","",'Historical Data'!BU202)</f>
        <v/>
      </c>
      <c r="N211" s="112" t="str">
        <f>IF('Historical Data'!BV202="","",'Historical Data'!BV202)</f>
        <v/>
      </c>
      <c r="P211" s="143" t="str">
        <f>IF('Historical Data'!BW202="","",'Historical Data'!BW202)</f>
        <v/>
      </c>
      <c r="Q211" s="143" t="str">
        <f>IF('Historical Data'!BX202="","",'Historical Data'!BX202)</f>
        <v/>
      </c>
    </row>
    <row r="212" spans="2:17" ht="15.5" thickTop="1" thickBot="1">
      <c r="B212" s="110" t="str">
        <f>IF('Historical Data'!A203="","",'Historical Data'!A203)</f>
        <v/>
      </c>
      <c r="C212" s="322" t="str">
        <f>IF(OR('Historical Data'!B203="",'Historical Data'!B203=45616),"",'Historical Data'!B203)</f>
        <v/>
      </c>
      <c r="D212" s="112" t="str">
        <f>IF('Historical Data'!AG203="","",'Historical Data'!AG203)</f>
        <v/>
      </c>
      <c r="F212" s="111" t="str">
        <f>IF('Historical Data'!BO203="","",'Historical Data'!BO203)</f>
        <v/>
      </c>
      <c r="G212" s="113" t="str">
        <f>IF('Historical Data'!BP203="","",'Historical Data'!BP203)</f>
        <v/>
      </c>
      <c r="H212" s="114" t="str">
        <f>IF('Historical Data'!BQ203="","",'Historical Data'!BQ203)</f>
        <v/>
      </c>
      <c r="I212" s="112" t="str">
        <f>IF('Historical Data'!BR203="","",'Historical Data'!BR203)</f>
        <v/>
      </c>
      <c r="K212" s="111" t="str">
        <f>IF('Historical Data'!BS203="","",'Historical Data'!BS203)</f>
        <v/>
      </c>
      <c r="L212" s="111" t="str">
        <f>IF('Historical Data'!BT203="","",'Historical Data'!BT203)</f>
        <v/>
      </c>
      <c r="M212" s="114" t="str">
        <f>IF('Historical Data'!BU203="","",'Historical Data'!BU203)</f>
        <v/>
      </c>
      <c r="N212" s="112" t="str">
        <f>IF('Historical Data'!BV203="","",'Historical Data'!BV203)</f>
        <v/>
      </c>
      <c r="P212" s="143" t="str">
        <f>IF('Historical Data'!BW203="","",'Historical Data'!BW203)</f>
        <v/>
      </c>
      <c r="Q212" s="143" t="str">
        <f>IF('Historical Data'!BX203="","",'Historical Data'!BX203)</f>
        <v/>
      </c>
    </row>
    <row r="213" spans="2:17" ht="15.5" thickTop="1" thickBot="1">
      <c r="B213" s="110" t="str">
        <f>IF('Historical Data'!A204="","",'Historical Data'!A204)</f>
        <v/>
      </c>
      <c r="C213" s="322" t="str">
        <f>IF(OR('Historical Data'!B204="",'Historical Data'!B204=45616),"",'Historical Data'!B204)</f>
        <v/>
      </c>
      <c r="D213" s="112" t="str">
        <f>IF('Historical Data'!AG204="","",'Historical Data'!AG204)</f>
        <v/>
      </c>
      <c r="F213" s="111" t="str">
        <f>IF('Historical Data'!BO204="","",'Historical Data'!BO204)</f>
        <v/>
      </c>
      <c r="G213" s="113" t="str">
        <f>IF('Historical Data'!BP204="","",'Historical Data'!BP204)</f>
        <v/>
      </c>
      <c r="H213" s="114" t="str">
        <f>IF('Historical Data'!BQ204="","",'Historical Data'!BQ204)</f>
        <v/>
      </c>
      <c r="I213" s="112" t="str">
        <f>IF('Historical Data'!BR204="","",'Historical Data'!BR204)</f>
        <v/>
      </c>
      <c r="K213" s="111" t="str">
        <f>IF('Historical Data'!BS204="","",'Historical Data'!BS204)</f>
        <v/>
      </c>
      <c r="L213" s="111" t="str">
        <f>IF('Historical Data'!BT204="","",'Historical Data'!BT204)</f>
        <v/>
      </c>
      <c r="M213" s="114" t="str">
        <f>IF('Historical Data'!BU204="","",'Historical Data'!BU204)</f>
        <v/>
      </c>
      <c r="N213" s="112" t="str">
        <f>IF('Historical Data'!BV204="","",'Historical Data'!BV204)</f>
        <v/>
      </c>
      <c r="P213" s="143" t="str">
        <f>IF('Historical Data'!BW204="","",'Historical Data'!BW204)</f>
        <v/>
      </c>
      <c r="Q213" s="143" t="str">
        <f>IF('Historical Data'!BX204="","",'Historical Data'!BX204)</f>
        <v/>
      </c>
    </row>
    <row r="214" spans="2:17" ht="15.5" thickTop="1" thickBot="1">
      <c r="B214" s="110" t="str">
        <f>IF('Historical Data'!A205="","",'Historical Data'!A205)</f>
        <v/>
      </c>
      <c r="C214" s="322" t="str">
        <f>IF(OR('Historical Data'!B205="",'Historical Data'!B205=45616),"",'Historical Data'!B205)</f>
        <v/>
      </c>
      <c r="D214" s="112" t="str">
        <f>IF('Historical Data'!AG205="","",'Historical Data'!AG205)</f>
        <v/>
      </c>
      <c r="F214" s="111" t="str">
        <f>IF('Historical Data'!BO205="","",'Historical Data'!BO205)</f>
        <v/>
      </c>
      <c r="G214" s="113" t="str">
        <f>IF('Historical Data'!BP205="","",'Historical Data'!BP205)</f>
        <v/>
      </c>
      <c r="H214" s="114" t="str">
        <f>IF('Historical Data'!BQ205="","",'Historical Data'!BQ205)</f>
        <v/>
      </c>
      <c r="I214" s="112" t="str">
        <f>IF('Historical Data'!BR205="","",'Historical Data'!BR205)</f>
        <v/>
      </c>
      <c r="K214" s="111" t="str">
        <f>IF('Historical Data'!BS205="","",'Historical Data'!BS205)</f>
        <v/>
      </c>
      <c r="L214" s="111" t="str">
        <f>IF('Historical Data'!BT205="","",'Historical Data'!BT205)</f>
        <v/>
      </c>
      <c r="M214" s="114" t="str">
        <f>IF('Historical Data'!BU205="","",'Historical Data'!BU205)</f>
        <v/>
      </c>
      <c r="N214" s="112" t="str">
        <f>IF('Historical Data'!BV205="","",'Historical Data'!BV205)</f>
        <v/>
      </c>
      <c r="P214" s="143" t="str">
        <f>IF('Historical Data'!BW205="","",'Historical Data'!BW205)</f>
        <v/>
      </c>
      <c r="Q214" s="143" t="str">
        <f>IF('Historical Data'!BX205="","",'Historical Data'!BX205)</f>
        <v/>
      </c>
    </row>
    <row r="215" spans="2:17" ht="15.5" thickTop="1" thickBot="1">
      <c r="B215" s="110" t="str">
        <f>IF('Historical Data'!A206="","",'Historical Data'!A206)</f>
        <v/>
      </c>
      <c r="C215" s="322" t="str">
        <f>IF(OR('Historical Data'!B206="",'Historical Data'!B206=45616),"",'Historical Data'!B206)</f>
        <v/>
      </c>
      <c r="D215" s="112" t="str">
        <f>IF('Historical Data'!AG206="","",'Historical Data'!AG206)</f>
        <v/>
      </c>
      <c r="F215" s="111" t="str">
        <f>IF('Historical Data'!BO206="","",'Historical Data'!BO206)</f>
        <v/>
      </c>
      <c r="G215" s="113" t="str">
        <f>IF('Historical Data'!BP206="","",'Historical Data'!BP206)</f>
        <v/>
      </c>
      <c r="H215" s="114" t="str">
        <f>IF('Historical Data'!BQ206="","",'Historical Data'!BQ206)</f>
        <v/>
      </c>
      <c r="I215" s="112" t="str">
        <f>IF('Historical Data'!BR206="","",'Historical Data'!BR206)</f>
        <v/>
      </c>
      <c r="K215" s="111" t="str">
        <f>IF('Historical Data'!BS206="","",'Historical Data'!BS206)</f>
        <v/>
      </c>
      <c r="L215" s="111" t="str">
        <f>IF('Historical Data'!BT206="","",'Historical Data'!BT206)</f>
        <v/>
      </c>
      <c r="M215" s="114" t="str">
        <f>IF('Historical Data'!BU206="","",'Historical Data'!BU206)</f>
        <v/>
      </c>
      <c r="N215" s="112" t="str">
        <f>IF('Historical Data'!BV206="","",'Historical Data'!BV206)</f>
        <v/>
      </c>
      <c r="P215" s="143" t="str">
        <f>IF('Historical Data'!BW206="","",'Historical Data'!BW206)</f>
        <v/>
      </c>
      <c r="Q215" s="143" t="str">
        <f>IF('Historical Data'!BX206="","",'Historical Data'!BX206)</f>
        <v/>
      </c>
    </row>
    <row r="216" spans="2:17" ht="15.5" thickTop="1" thickBot="1">
      <c r="B216" s="110" t="str">
        <f>IF('Historical Data'!A207="","",'Historical Data'!A207)</f>
        <v/>
      </c>
      <c r="C216" s="322" t="str">
        <f>IF(OR('Historical Data'!B207="",'Historical Data'!B207=45616),"",'Historical Data'!B207)</f>
        <v/>
      </c>
      <c r="D216" s="112" t="str">
        <f>IF('Historical Data'!AG207="","",'Historical Data'!AG207)</f>
        <v/>
      </c>
      <c r="F216" s="111" t="str">
        <f>IF('Historical Data'!BO207="","",'Historical Data'!BO207)</f>
        <v/>
      </c>
      <c r="G216" s="113" t="str">
        <f>IF('Historical Data'!BP207="","",'Historical Data'!BP207)</f>
        <v/>
      </c>
      <c r="H216" s="114" t="str">
        <f>IF('Historical Data'!BQ207="","",'Historical Data'!BQ207)</f>
        <v/>
      </c>
      <c r="I216" s="112" t="str">
        <f>IF('Historical Data'!BR207="","",'Historical Data'!BR207)</f>
        <v/>
      </c>
      <c r="K216" s="111" t="str">
        <f>IF('Historical Data'!BS207="","",'Historical Data'!BS207)</f>
        <v/>
      </c>
      <c r="L216" s="111" t="str">
        <f>IF('Historical Data'!BT207="","",'Historical Data'!BT207)</f>
        <v/>
      </c>
      <c r="M216" s="114" t="str">
        <f>IF('Historical Data'!BU207="","",'Historical Data'!BU207)</f>
        <v/>
      </c>
      <c r="N216" s="112" t="str">
        <f>IF('Historical Data'!BV207="","",'Historical Data'!BV207)</f>
        <v/>
      </c>
      <c r="P216" s="143" t="str">
        <f>IF('Historical Data'!BW207="","",'Historical Data'!BW207)</f>
        <v/>
      </c>
      <c r="Q216" s="143" t="str">
        <f>IF('Historical Data'!BX207="","",'Historical Data'!BX207)</f>
        <v/>
      </c>
    </row>
    <row r="217" spans="2:17" ht="15.5" thickTop="1" thickBot="1">
      <c r="B217" s="110" t="str">
        <f>IF('Historical Data'!A208="","",'Historical Data'!A208)</f>
        <v/>
      </c>
      <c r="C217" s="322" t="str">
        <f>IF(OR('Historical Data'!B208="",'Historical Data'!B208=45616),"",'Historical Data'!B208)</f>
        <v/>
      </c>
      <c r="D217" s="112" t="str">
        <f>IF('Historical Data'!AG208="","",'Historical Data'!AG208)</f>
        <v/>
      </c>
      <c r="F217" s="111" t="str">
        <f>IF('Historical Data'!BO208="","",'Historical Data'!BO208)</f>
        <v/>
      </c>
      <c r="G217" s="113" t="str">
        <f>IF('Historical Data'!BP208="","",'Historical Data'!BP208)</f>
        <v/>
      </c>
      <c r="H217" s="114" t="str">
        <f>IF('Historical Data'!BQ208="","",'Historical Data'!BQ208)</f>
        <v/>
      </c>
      <c r="I217" s="112" t="str">
        <f>IF('Historical Data'!BR208="","",'Historical Data'!BR208)</f>
        <v/>
      </c>
      <c r="K217" s="111" t="str">
        <f>IF('Historical Data'!BS208="","",'Historical Data'!BS208)</f>
        <v/>
      </c>
      <c r="L217" s="111" t="str">
        <f>IF('Historical Data'!BT208="","",'Historical Data'!BT208)</f>
        <v/>
      </c>
      <c r="M217" s="114" t="str">
        <f>IF('Historical Data'!BU208="","",'Historical Data'!BU208)</f>
        <v/>
      </c>
      <c r="N217" s="112" t="str">
        <f>IF('Historical Data'!BV208="","",'Historical Data'!BV208)</f>
        <v/>
      </c>
      <c r="P217" s="143" t="str">
        <f>IF('Historical Data'!BW208="","",'Historical Data'!BW208)</f>
        <v/>
      </c>
      <c r="Q217" s="143" t="str">
        <f>IF('Historical Data'!BX208="","",'Historical Data'!BX208)</f>
        <v/>
      </c>
    </row>
    <row r="218" spans="2:17" ht="15.5" thickTop="1" thickBot="1">
      <c r="B218" s="110" t="str">
        <f>IF('Historical Data'!A209="","",'Historical Data'!A209)</f>
        <v/>
      </c>
      <c r="C218" s="322" t="str">
        <f>IF(OR('Historical Data'!B209="",'Historical Data'!B209=45616),"",'Historical Data'!B209)</f>
        <v/>
      </c>
      <c r="D218" s="112" t="str">
        <f>IF('Historical Data'!AG209="","",'Historical Data'!AG209)</f>
        <v/>
      </c>
      <c r="F218" s="111" t="str">
        <f>IF('Historical Data'!BO209="","",'Historical Data'!BO209)</f>
        <v/>
      </c>
      <c r="G218" s="113" t="str">
        <f>IF('Historical Data'!BP209="","",'Historical Data'!BP209)</f>
        <v/>
      </c>
      <c r="H218" s="114" t="str">
        <f>IF('Historical Data'!BQ209="","",'Historical Data'!BQ209)</f>
        <v/>
      </c>
      <c r="I218" s="112" t="str">
        <f>IF('Historical Data'!BR209="","",'Historical Data'!BR209)</f>
        <v/>
      </c>
      <c r="K218" s="111" t="str">
        <f>IF('Historical Data'!BS209="","",'Historical Data'!BS209)</f>
        <v/>
      </c>
      <c r="L218" s="111" t="str">
        <f>IF('Historical Data'!BT209="","",'Historical Data'!BT209)</f>
        <v/>
      </c>
      <c r="M218" s="114" t="str">
        <f>IF('Historical Data'!BU209="","",'Historical Data'!BU209)</f>
        <v/>
      </c>
      <c r="N218" s="112" t="str">
        <f>IF('Historical Data'!BV209="","",'Historical Data'!BV209)</f>
        <v/>
      </c>
      <c r="P218" s="143" t="str">
        <f>IF('Historical Data'!BW209="","",'Historical Data'!BW209)</f>
        <v/>
      </c>
      <c r="Q218" s="143" t="str">
        <f>IF('Historical Data'!BX209="","",'Historical Data'!BX209)</f>
        <v/>
      </c>
    </row>
    <row r="219" spans="2:17" ht="15.5" thickTop="1" thickBot="1">
      <c r="B219" s="110" t="str">
        <f>IF('Historical Data'!A210="","",'Historical Data'!A210)</f>
        <v/>
      </c>
      <c r="C219" s="322" t="str">
        <f>IF(OR('Historical Data'!B210="",'Historical Data'!B210=45616),"",'Historical Data'!B210)</f>
        <v/>
      </c>
      <c r="D219" s="112" t="str">
        <f>IF('Historical Data'!AG210="","",'Historical Data'!AG210)</f>
        <v/>
      </c>
      <c r="F219" s="111" t="str">
        <f>IF('Historical Data'!BO210="","",'Historical Data'!BO210)</f>
        <v/>
      </c>
      <c r="G219" s="113" t="str">
        <f>IF('Historical Data'!BP210="","",'Historical Data'!BP210)</f>
        <v/>
      </c>
      <c r="H219" s="114" t="str">
        <f>IF('Historical Data'!BQ210="","",'Historical Data'!BQ210)</f>
        <v/>
      </c>
      <c r="I219" s="112" t="str">
        <f>IF('Historical Data'!BR210="","",'Historical Data'!BR210)</f>
        <v/>
      </c>
      <c r="K219" s="111" t="str">
        <f>IF('Historical Data'!BS210="","",'Historical Data'!BS210)</f>
        <v/>
      </c>
      <c r="L219" s="111" t="str">
        <f>IF('Historical Data'!BT210="","",'Historical Data'!BT210)</f>
        <v/>
      </c>
      <c r="M219" s="114" t="str">
        <f>IF('Historical Data'!BU210="","",'Historical Data'!BU210)</f>
        <v/>
      </c>
      <c r="N219" s="112" t="str">
        <f>IF('Historical Data'!BV210="","",'Historical Data'!BV210)</f>
        <v/>
      </c>
      <c r="P219" s="143" t="str">
        <f>IF('Historical Data'!BW210="","",'Historical Data'!BW210)</f>
        <v/>
      </c>
      <c r="Q219" s="143" t="str">
        <f>IF('Historical Data'!BX210="","",'Historical Data'!BX210)</f>
        <v/>
      </c>
    </row>
    <row r="220" spans="2:17" ht="15.5" thickTop="1" thickBot="1">
      <c r="B220" s="110" t="str">
        <f>IF('Historical Data'!A211="","",'Historical Data'!A211)</f>
        <v/>
      </c>
      <c r="C220" s="322" t="str">
        <f>IF(OR('Historical Data'!B211="",'Historical Data'!B211=45616),"",'Historical Data'!B211)</f>
        <v/>
      </c>
      <c r="D220" s="112" t="str">
        <f>IF('Historical Data'!AG211="","",'Historical Data'!AG211)</f>
        <v/>
      </c>
      <c r="F220" s="111" t="str">
        <f>IF('Historical Data'!BO211="","",'Historical Data'!BO211)</f>
        <v/>
      </c>
      <c r="G220" s="113" t="str">
        <f>IF('Historical Data'!BP211="","",'Historical Data'!BP211)</f>
        <v/>
      </c>
      <c r="H220" s="114" t="str">
        <f>IF('Historical Data'!BQ211="","",'Historical Data'!BQ211)</f>
        <v/>
      </c>
      <c r="I220" s="112" t="str">
        <f>IF('Historical Data'!BR211="","",'Historical Data'!BR211)</f>
        <v/>
      </c>
      <c r="K220" s="111" t="str">
        <f>IF('Historical Data'!BS211="","",'Historical Data'!BS211)</f>
        <v/>
      </c>
      <c r="L220" s="111" t="str">
        <f>IF('Historical Data'!BT211="","",'Historical Data'!BT211)</f>
        <v/>
      </c>
      <c r="M220" s="114" t="str">
        <f>IF('Historical Data'!BU211="","",'Historical Data'!BU211)</f>
        <v/>
      </c>
      <c r="N220" s="112" t="str">
        <f>IF('Historical Data'!BV211="","",'Historical Data'!BV211)</f>
        <v/>
      </c>
      <c r="P220" s="143" t="str">
        <f>IF('Historical Data'!BW211="","",'Historical Data'!BW211)</f>
        <v/>
      </c>
      <c r="Q220" s="143" t="str">
        <f>IF('Historical Data'!BX211="","",'Historical Data'!BX211)</f>
        <v/>
      </c>
    </row>
    <row r="221" spans="2:17" ht="15.5" thickTop="1" thickBot="1">
      <c r="B221" s="110" t="str">
        <f>IF('Historical Data'!A212="","",'Historical Data'!A212)</f>
        <v/>
      </c>
      <c r="C221" s="322" t="str">
        <f>IF(OR('Historical Data'!B212="",'Historical Data'!B212=45616),"",'Historical Data'!B212)</f>
        <v/>
      </c>
      <c r="D221" s="112" t="str">
        <f>IF('Historical Data'!AG212="","",'Historical Data'!AG212)</f>
        <v/>
      </c>
      <c r="F221" s="111" t="str">
        <f>IF('Historical Data'!BO212="","",'Historical Data'!BO212)</f>
        <v/>
      </c>
      <c r="G221" s="113" t="str">
        <f>IF('Historical Data'!BP212="","",'Historical Data'!BP212)</f>
        <v/>
      </c>
      <c r="H221" s="114" t="str">
        <f>IF('Historical Data'!BQ212="","",'Historical Data'!BQ212)</f>
        <v/>
      </c>
      <c r="I221" s="112" t="str">
        <f>IF('Historical Data'!BR212="","",'Historical Data'!BR212)</f>
        <v/>
      </c>
      <c r="K221" s="111" t="str">
        <f>IF('Historical Data'!BS212="","",'Historical Data'!BS212)</f>
        <v/>
      </c>
      <c r="L221" s="111" t="str">
        <f>IF('Historical Data'!BT212="","",'Historical Data'!BT212)</f>
        <v/>
      </c>
      <c r="M221" s="114" t="str">
        <f>IF('Historical Data'!BU212="","",'Historical Data'!BU212)</f>
        <v/>
      </c>
      <c r="N221" s="112" t="str">
        <f>IF('Historical Data'!BV212="","",'Historical Data'!BV212)</f>
        <v/>
      </c>
      <c r="P221" s="143" t="str">
        <f>IF('Historical Data'!BW212="","",'Historical Data'!BW212)</f>
        <v/>
      </c>
      <c r="Q221" s="143" t="str">
        <f>IF('Historical Data'!BX212="","",'Historical Data'!BX212)</f>
        <v/>
      </c>
    </row>
    <row r="222" spans="2:17" ht="15.5" thickTop="1" thickBot="1">
      <c r="B222" s="110" t="str">
        <f>IF('Historical Data'!A213="","",'Historical Data'!A213)</f>
        <v/>
      </c>
      <c r="C222" s="322" t="str">
        <f>IF(OR('Historical Data'!B213="",'Historical Data'!B213=45616),"",'Historical Data'!B213)</f>
        <v/>
      </c>
      <c r="D222" s="112" t="str">
        <f>IF('Historical Data'!AG213="","",'Historical Data'!AG213)</f>
        <v/>
      </c>
      <c r="F222" s="111" t="str">
        <f>IF('Historical Data'!BO213="","",'Historical Data'!BO213)</f>
        <v/>
      </c>
      <c r="G222" s="113" t="str">
        <f>IF('Historical Data'!BP213="","",'Historical Data'!BP213)</f>
        <v/>
      </c>
      <c r="H222" s="114" t="str">
        <f>IF('Historical Data'!BQ213="","",'Historical Data'!BQ213)</f>
        <v/>
      </c>
      <c r="I222" s="112" t="str">
        <f>IF('Historical Data'!BR213="","",'Historical Data'!BR213)</f>
        <v/>
      </c>
      <c r="K222" s="111" t="str">
        <f>IF('Historical Data'!BS213="","",'Historical Data'!BS213)</f>
        <v/>
      </c>
      <c r="L222" s="111" t="str">
        <f>IF('Historical Data'!BT213="","",'Historical Data'!BT213)</f>
        <v/>
      </c>
      <c r="M222" s="114" t="str">
        <f>IF('Historical Data'!BU213="","",'Historical Data'!BU213)</f>
        <v/>
      </c>
      <c r="N222" s="112" t="str">
        <f>IF('Historical Data'!BV213="","",'Historical Data'!BV213)</f>
        <v/>
      </c>
      <c r="P222" s="143" t="str">
        <f>IF('Historical Data'!BW213="","",'Historical Data'!BW213)</f>
        <v/>
      </c>
      <c r="Q222" s="143" t="str">
        <f>IF('Historical Data'!BX213="","",'Historical Data'!BX213)</f>
        <v/>
      </c>
    </row>
    <row r="223" spans="2:17" ht="15.5" thickTop="1" thickBot="1">
      <c r="B223" s="110" t="str">
        <f>IF('Historical Data'!A214="","",'Historical Data'!A214)</f>
        <v/>
      </c>
      <c r="C223" s="322" t="str">
        <f>IF(OR('Historical Data'!B214="",'Historical Data'!B214=45616),"",'Historical Data'!B214)</f>
        <v/>
      </c>
      <c r="D223" s="112" t="str">
        <f>IF('Historical Data'!AG214="","",'Historical Data'!AG214)</f>
        <v/>
      </c>
      <c r="F223" s="111" t="str">
        <f>IF('Historical Data'!BO214="","",'Historical Data'!BO214)</f>
        <v/>
      </c>
      <c r="G223" s="113" t="str">
        <f>IF('Historical Data'!BP214="","",'Historical Data'!BP214)</f>
        <v/>
      </c>
      <c r="H223" s="114" t="str">
        <f>IF('Historical Data'!BQ214="","",'Historical Data'!BQ214)</f>
        <v/>
      </c>
      <c r="I223" s="112" t="str">
        <f>IF('Historical Data'!BR214="","",'Historical Data'!BR214)</f>
        <v/>
      </c>
      <c r="K223" s="111" t="str">
        <f>IF('Historical Data'!BS214="","",'Historical Data'!BS214)</f>
        <v/>
      </c>
      <c r="L223" s="111" t="str">
        <f>IF('Historical Data'!BT214="","",'Historical Data'!BT214)</f>
        <v/>
      </c>
      <c r="M223" s="114" t="str">
        <f>IF('Historical Data'!BU214="","",'Historical Data'!BU214)</f>
        <v/>
      </c>
      <c r="N223" s="112" t="str">
        <f>IF('Historical Data'!BV214="","",'Historical Data'!BV214)</f>
        <v/>
      </c>
      <c r="P223" s="143" t="str">
        <f>IF('Historical Data'!BW214="","",'Historical Data'!BW214)</f>
        <v/>
      </c>
      <c r="Q223" s="143" t="str">
        <f>IF('Historical Data'!BX214="","",'Historical Data'!BX214)</f>
        <v/>
      </c>
    </row>
    <row r="224" spans="2:17" ht="15.5" thickTop="1" thickBot="1">
      <c r="B224" s="110" t="str">
        <f>IF('Historical Data'!A215="","",'Historical Data'!A215)</f>
        <v/>
      </c>
      <c r="C224" s="322" t="str">
        <f>IF(OR('Historical Data'!B215="",'Historical Data'!B215=45616),"",'Historical Data'!B215)</f>
        <v/>
      </c>
      <c r="D224" s="112" t="str">
        <f>IF('Historical Data'!AG215="","",'Historical Data'!AG215)</f>
        <v/>
      </c>
      <c r="F224" s="111" t="str">
        <f>IF('Historical Data'!BO215="","",'Historical Data'!BO215)</f>
        <v/>
      </c>
      <c r="G224" s="113" t="str">
        <f>IF('Historical Data'!BP215="","",'Historical Data'!BP215)</f>
        <v/>
      </c>
      <c r="H224" s="114" t="str">
        <f>IF('Historical Data'!BQ215="","",'Historical Data'!BQ215)</f>
        <v/>
      </c>
      <c r="I224" s="112" t="str">
        <f>IF('Historical Data'!BR215="","",'Historical Data'!BR215)</f>
        <v/>
      </c>
      <c r="K224" s="111" t="str">
        <f>IF('Historical Data'!BS215="","",'Historical Data'!BS215)</f>
        <v/>
      </c>
      <c r="L224" s="111" t="str">
        <f>IF('Historical Data'!BT215="","",'Historical Data'!BT215)</f>
        <v/>
      </c>
      <c r="M224" s="114" t="str">
        <f>IF('Historical Data'!BU215="","",'Historical Data'!BU215)</f>
        <v/>
      </c>
      <c r="N224" s="112" t="str">
        <f>IF('Historical Data'!BV215="","",'Historical Data'!BV215)</f>
        <v/>
      </c>
      <c r="P224" s="143" t="str">
        <f>IF('Historical Data'!BW215="","",'Historical Data'!BW215)</f>
        <v/>
      </c>
      <c r="Q224" s="143" t="str">
        <f>IF('Historical Data'!BX215="","",'Historical Data'!BX215)</f>
        <v/>
      </c>
    </row>
    <row r="225" spans="2:17" ht="15.5" thickTop="1" thickBot="1">
      <c r="B225" s="110" t="str">
        <f>IF('Historical Data'!A216="","",'Historical Data'!A216)</f>
        <v/>
      </c>
      <c r="C225" s="322" t="str">
        <f>IF(OR('Historical Data'!B216="",'Historical Data'!B216=45616),"",'Historical Data'!B216)</f>
        <v/>
      </c>
      <c r="D225" s="112" t="str">
        <f>IF('Historical Data'!AG216="","",'Historical Data'!AG216)</f>
        <v/>
      </c>
      <c r="F225" s="111" t="str">
        <f>IF('Historical Data'!BO216="","",'Historical Data'!BO216)</f>
        <v/>
      </c>
      <c r="G225" s="113" t="str">
        <f>IF('Historical Data'!BP216="","",'Historical Data'!BP216)</f>
        <v/>
      </c>
      <c r="H225" s="114" t="str">
        <f>IF('Historical Data'!BQ216="","",'Historical Data'!BQ216)</f>
        <v/>
      </c>
      <c r="I225" s="112" t="str">
        <f>IF('Historical Data'!BR216="","",'Historical Data'!BR216)</f>
        <v/>
      </c>
      <c r="K225" s="111" t="str">
        <f>IF('Historical Data'!BS216="","",'Historical Data'!BS216)</f>
        <v/>
      </c>
      <c r="L225" s="111" t="str">
        <f>IF('Historical Data'!BT216="","",'Historical Data'!BT216)</f>
        <v/>
      </c>
      <c r="M225" s="114" t="str">
        <f>IF('Historical Data'!BU216="","",'Historical Data'!BU216)</f>
        <v/>
      </c>
      <c r="N225" s="112" t="str">
        <f>IF('Historical Data'!BV216="","",'Historical Data'!BV216)</f>
        <v/>
      </c>
      <c r="P225" s="143" t="str">
        <f>IF('Historical Data'!BW216="","",'Historical Data'!BW216)</f>
        <v/>
      </c>
      <c r="Q225" s="143" t="str">
        <f>IF('Historical Data'!BX216="","",'Historical Data'!BX216)</f>
        <v/>
      </c>
    </row>
    <row r="226" spans="2:17" ht="15.5" thickTop="1" thickBot="1">
      <c r="B226" s="110" t="str">
        <f>IF('Historical Data'!A217="","",'Historical Data'!A217)</f>
        <v/>
      </c>
      <c r="C226" s="322" t="str">
        <f>IF(OR('Historical Data'!B217="",'Historical Data'!B217=45616),"",'Historical Data'!B217)</f>
        <v/>
      </c>
      <c r="D226" s="112" t="str">
        <f>IF('Historical Data'!AG217="","",'Historical Data'!AG217)</f>
        <v/>
      </c>
      <c r="F226" s="111" t="str">
        <f>IF('Historical Data'!BO217="","",'Historical Data'!BO217)</f>
        <v/>
      </c>
      <c r="G226" s="113" t="str">
        <f>IF('Historical Data'!BP217="","",'Historical Data'!BP217)</f>
        <v/>
      </c>
      <c r="H226" s="114" t="str">
        <f>IF('Historical Data'!BQ217="","",'Historical Data'!BQ217)</f>
        <v/>
      </c>
      <c r="I226" s="112" t="str">
        <f>IF('Historical Data'!BR217="","",'Historical Data'!BR217)</f>
        <v/>
      </c>
      <c r="K226" s="111" t="str">
        <f>IF('Historical Data'!BS217="","",'Historical Data'!BS217)</f>
        <v/>
      </c>
      <c r="L226" s="111" t="str">
        <f>IF('Historical Data'!BT217="","",'Historical Data'!BT217)</f>
        <v/>
      </c>
      <c r="M226" s="114" t="str">
        <f>IF('Historical Data'!BU217="","",'Historical Data'!BU217)</f>
        <v/>
      </c>
      <c r="N226" s="112" t="str">
        <f>IF('Historical Data'!BV217="","",'Historical Data'!BV217)</f>
        <v/>
      </c>
      <c r="P226" s="143" t="str">
        <f>IF('Historical Data'!BW217="","",'Historical Data'!BW217)</f>
        <v/>
      </c>
      <c r="Q226" s="143" t="str">
        <f>IF('Historical Data'!BX217="","",'Historical Data'!BX217)</f>
        <v/>
      </c>
    </row>
    <row r="227" spans="2:17" ht="15.5" thickTop="1" thickBot="1">
      <c r="B227" s="110" t="str">
        <f>IF('Historical Data'!A218="","",'Historical Data'!A218)</f>
        <v/>
      </c>
      <c r="C227" s="322" t="str">
        <f>IF(OR('Historical Data'!B218="",'Historical Data'!B218=45616),"",'Historical Data'!B218)</f>
        <v/>
      </c>
      <c r="D227" s="112" t="str">
        <f>IF('Historical Data'!AG218="","",'Historical Data'!AG218)</f>
        <v/>
      </c>
      <c r="F227" s="111" t="str">
        <f>IF('Historical Data'!BO218="","",'Historical Data'!BO218)</f>
        <v/>
      </c>
      <c r="G227" s="113" t="str">
        <f>IF('Historical Data'!BP218="","",'Historical Data'!BP218)</f>
        <v/>
      </c>
      <c r="H227" s="114" t="str">
        <f>IF('Historical Data'!BQ218="","",'Historical Data'!BQ218)</f>
        <v/>
      </c>
      <c r="I227" s="112" t="str">
        <f>IF('Historical Data'!BR218="","",'Historical Data'!BR218)</f>
        <v/>
      </c>
      <c r="K227" s="111" t="str">
        <f>IF('Historical Data'!BS218="","",'Historical Data'!BS218)</f>
        <v/>
      </c>
      <c r="L227" s="111" t="str">
        <f>IF('Historical Data'!BT218="","",'Historical Data'!BT218)</f>
        <v/>
      </c>
      <c r="M227" s="114" t="str">
        <f>IF('Historical Data'!BU218="","",'Historical Data'!BU218)</f>
        <v/>
      </c>
      <c r="N227" s="112" t="str">
        <f>IF('Historical Data'!BV218="","",'Historical Data'!BV218)</f>
        <v/>
      </c>
      <c r="P227" s="143" t="str">
        <f>IF('Historical Data'!BW218="","",'Historical Data'!BW218)</f>
        <v/>
      </c>
      <c r="Q227" s="143" t="str">
        <f>IF('Historical Data'!BX218="","",'Historical Data'!BX218)</f>
        <v/>
      </c>
    </row>
    <row r="228" spans="2:17" ht="15.5" thickTop="1" thickBot="1">
      <c r="B228" s="110" t="str">
        <f>IF('Historical Data'!A219="","",'Historical Data'!A219)</f>
        <v/>
      </c>
      <c r="C228" s="322" t="str">
        <f>IF(OR('Historical Data'!B219="",'Historical Data'!B219=45616),"",'Historical Data'!B219)</f>
        <v/>
      </c>
      <c r="D228" s="112" t="str">
        <f>IF('Historical Data'!AG219="","",'Historical Data'!AG219)</f>
        <v/>
      </c>
      <c r="F228" s="111" t="str">
        <f>IF('Historical Data'!BO219="","",'Historical Data'!BO219)</f>
        <v/>
      </c>
      <c r="G228" s="113" t="str">
        <f>IF('Historical Data'!BP219="","",'Historical Data'!BP219)</f>
        <v/>
      </c>
      <c r="H228" s="114" t="str">
        <f>IF('Historical Data'!BQ219="","",'Historical Data'!BQ219)</f>
        <v/>
      </c>
      <c r="I228" s="112" t="str">
        <f>IF('Historical Data'!BR219="","",'Historical Data'!BR219)</f>
        <v/>
      </c>
      <c r="K228" s="111" t="str">
        <f>IF('Historical Data'!BS219="","",'Historical Data'!BS219)</f>
        <v/>
      </c>
      <c r="L228" s="111" t="str">
        <f>IF('Historical Data'!BT219="","",'Historical Data'!BT219)</f>
        <v/>
      </c>
      <c r="M228" s="114" t="str">
        <f>IF('Historical Data'!BU219="","",'Historical Data'!BU219)</f>
        <v/>
      </c>
      <c r="N228" s="112" t="str">
        <f>IF('Historical Data'!BV219="","",'Historical Data'!BV219)</f>
        <v/>
      </c>
      <c r="P228" s="143" t="str">
        <f>IF('Historical Data'!BW219="","",'Historical Data'!BW219)</f>
        <v/>
      </c>
      <c r="Q228" s="143" t="str">
        <f>IF('Historical Data'!BX219="","",'Historical Data'!BX219)</f>
        <v/>
      </c>
    </row>
    <row r="229" spans="2:17" ht="15.5" thickTop="1" thickBot="1">
      <c r="B229" s="110" t="str">
        <f>IF('Historical Data'!A220="","",'Historical Data'!A220)</f>
        <v/>
      </c>
      <c r="C229" s="322" t="str">
        <f>IF(OR('Historical Data'!B220="",'Historical Data'!B220=45616),"",'Historical Data'!B220)</f>
        <v/>
      </c>
      <c r="D229" s="112" t="str">
        <f>IF('Historical Data'!AG220="","",'Historical Data'!AG220)</f>
        <v/>
      </c>
      <c r="F229" s="111" t="str">
        <f>IF('Historical Data'!BO220="","",'Historical Data'!BO220)</f>
        <v/>
      </c>
      <c r="G229" s="113" t="str">
        <f>IF('Historical Data'!BP220="","",'Historical Data'!BP220)</f>
        <v/>
      </c>
      <c r="H229" s="114" t="str">
        <f>IF('Historical Data'!BQ220="","",'Historical Data'!BQ220)</f>
        <v/>
      </c>
      <c r="I229" s="112" t="str">
        <f>IF('Historical Data'!BR220="","",'Historical Data'!BR220)</f>
        <v/>
      </c>
      <c r="K229" s="111" t="str">
        <f>IF('Historical Data'!BS220="","",'Historical Data'!BS220)</f>
        <v/>
      </c>
      <c r="L229" s="111" t="str">
        <f>IF('Historical Data'!BT220="","",'Historical Data'!BT220)</f>
        <v/>
      </c>
      <c r="M229" s="114" t="str">
        <f>IF('Historical Data'!BU220="","",'Historical Data'!BU220)</f>
        <v/>
      </c>
      <c r="N229" s="112" t="str">
        <f>IF('Historical Data'!BV220="","",'Historical Data'!BV220)</f>
        <v/>
      </c>
      <c r="P229" s="143" t="str">
        <f>IF('Historical Data'!BW220="","",'Historical Data'!BW220)</f>
        <v/>
      </c>
      <c r="Q229" s="143" t="str">
        <f>IF('Historical Data'!BX220="","",'Historical Data'!BX220)</f>
        <v/>
      </c>
    </row>
    <row r="230" spans="2:17" ht="15.5" thickTop="1" thickBot="1">
      <c r="B230" s="110" t="str">
        <f>IF('Historical Data'!A221="","",'Historical Data'!A221)</f>
        <v/>
      </c>
      <c r="C230" s="322" t="str">
        <f>IF(OR('Historical Data'!B221="",'Historical Data'!B221=45616),"",'Historical Data'!B221)</f>
        <v/>
      </c>
      <c r="D230" s="112" t="str">
        <f>IF('Historical Data'!AG221="","",'Historical Data'!AG221)</f>
        <v/>
      </c>
      <c r="F230" s="111" t="str">
        <f>IF('Historical Data'!BO221="","",'Historical Data'!BO221)</f>
        <v/>
      </c>
      <c r="G230" s="113" t="str">
        <f>IF('Historical Data'!BP221="","",'Historical Data'!BP221)</f>
        <v/>
      </c>
      <c r="H230" s="114" t="str">
        <f>IF('Historical Data'!BQ221="","",'Historical Data'!BQ221)</f>
        <v/>
      </c>
      <c r="I230" s="112" t="str">
        <f>IF('Historical Data'!BR221="","",'Historical Data'!BR221)</f>
        <v/>
      </c>
      <c r="K230" s="111" t="str">
        <f>IF('Historical Data'!BS221="","",'Historical Data'!BS221)</f>
        <v/>
      </c>
      <c r="L230" s="111" t="str">
        <f>IF('Historical Data'!BT221="","",'Historical Data'!BT221)</f>
        <v/>
      </c>
      <c r="M230" s="114" t="str">
        <f>IF('Historical Data'!BU221="","",'Historical Data'!BU221)</f>
        <v/>
      </c>
      <c r="N230" s="112" t="str">
        <f>IF('Historical Data'!BV221="","",'Historical Data'!BV221)</f>
        <v/>
      </c>
      <c r="P230" s="143" t="str">
        <f>IF('Historical Data'!BW221="","",'Historical Data'!BW221)</f>
        <v/>
      </c>
      <c r="Q230" s="143" t="str">
        <f>IF('Historical Data'!BX221="","",'Historical Data'!BX221)</f>
        <v/>
      </c>
    </row>
    <row r="231" spans="2:17" ht="15.5" thickTop="1" thickBot="1">
      <c r="B231" s="110" t="str">
        <f>IF('Historical Data'!A222="","",'Historical Data'!A222)</f>
        <v/>
      </c>
      <c r="C231" s="322" t="str">
        <f>IF(OR('Historical Data'!B222="",'Historical Data'!B222=45616),"",'Historical Data'!B222)</f>
        <v/>
      </c>
      <c r="D231" s="112" t="str">
        <f>IF('Historical Data'!AG222="","",'Historical Data'!AG222)</f>
        <v/>
      </c>
      <c r="F231" s="111" t="str">
        <f>IF('Historical Data'!BO222="","",'Historical Data'!BO222)</f>
        <v/>
      </c>
      <c r="G231" s="113" t="str">
        <f>IF('Historical Data'!BP222="","",'Historical Data'!BP222)</f>
        <v/>
      </c>
      <c r="H231" s="114" t="str">
        <f>IF('Historical Data'!BQ222="","",'Historical Data'!BQ222)</f>
        <v/>
      </c>
      <c r="I231" s="112" t="str">
        <f>IF('Historical Data'!BR222="","",'Historical Data'!BR222)</f>
        <v/>
      </c>
      <c r="K231" s="111" t="str">
        <f>IF('Historical Data'!BS222="","",'Historical Data'!BS222)</f>
        <v/>
      </c>
      <c r="L231" s="111" t="str">
        <f>IF('Historical Data'!BT222="","",'Historical Data'!BT222)</f>
        <v/>
      </c>
      <c r="M231" s="114" t="str">
        <f>IF('Historical Data'!BU222="","",'Historical Data'!BU222)</f>
        <v/>
      </c>
      <c r="N231" s="112" t="str">
        <f>IF('Historical Data'!BV222="","",'Historical Data'!BV222)</f>
        <v/>
      </c>
      <c r="P231" s="143" t="str">
        <f>IF('Historical Data'!BW222="","",'Historical Data'!BW222)</f>
        <v/>
      </c>
      <c r="Q231" s="143" t="str">
        <f>IF('Historical Data'!BX222="","",'Historical Data'!BX222)</f>
        <v/>
      </c>
    </row>
    <row r="232" spans="2:17" ht="15.5" thickTop="1" thickBot="1">
      <c r="B232" s="110" t="str">
        <f>IF('Historical Data'!A223="","",'Historical Data'!A223)</f>
        <v/>
      </c>
      <c r="C232" s="322" t="str">
        <f>IF(OR('Historical Data'!B223="",'Historical Data'!B223=45616),"",'Historical Data'!B223)</f>
        <v/>
      </c>
      <c r="D232" s="112" t="str">
        <f>IF('Historical Data'!AG223="","",'Historical Data'!AG223)</f>
        <v/>
      </c>
      <c r="F232" s="111" t="str">
        <f>IF('Historical Data'!BO223="","",'Historical Data'!BO223)</f>
        <v/>
      </c>
      <c r="G232" s="113" t="str">
        <f>IF('Historical Data'!BP223="","",'Historical Data'!BP223)</f>
        <v/>
      </c>
      <c r="H232" s="114" t="str">
        <f>IF('Historical Data'!BQ223="","",'Historical Data'!BQ223)</f>
        <v/>
      </c>
      <c r="I232" s="112" t="str">
        <f>IF('Historical Data'!BR223="","",'Historical Data'!BR223)</f>
        <v/>
      </c>
      <c r="K232" s="111" t="str">
        <f>IF('Historical Data'!BS223="","",'Historical Data'!BS223)</f>
        <v/>
      </c>
      <c r="L232" s="111" t="str">
        <f>IF('Historical Data'!BT223="","",'Historical Data'!BT223)</f>
        <v/>
      </c>
      <c r="M232" s="114" t="str">
        <f>IF('Historical Data'!BU223="","",'Historical Data'!BU223)</f>
        <v/>
      </c>
      <c r="N232" s="112" t="str">
        <f>IF('Historical Data'!BV223="","",'Historical Data'!BV223)</f>
        <v/>
      </c>
      <c r="P232" s="143" t="str">
        <f>IF('Historical Data'!BW223="","",'Historical Data'!BW223)</f>
        <v/>
      </c>
      <c r="Q232" s="143" t="str">
        <f>IF('Historical Data'!BX223="","",'Historical Data'!BX223)</f>
        <v/>
      </c>
    </row>
    <row r="233" spans="2:17" ht="15.5" thickTop="1" thickBot="1">
      <c r="B233" s="110" t="str">
        <f>IF('Historical Data'!A224="","",'Historical Data'!A224)</f>
        <v/>
      </c>
      <c r="C233" s="322" t="str">
        <f>IF(OR('Historical Data'!B224="",'Historical Data'!B224=45616),"",'Historical Data'!B224)</f>
        <v/>
      </c>
      <c r="D233" s="112" t="str">
        <f>IF('Historical Data'!AG224="","",'Historical Data'!AG224)</f>
        <v/>
      </c>
      <c r="F233" s="111" t="str">
        <f>IF('Historical Data'!BO224="","",'Historical Data'!BO224)</f>
        <v/>
      </c>
      <c r="G233" s="113" t="str">
        <f>IF('Historical Data'!BP224="","",'Historical Data'!BP224)</f>
        <v/>
      </c>
      <c r="H233" s="114" t="str">
        <f>IF('Historical Data'!BQ224="","",'Historical Data'!BQ224)</f>
        <v/>
      </c>
      <c r="I233" s="112" t="str">
        <f>IF('Historical Data'!BR224="","",'Historical Data'!BR224)</f>
        <v/>
      </c>
      <c r="K233" s="111" t="str">
        <f>IF('Historical Data'!BS224="","",'Historical Data'!BS224)</f>
        <v/>
      </c>
      <c r="L233" s="111" t="str">
        <f>IF('Historical Data'!BT224="","",'Historical Data'!BT224)</f>
        <v/>
      </c>
      <c r="M233" s="114" t="str">
        <f>IF('Historical Data'!BU224="","",'Historical Data'!BU224)</f>
        <v/>
      </c>
      <c r="N233" s="112" t="str">
        <f>IF('Historical Data'!BV224="","",'Historical Data'!BV224)</f>
        <v/>
      </c>
      <c r="P233" s="143" t="str">
        <f>IF('Historical Data'!BW224="","",'Historical Data'!BW224)</f>
        <v/>
      </c>
      <c r="Q233" s="143" t="str">
        <f>IF('Historical Data'!BX224="","",'Historical Data'!BX224)</f>
        <v/>
      </c>
    </row>
    <row r="234" spans="2:17" ht="15.5" thickTop="1" thickBot="1">
      <c r="B234" s="110" t="str">
        <f>IF('Historical Data'!A225="","",'Historical Data'!A225)</f>
        <v/>
      </c>
      <c r="C234" s="322" t="str">
        <f>IF(OR('Historical Data'!B225="",'Historical Data'!B225=45616),"",'Historical Data'!B225)</f>
        <v/>
      </c>
      <c r="D234" s="112" t="str">
        <f>IF('Historical Data'!AG225="","",'Historical Data'!AG225)</f>
        <v/>
      </c>
      <c r="F234" s="111" t="str">
        <f>IF('Historical Data'!BO225="","",'Historical Data'!BO225)</f>
        <v/>
      </c>
      <c r="G234" s="113" t="str">
        <f>IF('Historical Data'!BP225="","",'Historical Data'!BP225)</f>
        <v/>
      </c>
      <c r="H234" s="114" t="str">
        <f>IF('Historical Data'!BQ225="","",'Historical Data'!BQ225)</f>
        <v/>
      </c>
      <c r="I234" s="112" t="str">
        <f>IF('Historical Data'!BR225="","",'Historical Data'!BR225)</f>
        <v/>
      </c>
      <c r="K234" s="111" t="str">
        <f>IF('Historical Data'!BS225="","",'Historical Data'!BS225)</f>
        <v/>
      </c>
      <c r="L234" s="111" t="str">
        <f>IF('Historical Data'!BT225="","",'Historical Data'!BT225)</f>
        <v/>
      </c>
      <c r="M234" s="114" t="str">
        <f>IF('Historical Data'!BU225="","",'Historical Data'!BU225)</f>
        <v/>
      </c>
      <c r="N234" s="112" t="str">
        <f>IF('Historical Data'!BV225="","",'Historical Data'!BV225)</f>
        <v/>
      </c>
      <c r="P234" s="143" t="str">
        <f>IF('Historical Data'!BW225="","",'Historical Data'!BW225)</f>
        <v/>
      </c>
      <c r="Q234" s="143" t="str">
        <f>IF('Historical Data'!BX225="","",'Historical Data'!BX225)</f>
        <v/>
      </c>
    </row>
    <row r="235" spans="2:17" ht="15.5" thickTop="1" thickBot="1">
      <c r="B235" s="110" t="str">
        <f>IF('Historical Data'!A226="","",'Historical Data'!A226)</f>
        <v/>
      </c>
      <c r="C235" s="322" t="str">
        <f>IF(OR('Historical Data'!B226="",'Historical Data'!B226=45616),"",'Historical Data'!B226)</f>
        <v/>
      </c>
      <c r="D235" s="112" t="str">
        <f>IF('Historical Data'!AG226="","",'Historical Data'!AG226)</f>
        <v/>
      </c>
      <c r="F235" s="111" t="str">
        <f>IF('Historical Data'!BO226="","",'Historical Data'!BO226)</f>
        <v/>
      </c>
      <c r="G235" s="113" t="str">
        <f>IF('Historical Data'!BP226="","",'Historical Data'!BP226)</f>
        <v/>
      </c>
      <c r="H235" s="114" t="str">
        <f>IF('Historical Data'!BQ226="","",'Historical Data'!BQ226)</f>
        <v/>
      </c>
      <c r="I235" s="112" t="str">
        <f>IF('Historical Data'!BR226="","",'Historical Data'!BR226)</f>
        <v/>
      </c>
      <c r="K235" s="111" t="str">
        <f>IF('Historical Data'!BS226="","",'Historical Data'!BS226)</f>
        <v/>
      </c>
      <c r="L235" s="111" t="str">
        <f>IF('Historical Data'!BT226="","",'Historical Data'!BT226)</f>
        <v/>
      </c>
      <c r="M235" s="114" t="str">
        <f>IF('Historical Data'!BU226="","",'Historical Data'!BU226)</f>
        <v/>
      </c>
      <c r="N235" s="112" t="str">
        <f>IF('Historical Data'!BV226="","",'Historical Data'!BV226)</f>
        <v/>
      </c>
      <c r="P235" s="143" t="str">
        <f>IF('Historical Data'!BW226="","",'Historical Data'!BW226)</f>
        <v/>
      </c>
      <c r="Q235" s="143" t="str">
        <f>IF('Historical Data'!BX226="","",'Historical Data'!BX226)</f>
        <v/>
      </c>
    </row>
    <row r="236" spans="2:17" ht="15.5" thickTop="1" thickBot="1">
      <c r="B236" s="110" t="str">
        <f>IF('Historical Data'!A227="","",'Historical Data'!A227)</f>
        <v/>
      </c>
      <c r="C236" s="322" t="str">
        <f>IF(OR('Historical Data'!B227="",'Historical Data'!B227=45616),"",'Historical Data'!B227)</f>
        <v/>
      </c>
      <c r="D236" s="112" t="str">
        <f>IF('Historical Data'!AG227="","",'Historical Data'!AG227)</f>
        <v/>
      </c>
      <c r="F236" s="111" t="str">
        <f>IF('Historical Data'!BO227="","",'Historical Data'!BO227)</f>
        <v/>
      </c>
      <c r="G236" s="113" t="str">
        <f>IF('Historical Data'!BP227="","",'Historical Data'!BP227)</f>
        <v/>
      </c>
      <c r="H236" s="114" t="str">
        <f>IF('Historical Data'!BQ227="","",'Historical Data'!BQ227)</f>
        <v/>
      </c>
      <c r="I236" s="112" t="str">
        <f>IF('Historical Data'!BR227="","",'Historical Data'!BR227)</f>
        <v/>
      </c>
      <c r="K236" s="111" t="str">
        <f>IF('Historical Data'!BS227="","",'Historical Data'!BS227)</f>
        <v/>
      </c>
      <c r="L236" s="111" t="str">
        <f>IF('Historical Data'!BT227="","",'Historical Data'!BT227)</f>
        <v/>
      </c>
      <c r="M236" s="114" t="str">
        <f>IF('Historical Data'!BU227="","",'Historical Data'!BU227)</f>
        <v/>
      </c>
      <c r="N236" s="112" t="str">
        <f>IF('Historical Data'!BV227="","",'Historical Data'!BV227)</f>
        <v/>
      </c>
      <c r="P236" s="143" t="str">
        <f>IF('Historical Data'!BW227="","",'Historical Data'!BW227)</f>
        <v/>
      </c>
      <c r="Q236" s="143" t="str">
        <f>IF('Historical Data'!BX227="","",'Historical Data'!BX227)</f>
        <v/>
      </c>
    </row>
    <row r="237" spans="2:17" ht="15.5" thickTop="1" thickBot="1">
      <c r="B237" s="110" t="str">
        <f>IF('Historical Data'!A228="","",'Historical Data'!A228)</f>
        <v/>
      </c>
      <c r="C237" s="322" t="str">
        <f>IF(OR('Historical Data'!B228="",'Historical Data'!B228=45616),"",'Historical Data'!B228)</f>
        <v/>
      </c>
      <c r="D237" s="112" t="str">
        <f>IF('Historical Data'!AG228="","",'Historical Data'!AG228)</f>
        <v/>
      </c>
      <c r="F237" s="111" t="str">
        <f>IF('Historical Data'!BO228="","",'Historical Data'!BO228)</f>
        <v/>
      </c>
      <c r="G237" s="113" t="str">
        <f>IF('Historical Data'!BP228="","",'Historical Data'!BP228)</f>
        <v/>
      </c>
      <c r="H237" s="114" t="str">
        <f>IF('Historical Data'!BQ228="","",'Historical Data'!BQ228)</f>
        <v/>
      </c>
      <c r="I237" s="112" t="str">
        <f>IF('Historical Data'!BR228="","",'Historical Data'!BR228)</f>
        <v/>
      </c>
      <c r="K237" s="111" t="str">
        <f>IF('Historical Data'!BS228="","",'Historical Data'!BS228)</f>
        <v/>
      </c>
      <c r="L237" s="111" t="str">
        <f>IF('Historical Data'!BT228="","",'Historical Data'!BT228)</f>
        <v/>
      </c>
      <c r="M237" s="114" t="str">
        <f>IF('Historical Data'!BU228="","",'Historical Data'!BU228)</f>
        <v/>
      </c>
      <c r="N237" s="112" t="str">
        <f>IF('Historical Data'!BV228="","",'Historical Data'!BV228)</f>
        <v/>
      </c>
      <c r="P237" s="143" t="str">
        <f>IF('Historical Data'!BW228="","",'Historical Data'!BW228)</f>
        <v/>
      </c>
      <c r="Q237" s="143" t="str">
        <f>IF('Historical Data'!BX228="","",'Historical Data'!BX228)</f>
        <v/>
      </c>
    </row>
    <row r="238" spans="2:17" ht="15.5" thickTop="1" thickBot="1">
      <c r="B238" s="110" t="str">
        <f>IF('Historical Data'!A229="","",'Historical Data'!A229)</f>
        <v/>
      </c>
      <c r="C238" s="322" t="str">
        <f>IF(OR('Historical Data'!B229="",'Historical Data'!B229=45616),"",'Historical Data'!B229)</f>
        <v/>
      </c>
      <c r="D238" s="112" t="str">
        <f>IF('Historical Data'!AG229="","",'Historical Data'!AG229)</f>
        <v/>
      </c>
      <c r="F238" s="111" t="str">
        <f>IF('Historical Data'!BO229="","",'Historical Data'!BO229)</f>
        <v/>
      </c>
      <c r="G238" s="113" t="str">
        <f>IF('Historical Data'!BP229="","",'Historical Data'!BP229)</f>
        <v/>
      </c>
      <c r="H238" s="114" t="str">
        <f>IF('Historical Data'!BQ229="","",'Historical Data'!BQ229)</f>
        <v/>
      </c>
      <c r="I238" s="112" t="str">
        <f>IF('Historical Data'!BR229="","",'Historical Data'!BR229)</f>
        <v/>
      </c>
      <c r="K238" s="111" t="str">
        <f>IF('Historical Data'!BS229="","",'Historical Data'!BS229)</f>
        <v/>
      </c>
      <c r="L238" s="111" t="str">
        <f>IF('Historical Data'!BT229="","",'Historical Data'!BT229)</f>
        <v/>
      </c>
      <c r="M238" s="114" t="str">
        <f>IF('Historical Data'!BU229="","",'Historical Data'!BU229)</f>
        <v/>
      </c>
      <c r="N238" s="112" t="str">
        <f>IF('Historical Data'!BV229="","",'Historical Data'!BV229)</f>
        <v/>
      </c>
      <c r="P238" s="143" t="str">
        <f>IF('Historical Data'!BW229="","",'Historical Data'!BW229)</f>
        <v/>
      </c>
      <c r="Q238" s="143" t="str">
        <f>IF('Historical Data'!BX229="","",'Historical Data'!BX229)</f>
        <v/>
      </c>
    </row>
    <row r="239" spans="2:17" ht="15.5" thickTop="1" thickBot="1">
      <c r="B239" s="110" t="str">
        <f>IF('Historical Data'!A230="","",'Historical Data'!A230)</f>
        <v/>
      </c>
      <c r="C239" s="322" t="str">
        <f>IF(OR('Historical Data'!B230="",'Historical Data'!B230=45616),"",'Historical Data'!B230)</f>
        <v/>
      </c>
      <c r="D239" s="112" t="str">
        <f>IF('Historical Data'!AG230="","",'Historical Data'!AG230)</f>
        <v/>
      </c>
      <c r="F239" s="111" t="str">
        <f>IF('Historical Data'!BO230="","",'Historical Data'!BO230)</f>
        <v/>
      </c>
      <c r="G239" s="113" t="str">
        <f>IF('Historical Data'!BP230="","",'Historical Data'!BP230)</f>
        <v/>
      </c>
      <c r="H239" s="114" t="str">
        <f>IF('Historical Data'!BQ230="","",'Historical Data'!BQ230)</f>
        <v/>
      </c>
      <c r="I239" s="112" t="str">
        <f>IF('Historical Data'!BR230="","",'Historical Data'!BR230)</f>
        <v/>
      </c>
      <c r="K239" s="111" t="str">
        <f>IF('Historical Data'!BS230="","",'Historical Data'!BS230)</f>
        <v/>
      </c>
      <c r="L239" s="111" t="str">
        <f>IF('Historical Data'!BT230="","",'Historical Data'!BT230)</f>
        <v/>
      </c>
      <c r="M239" s="114" t="str">
        <f>IF('Historical Data'!BU230="","",'Historical Data'!BU230)</f>
        <v/>
      </c>
      <c r="N239" s="112" t="str">
        <f>IF('Historical Data'!BV230="","",'Historical Data'!BV230)</f>
        <v/>
      </c>
      <c r="P239" s="143" t="str">
        <f>IF('Historical Data'!BW230="","",'Historical Data'!BW230)</f>
        <v/>
      </c>
      <c r="Q239" s="143" t="str">
        <f>IF('Historical Data'!BX230="","",'Historical Data'!BX230)</f>
        <v/>
      </c>
    </row>
    <row r="240" spans="2:17" ht="15.5" thickTop="1" thickBot="1">
      <c r="B240" s="110" t="str">
        <f>IF('Historical Data'!A231="","",'Historical Data'!A231)</f>
        <v/>
      </c>
      <c r="C240" s="322" t="str">
        <f>IF(OR('Historical Data'!B231="",'Historical Data'!B231=45616),"",'Historical Data'!B231)</f>
        <v/>
      </c>
      <c r="D240" s="112" t="str">
        <f>IF('Historical Data'!AG231="","",'Historical Data'!AG231)</f>
        <v/>
      </c>
      <c r="F240" s="111" t="str">
        <f>IF('Historical Data'!BO231="","",'Historical Data'!BO231)</f>
        <v/>
      </c>
      <c r="G240" s="113" t="str">
        <f>IF('Historical Data'!BP231="","",'Historical Data'!BP231)</f>
        <v/>
      </c>
      <c r="H240" s="114" t="str">
        <f>IF('Historical Data'!BQ231="","",'Historical Data'!BQ231)</f>
        <v/>
      </c>
      <c r="I240" s="112" t="str">
        <f>IF('Historical Data'!BR231="","",'Historical Data'!BR231)</f>
        <v/>
      </c>
      <c r="K240" s="111" t="str">
        <f>IF('Historical Data'!BS231="","",'Historical Data'!BS231)</f>
        <v/>
      </c>
      <c r="L240" s="111" t="str">
        <f>IF('Historical Data'!BT231="","",'Historical Data'!BT231)</f>
        <v/>
      </c>
      <c r="M240" s="114" t="str">
        <f>IF('Historical Data'!BU231="","",'Historical Data'!BU231)</f>
        <v/>
      </c>
      <c r="N240" s="112" t="str">
        <f>IF('Historical Data'!BV231="","",'Historical Data'!BV231)</f>
        <v/>
      </c>
      <c r="P240" s="143" t="str">
        <f>IF('Historical Data'!BW231="","",'Historical Data'!BW231)</f>
        <v/>
      </c>
      <c r="Q240" s="143" t="str">
        <f>IF('Historical Data'!BX231="","",'Historical Data'!BX231)</f>
        <v/>
      </c>
    </row>
    <row r="241" spans="2:17" ht="15.5" thickTop="1" thickBot="1">
      <c r="B241" s="110" t="str">
        <f>IF('Historical Data'!A232="","",'Historical Data'!A232)</f>
        <v/>
      </c>
      <c r="C241" s="322" t="str">
        <f>IF(OR('Historical Data'!B232="",'Historical Data'!B232=45616),"",'Historical Data'!B232)</f>
        <v/>
      </c>
      <c r="D241" s="112" t="str">
        <f>IF('Historical Data'!AG232="","",'Historical Data'!AG232)</f>
        <v/>
      </c>
      <c r="F241" s="111" t="str">
        <f>IF('Historical Data'!BO232="","",'Historical Data'!BO232)</f>
        <v/>
      </c>
      <c r="G241" s="113" t="str">
        <f>IF('Historical Data'!BP232="","",'Historical Data'!BP232)</f>
        <v/>
      </c>
      <c r="H241" s="114" t="str">
        <f>IF('Historical Data'!BQ232="","",'Historical Data'!BQ232)</f>
        <v/>
      </c>
      <c r="I241" s="112" t="str">
        <f>IF('Historical Data'!BR232="","",'Historical Data'!BR232)</f>
        <v/>
      </c>
      <c r="K241" s="111" t="str">
        <f>IF('Historical Data'!BS232="","",'Historical Data'!BS232)</f>
        <v/>
      </c>
      <c r="L241" s="111" t="str">
        <f>IF('Historical Data'!BT232="","",'Historical Data'!BT232)</f>
        <v/>
      </c>
      <c r="M241" s="114" t="str">
        <f>IF('Historical Data'!BU232="","",'Historical Data'!BU232)</f>
        <v/>
      </c>
      <c r="N241" s="112" t="str">
        <f>IF('Historical Data'!BV232="","",'Historical Data'!BV232)</f>
        <v/>
      </c>
      <c r="P241" s="143" t="str">
        <f>IF('Historical Data'!BW232="","",'Historical Data'!BW232)</f>
        <v/>
      </c>
      <c r="Q241" s="143" t="str">
        <f>IF('Historical Data'!BX232="","",'Historical Data'!BX232)</f>
        <v/>
      </c>
    </row>
    <row r="242" spans="2:17" ht="15.5" thickTop="1" thickBot="1">
      <c r="B242" s="110" t="str">
        <f>IF('Historical Data'!A233="","",'Historical Data'!A233)</f>
        <v/>
      </c>
      <c r="C242" s="322" t="str">
        <f>IF(OR('Historical Data'!B233="",'Historical Data'!B233=45616),"",'Historical Data'!B233)</f>
        <v/>
      </c>
      <c r="D242" s="112" t="str">
        <f>IF('Historical Data'!AG233="","",'Historical Data'!AG233)</f>
        <v/>
      </c>
      <c r="F242" s="111" t="str">
        <f>IF('Historical Data'!BO233="","",'Historical Data'!BO233)</f>
        <v/>
      </c>
      <c r="G242" s="113" t="str">
        <f>IF('Historical Data'!BP233="","",'Historical Data'!BP233)</f>
        <v/>
      </c>
      <c r="H242" s="114" t="str">
        <f>IF('Historical Data'!BQ233="","",'Historical Data'!BQ233)</f>
        <v/>
      </c>
      <c r="I242" s="112" t="str">
        <f>IF('Historical Data'!BR233="","",'Historical Data'!BR233)</f>
        <v/>
      </c>
      <c r="K242" s="111" t="str">
        <f>IF('Historical Data'!BS233="","",'Historical Data'!BS233)</f>
        <v/>
      </c>
      <c r="L242" s="111" t="str">
        <f>IF('Historical Data'!BT233="","",'Historical Data'!BT233)</f>
        <v/>
      </c>
      <c r="M242" s="114" t="str">
        <f>IF('Historical Data'!BU233="","",'Historical Data'!BU233)</f>
        <v/>
      </c>
      <c r="N242" s="112" t="str">
        <f>IF('Historical Data'!BV233="","",'Historical Data'!BV233)</f>
        <v/>
      </c>
      <c r="P242" s="143" t="str">
        <f>IF('Historical Data'!BW233="","",'Historical Data'!BW233)</f>
        <v/>
      </c>
      <c r="Q242" s="143" t="str">
        <f>IF('Historical Data'!BX233="","",'Historical Data'!BX233)</f>
        <v/>
      </c>
    </row>
    <row r="243" spans="2:17" ht="15.5" thickTop="1" thickBot="1">
      <c r="B243" s="110" t="str">
        <f>IF('Historical Data'!A234="","",'Historical Data'!A234)</f>
        <v/>
      </c>
      <c r="C243" s="322" t="str">
        <f>IF(OR('Historical Data'!B234="",'Historical Data'!B234=45616),"",'Historical Data'!B234)</f>
        <v/>
      </c>
      <c r="D243" s="112" t="str">
        <f>IF('Historical Data'!AG234="","",'Historical Data'!AG234)</f>
        <v/>
      </c>
      <c r="F243" s="111" t="str">
        <f>IF('Historical Data'!BO234="","",'Historical Data'!BO234)</f>
        <v/>
      </c>
      <c r="G243" s="113" t="str">
        <f>IF('Historical Data'!BP234="","",'Historical Data'!BP234)</f>
        <v/>
      </c>
      <c r="H243" s="114" t="str">
        <f>IF('Historical Data'!BQ234="","",'Historical Data'!BQ234)</f>
        <v/>
      </c>
      <c r="I243" s="112" t="str">
        <f>IF('Historical Data'!BR234="","",'Historical Data'!BR234)</f>
        <v/>
      </c>
      <c r="K243" s="111" t="str">
        <f>IF('Historical Data'!BS234="","",'Historical Data'!BS234)</f>
        <v/>
      </c>
      <c r="L243" s="111" t="str">
        <f>IF('Historical Data'!BT234="","",'Historical Data'!BT234)</f>
        <v/>
      </c>
      <c r="M243" s="114" t="str">
        <f>IF('Historical Data'!BU234="","",'Historical Data'!BU234)</f>
        <v/>
      </c>
      <c r="N243" s="112" t="str">
        <f>IF('Historical Data'!BV234="","",'Historical Data'!BV234)</f>
        <v/>
      </c>
      <c r="P243" s="143" t="str">
        <f>IF('Historical Data'!BW234="","",'Historical Data'!BW234)</f>
        <v/>
      </c>
      <c r="Q243" s="143" t="str">
        <f>IF('Historical Data'!BX234="","",'Historical Data'!BX234)</f>
        <v/>
      </c>
    </row>
    <row r="244" spans="2:17" ht="15.5" thickTop="1" thickBot="1">
      <c r="B244" s="110" t="str">
        <f>IF('Historical Data'!A235="","",'Historical Data'!A235)</f>
        <v/>
      </c>
      <c r="C244" s="322" t="str">
        <f>IF(OR('Historical Data'!B235="",'Historical Data'!B235=45616),"",'Historical Data'!B235)</f>
        <v/>
      </c>
      <c r="D244" s="112" t="str">
        <f>IF('Historical Data'!AG235="","",'Historical Data'!AG235)</f>
        <v/>
      </c>
      <c r="F244" s="111" t="str">
        <f>IF('Historical Data'!BO235="","",'Historical Data'!BO235)</f>
        <v/>
      </c>
      <c r="G244" s="113" t="str">
        <f>IF('Historical Data'!BP235="","",'Historical Data'!BP235)</f>
        <v/>
      </c>
      <c r="H244" s="114" t="str">
        <f>IF('Historical Data'!BQ235="","",'Historical Data'!BQ235)</f>
        <v/>
      </c>
      <c r="I244" s="112" t="str">
        <f>IF('Historical Data'!BR235="","",'Historical Data'!BR235)</f>
        <v/>
      </c>
      <c r="K244" s="111" t="str">
        <f>IF('Historical Data'!BS235="","",'Historical Data'!BS235)</f>
        <v/>
      </c>
      <c r="L244" s="111" t="str">
        <f>IF('Historical Data'!BT235="","",'Historical Data'!BT235)</f>
        <v/>
      </c>
      <c r="M244" s="114" t="str">
        <f>IF('Historical Data'!BU235="","",'Historical Data'!BU235)</f>
        <v/>
      </c>
      <c r="N244" s="112" t="str">
        <f>IF('Historical Data'!BV235="","",'Historical Data'!BV235)</f>
        <v/>
      </c>
      <c r="P244" s="143" t="str">
        <f>IF('Historical Data'!BW235="","",'Historical Data'!BW235)</f>
        <v/>
      </c>
      <c r="Q244" s="143" t="str">
        <f>IF('Historical Data'!BX235="","",'Historical Data'!BX235)</f>
        <v/>
      </c>
    </row>
    <row r="245" spans="2:17" ht="15.5" thickTop="1" thickBot="1">
      <c r="B245" s="110" t="str">
        <f>IF('Historical Data'!A236="","",'Historical Data'!A236)</f>
        <v/>
      </c>
      <c r="C245" s="322" t="str">
        <f>IF(OR('Historical Data'!B236="",'Historical Data'!B236=45616),"",'Historical Data'!B236)</f>
        <v/>
      </c>
      <c r="D245" s="112" t="str">
        <f>IF('Historical Data'!AG236="","",'Historical Data'!AG236)</f>
        <v/>
      </c>
      <c r="F245" s="111" t="str">
        <f>IF('Historical Data'!BO236="","",'Historical Data'!BO236)</f>
        <v/>
      </c>
      <c r="G245" s="113" t="str">
        <f>IF('Historical Data'!BP236="","",'Historical Data'!BP236)</f>
        <v/>
      </c>
      <c r="H245" s="114" t="str">
        <f>IF('Historical Data'!BQ236="","",'Historical Data'!BQ236)</f>
        <v/>
      </c>
      <c r="I245" s="112" t="str">
        <f>IF('Historical Data'!BR236="","",'Historical Data'!BR236)</f>
        <v/>
      </c>
      <c r="K245" s="111" t="str">
        <f>IF('Historical Data'!BS236="","",'Historical Data'!BS236)</f>
        <v/>
      </c>
      <c r="L245" s="111" t="str">
        <f>IF('Historical Data'!BT236="","",'Historical Data'!BT236)</f>
        <v/>
      </c>
      <c r="M245" s="114" t="str">
        <f>IF('Historical Data'!BU236="","",'Historical Data'!BU236)</f>
        <v/>
      </c>
      <c r="N245" s="112" t="str">
        <f>IF('Historical Data'!BV236="","",'Historical Data'!BV236)</f>
        <v/>
      </c>
      <c r="P245" s="143" t="str">
        <f>IF('Historical Data'!BW236="","",'Historical Data'!BW236)</f>
        <v/>
      </c>
      <c r="Q245" s="143" t="str">
        <f>IF('Historical Data'!BX236="","",'Historical Data'!BX236)</f>
        <v/>
      </c>
    </row>
    <row r="246" spans="2:17" ht="15.5" thickTop="1" thickBot="1">
      <c r="B246" s="110" t="str">
        <f>IF('Historical Data'!A237="","",'Historical Data'!A237)</f>
        <v/>
      </c>
      <c r="C246" s="322" t="str">
        <f>IF(OR('Historical Data'!B237="",'Historical Data'!B237=45616),"",'Historical Data'!B237)</f>
        <v/>
      </c>
      <c r="D246" s="112" t="str">
        <f>IF('Historical Data'!AG237="","",'Historical Data'!AG237)</f>
        <v/>
      </c>
      <c r="F246" s="111" t="str">
        <f>IF('Historical Data'!BO237="","",'Historical Data'!BO237)</f>
        <v/>
      </c>
      <c r="G246" s="113" t="str">
        <f>IF('Historical Data'!BP237="","",'Historical Data'!BP237)</f>
        <v/>
      </c>
      <c r="H246" s="114" t="str">
        <f>IF('Historical Data'!BQ237="","",'Historical Data'!BQ237)</f>
        <v/>
      </c>
      <c r="I246" s="112" t="str">
        <f>IF('Historical Data'!BR237="","",'Historical Data'!BR237)</f>
        <v/>
      </c>
      <c r="K246" s="111" t="str">
        <f>IF('Historical Data'!BS237="","",'Historical Data'!BS237)</f>
        <v/>
      </c>
      <c r="L246" s="111" t="str">
        <f>IF('Historical Data'!BT237="","",'Historical Data'!BT237)</f>
        <v/>
      </c>
      <c r="M246" s="114" t="str">
        <f>IF('Historical Data'!BU237="","",'Historical Data'!BU237)</f>
        <v/>
      </c>
      <c r="N246" s="112" t="str">
        <f>IF('Historical Data'!BV237="","",'Historical Data'!BV237)</f>
        <v/>
      </c>
      <c r="P246" s="143" t="str">
        <f>IF('Historical Data'!BW237="","",'Historical Data'!BW237)</f>
        <v/>
      </c>
      <c r="Q246" s="143" t="str">
        <f>IF('Historical Data'!BX237="","",'Historical Data'!BX237)</f>
        <v/>
      </c>
    </row>
    <row r="247" spans="2:17" ht="15.5" thickTop="1" thickBot="1">
      <c r="B247" s="110" t="str">
        <f>IF('Historical Data'!A238="","",'Historical Data'!A238)</f>
        <v/>
      </c>
      <c r="C247" s="322" t="str">
        <f>IF(OR('Historical Data'!B238="",'Historical Data'!B238=45616),"",'Historical Data'!B238)</f>
        <v/>
      </c>
      <c r="D247" s="112" t="str">
        <f>IF('Historical Data'!AG238="","",'Historical Data'!AG238)</f>
        <v/>
      </c>
      <c r="F247" s="111" t="str">
        <f>IF('Historical Data'!BO238="","",'Historical Data'!BO238)</f>
        <v/>
      </c>
      <c r="G247" s="113" t="str">
        <f>IF('Historical Data'!BP238="","",'Historical Data'!BP238)</f>
        <v/>
      </c>
      <c r="H247" s="114" t="str">
        <f>IF('Historical Data'!BQ238="","",'Historical Data'!BQ238)</f>
        <v/>
      </c>
      <c r="I247" s="112" t="str">
        <f>IF('Historical Data'!BR238="","",'Historical Data'!BR238)</f>
        <v/>
      </c>
      <c r="K247" s="111" t="str">
        <f>IF('Historical Data'!BS238="","",'Historical Data'!BS238)</f>
        <v/>
      </c>
      <c r="L247" s="111" t="str">
        <f>IF('Historical Data'!BT238="","",'Historical Data'!BT238)</f>
        <v/>
      </c>
      <c r="M247" s="114" t="str">
        <f>IF('Historical Data'!BU238="","",'Historical Data'!BU238)</f>
        <v/>
      </c>
      <c r="N247" s="112" t="str">
        <f>IF('Historical Data'!BV238="","",'Historical Data'!BV238)</f>
        <v/>
      </c>
      <c r="P247" s="143" t="str">
        <f>IF('Historical Data'!BW238="","",'Historical Data'!BW238)</f>
        <v/>
      </c>
      <c r="Q247" s="143" t="str">
        <f>IF('Historical Data'!BX238="","",'Historical Data'!BX238)</f>
        <v/>
      </c>
    </row>
    <row r="248" spans="2:17" ht="15.5" thickTop="1" thickBot="1">
      <c r="B248" s="110" t="str">
        <f>IF('Historical Data'!A239="","",'Historical Data'!A239)</f>
        <v/>
      </c>
      <c r="C248" s="322" t="str">
        <f>IF(OR('Historical Data'!B239="",'Historical Data'!B239=45616),"",'Historical Data'!B239)</f>
        <v/>
      </c>
      <c r="D248" s="112" t="str">
        <f>IF('Historical Data'!AG239="","",'Historical Data'!AG239)</f>
        <v/>
      </c>
      <c r="F248" s="111" t="str">
        <f>IF('Historical Data'!BO239="","",'Historical Data'!BO239)</f>
        <v/>
      </c>
      <c r="G248" s="113" t="str">
        <f>IF('Historical Data'!BP239="","",'Historical Data'!BP239)</f>
        <v/>
      </c>
      <c r="H248" s="114" t="str">
        <f>IF('Historical Data'!BQ239="","",'Historical Data'!BQ239)</f>
        <v/>
      </c>
      <c r="I248" s="112" t="str">
        <f>IF('Historical Data'!BR239="","",'Historical Data'!BR239)</f>
        <v/>
      </c>
      <c r="K248" s="111" t="str">
        <f>IF('Historical Data'!BS239="","",'Historical Data'!BS239)</f>
        <v/>
      </c>
      <c r="L248" s="111" t="str">
        <f>IF('Historical Data'!BT239="","",'Historical Data'!BT239)</f>
        <v/>
      </c>
      <c r="M248" s="114" t="str">
        <f>IF('Historical Data'!BU239="","",'Historical Data'!BU239)</f>
        <v/>
      </c>
      <c r="N248" s="112" t="str">
        <f>IF('Historical Data'!BV239="","",'Historical Data'!BV239)</f>
        <v/>
      </c>
      <c r="P248" s="143" t="str">
        <f>IF('Historical Data'!BW239="","",'Historical Data'!BW239)</f>
        <v/>
      </c>
      <c r="Q248" s="143" t="str">
        <f>IF('Historical Data'!BX239="","",'Historical Data'!BX239)</f>
        <v/>
      </c>
    </row>
    <row r="249" spans="2:17" ht="15.5" thickTop="1" thickBot="1">
      <c r="B249" s="110" t="str">
        <f>IF('Historical Data'!A240="","",'Historical Data'!A240)</f>
        <v/>
      </c>
      <c r="C249" s="322" t="str">
        <f>IF(OR('Historical Data'!B240="",'Historical Data'!B240=45616),"",'Historical Data'!B240)</f>
        <v/>
      </c>
      <c r="D249" s="112" t="str">
        <f>IF('Historical Data'!AG240="","",'Historical Data'!AG240)</f>
        <v/>
      </c>
      <c r="F249" s="111" t="str">
        <f>IF('Historical Data'!BO240="","",'Historical Data'!BO240)</f>
        <v/>
      </c>
      <c r="G249" s="113" t="str">
        <f>IF('Historical Data'!BP240="","",'Historical Data'!BP240)</f>
        <v/>
      </c>
      <c r="H249" s="114" t="str">
        <f>IF('Historical Data'!BQ240="","",'Historical Data'!BQ240)</f>
        <v/>
      </c>
      <c r="I249" s="112" t="str">
        <f>IF('Historical Data'!BR240="","",'Historical Data'!BR240)</f>
        <v/>
      </c>
      <c r="K249" s="111" t="str">
        <f>IF('Historical Data'!BS240="","",'Historical Data'!BS240)</f>
        <v/>
      </c>
      <c r="L249" s="111" t="str">
        <f>IF('Historical Data'!BT240="","",'Historical Data'!BT240)</f>
        <v/>
      </c>
      <c r="M249" s="114" t="str">
        <f>IF('Historical Data'!BU240="","",'Historical Data'!BU240)</f>
        <v/>
      </c>
      <c r="N249" s="112" t="str">
        <f>IF('Historical Data'!BV240="","",'Historical Data'!BV240)</f>
        <v/>
      </c>
      <c r="P249" s="143" t="str">
        <f>IF('Historical Data'!BW240="","",'Historical Data'!BW240)</f>
        <v/>
      </c>
      <c r="Q249" s="143" t="str">
        <f>IF('Historical Data'!BX240="","",'Historical Data'!BX240)</f>
        <v/>
      </c>
    </row>
    <row r="250" spans="2:17" ht="15.5" thickTop="1" thickBot="1">
      <c r="B250" s="110" t="str">
        <f>IF('Historical Data'!A241="","",'Historical Data'!A241)</f>
        <v/>
      </c>
      <c r="C250" s="322" t="str">
        <f>IF(OR('Historical Data'!B241="",'Historical Data'!B241=45616),"",'Historical Data'!B241)</f>
        <v/>
      </c>
      <c r="D250" s="112" t="str">
        <f>IF('Historical Data'!AG241="","",'Historical Data'!AG241)</f>
        <v/>
      </c>
      <c r="F250" s="111" t="str">
        <f>IF('Historical Data'!BO241="","",'Historical Data'!BO241)</f>
        <v/>
      </c>
      <c r="G250" s="113" t="str">
        <f>IF('Historical Data'!BP241="","",'Historical Data'!BP241)</f>
        <v/>
      </c>
      <c r="H250" s="114" t="str">
        <f>IF('Historical Data'!BQ241="","",'Historical Data'!BQ241)</f>
        <v/>
      </c>
      <c r="I250" s="112" t="str">
        <f>IF('Historical Data'!BR241="","",'Historical Data'!BR241)</f>
        <v/>
      </c>
      <c r="K250" s="111" t="str">
        <f>IF('Historical Data'!BS241="","",'Historical Data'!BS241)</f>
        <v/>
      </c>
      <c r="L250" s="111" t="str">
        <f>IF('Historical Data'!BT241="","",'Historical Data'!BT241)</f>
        <v/>
      </c>
      <c r="M250" s="114" t="str">
        <f>IF('Historical Data'!BU241="","",'Historical Data'!BU241)</f>
        <v/>
      </c>
      <c r="N250" s="112" t="str">
        <f>IF('Historical Data'!BV241="","",'Historical Data'!BV241)</f>
        <v/>
      </c>
      <c r="P250" s="143" t="str">
        <f>IF('Historical Data'!BW241="","",'Historical Data'!BW241)</f>
        <v/>
      </c>
      <c r="Q250" s="143" t="str">
        <f>IF('Historical Data'!BX241="","",'Historical Data'!BX241)</f>
        <v/>
      </c>
    </row>
    <row r="251" spans="2:17" ht="15.5" thickTop="1" thickBot="1">
      <c r="B251" s="110" t="str">
        <f>IF('Historical Data'!A242="","",'Historical Data'!A242)</f>
        <v/>
      </c>
      <c r="C251" s="322" t="str">
        <f>IF(OR('Historical Data'!B242="",'Historical Data'!B242=45616),"",'Historical Data'!B242)</f>
        <v/>
      </c>
      <c r="D251" s="112" t="str">
        <f>IF('Historical Data'!AG242="","",'Historical Data'!AG242)</f>
        <v/>
      </c>
      <c r="F251" s="111" t="str">
        <f>IF('Historical Data'!BO242="","",'Historical Data'!BO242)</f>
        <v/>
      </c>
      <c r="G251" s="113" t="str">
        <f>IF('Historical Data'!BP242="","",'Historical Data'!BP242)</f>
        <v/>
      </c>
      <c r="H251" s="114" t="str">
        <f>IF('Historical Data'!BQ242="","",'Historical Data'!BQ242)</f>
        <v/>
      </c>
      <c r="I251" s="112" t="str">
        <f>IF('Historical Data'!BR242="","",'Historical Data'!BR242)</f>
        <v/>
      </c>
      <c r="K251" s="111" t="str">
        <f>IF('Historical Data'!BS242="","",'Historical Data'!BS242)</f>
        <v/>
      </c>
      <c r="L251" s="111" t="str">
        <f>IF('Historical Data'!BT242="","",'Historical Data'!BT242)</f>
        <v/>
      </c>
      <c r="M251" s="114" t="str">
        <f>IF('Historical Data'!BU242="","",'Historical Data'!BU242)</f>
        <v/>
      </c>
      <c r="N251" s="112" t="str">
        <f>IF('Historical Data'!BV242="","",'Historical Data'!BV242)</f>
        <v/>
      </c>
      <c r="P251" s="143" t="str">
        <f>IF('Historical Data'!BW242="","",'Historical Data'!BW242)</f>
        <v/>
      </c>
      <c r="Q251" s="143" t="str">
        <f>IF('Historical Data'!BX242="","",'Historical Data'!BX242)</f>
        <v/>
      </c>
    </row>
    <row r="252" spans="2:17" ht="15.5" thickTop="1" thickBot="1">
      <c r="B252" s="110" t="str">
        <f>IF('Historical Data'!A243="","",'Historical Data'!A243)</f>
        <v/>
      </c>
      <c r="C252" s="322" t="str">
        <f>IF(OR('Historical Data'!B243="",'Historical Data'!B243=45616),"",'Historical Data'!B243)</f>
        <v/>
      </c>
      <c r="D252" s="112" t="str">
        <f>IF('Historical Data'!AG243="","",'Historical Data'!AG243)</f>
        <v/>
      </c>
      <c r="F252" s="111" t="str">
        <f>IF('Historical Data'!BO243="","",'Historical Data'!BO243)</f>
        <v/>
      </c>
      <c r="G252" s="113" t="str">
        <f>IF('Historical Data'!BP243="","",'Historical Data'!BP243)</f>
        <v/>
      </c>
      <c r="H252" s="114" t="str">
        <f>IF('Historical Data'!BQ243="","",'Historical Data'!BQ243)</f>
        <v/>
      </c>
      <c r="I252" s="112" t="str">
        <f>IF('Historical Data'!BR243="","",'Historical Data'!BR243)</f>
        <v/>
      </c>
      <c r="K252" s="111" t="str">
        <f>IF('Historical Data'!BS243="","",'Historical Data'!BS243)</f>
        <v/>
      </c>
      <c r="L252" s="111" t="str">
        <f>IF('Historical Data'!BT243="","",'Historical Data'!BT243)</f>
        <v/>
      </c>
      <c r="M252" s="114" t="str">
        <f>IF('Historical Data'!BU243="","",'Historical Data'!BU243)</f>
        <v/>
      </c>
      <c r="N252" s="112" t="str">
        <f>IF('Historical Data'!BV243="","",'Historical Data'!BV243)</f>
        <v/>
      </c>
      <c r="P252" s="143" t="str">
        <f>IF('Historical Data'!BW243="","",'Historical Data'!BW243)</f>
        <v/>
      </c>
      <c r="Q252" s="143" t="str">
        <f>IF('Historical Data'!BX243="","",'Historical Data'!BX243)</f>
        <v/>
      </c>
    </row>
    <row r="253" spans="2:17" ht="15.5" thickTop="1" thickBot="1">
      <c r="B253" s="110" t="str">
        <f>IF('Historical Data'!A244="","",'Historical Data'!A244)</f>
        <v/>
      </c>
      <c r="C253" s="322" t="str">
        <f>IF(OR('Historical Data'!B244="",'Historical Data'!B244=45616),"",'Historical Data'!B244)</f>
        <v/>
      </c>
      <c r="D253" s="112" t="str">
        <f>IF('Historical Data'!AG244="","",'Historical Data'!AG244)</f>
        <v/>
      </c>
      <c r="F253" s="111" t="str">
        <f>IF('Historical Data'!BO244="","",'Historical Data'!BO244)</f>
        <v/>
      </c>
      <c r="G253" s="113" t="str">
        <f>IF('Historical Data'!BP244="","",'Historical Data'!BP244)</f>
        <v/>
      </c>
      <c r="H253" s="114" t="str">
        <f>IF('Historical Data'!BQ244="","",'Historical Data'!BQ244)</f>
        <v/>
      </c>
      <c r="I253" s="112" t="str">
        <f>IF('Historical Data'!BR244="","",'Historical Data'!BR244)</f>
        <v/>
      </c>
      <c r="K253" s="111" t="str">
        <f>IF('Historical Data'!BS244="","",'Historical Data'!BS244)</f>
        <v/>
      </c>
      <c r="L253" s="111" t="str">
        <f>IF('Historical Data'!BT244="","",'Historical Data'!BT244)</f>
        <v/>
      </c>
      <c r="M253" s="114" t="str">
        <f>IF('Historical Data'!BU244="","",'Historical Data'!BU244)</f>
        <v/>
      </c>
      <c r="N253" s="112" t="str">
        <f>IF('Historical Data'!BV244="","",'Historical Data'!BV244)</f>
        <v/>
      </c>
      <c r="P253" s="143" t="str">
        <f>IF('Historical Data'!BW244="","",'Historical Data'!BW244)</f>
        <v/>
      </c>
      <c r="Q253" s="143" t="str">
        <f>IF('Historical Data'!BX244="","",'Historical Data'!BX244)</f>
        <v/>
      </c>
    </row>
    <row r="254" spans="2:17" ht="15.5" thickTop="1" thickBot="1">
      <c r="B254" s="110" t="str">
        <f>IF('Historical Data'!A245="","",'Historical Data'!A245)</f>
        <v/>
      </c>
      <c r="C254" s="322" t="str">
        <f>IF(OR('Historical Data'!B245="",'Historical Data'!B245=45616),"",'Historical Data'!B245)</f>
        <v/>
      </c>
      <c r="D254" s="112" t="str">
        <f>IF('Historical Data'!AG245="","",'Historical Data'!AG245)</f>
        <v/>
      </c>
      <c r="F254" s="111" t="str">
        <f>IF('Historical Data'!BO245="","",'Historical Data'!BO245)</f>
        <v/>
      </c>
      <c r="G254" s="113" t="str">
        <f>IF('Historical Data'!BP245="","",'Historical Data'!BP245)</f>
        <v/>
      </c>
      <c r="H254" s="114" t="str">
        <f>IF('Historical Data'!BQ245="","",'Historical Data'!BQ245)</f>
        <v/>
      </c>
      <c r="I254" s="112" t="str">
        <f>IF('Historical Data'!BR245="","",'Historical Data'!BR245)</f>
        <v/>
      </c>
      <c r="K254" s="111" t="str">
        <f>IF('Historical Data'!BS245="","",'Historical Data'!BS245)</f>
        <v/>
      </c>
      <c r="L254" s="111" t="str">
        <f>IF('Historical Data'!BT245="","",'Historical Data'!BT245)</f>
        <v/>
      </c>
      <c r="M254" s="114" t="str">
        <f>IF('Historical Data'!BU245="","",'Historical Data'!BU245)</f>
        <v/>
      </c>
      <c r="N254" s="112" t="str">
        <f>IF('Historical Data'!BV245="","",'Historical Data'!BV245)</f>
        <v/>
      </c>
      <c r="P254" s="143" t="str">
        <f>IF('Historical Data'!BW245="","",'Historical Data'!BW245)</f>
        <v/>
      </c>
      <c r="Q254" s="143" t="str">
        <f>IF('Historical Data'!BX245="","",'Historical Data'!BX245)</f>
        <v/>
      </c>
    </row>
    <row r="255" spans="2:17" ht="15.5" thickTop="1" thickBot="1">
      <c r="B255" s="110" t="str">
        <f>IF('Historical Data'!A246="","",'Historical Data'!A246)</f>
        <v/>
      </c>
      <c r="C255" s="322" t="str">
        <f>IF(OR('Historical Data'!B246="",'Historical Data'!B246=45616),"",'Historical Data'!B246)</f>
        <v/>
      </c>
      <c r="D255" s="112" t="str">
        <f>IF('Historical Data'!AG246="","",'Historical Data'!AG246)</f>
        <v/>
      </c>
      <c r="F255" s="111" t="str">
        <f>IF('Historical Data'!BO246="","",'Historical Data'!BO246)</f>
        <v/>
      </c>
      <c r="G255" s="113" t="str">
        <f>IF('Historical Data'!BP246="","",'Historical Data'!BP246)</f>
        <v/>
      </c>
      <c r="H255" s="114" t="str">
        <f>IF('Historical Data'!BQ246="","",'Historical Data'!BQ246)</f>
        <v/>
      </c>
      <c r="I255" s="112" t="str">
        <f>IF('Historical Data'!BR246="","",'Historical Data'!BR246)</f>
        <v/>
      </c>
      <c r="K255" s="111" t="str">
        <f>IF('Historical Data'!BS246="","",'Historical Data'!BS246)</f>
        <v/>
      </c>
      <c r="L255" s="111" t="str">
        <f>IF('Historical Data'!BT246="","",'Historical Data'!BT246)</f>
        <v/>
      </c>
      <c r="M255" s="114" t="str">
        <f>IF('Historical Data'!BU246="","",'Historical Data'!BU246)</f>
        <v/>
      </c>
      <c r="N255" s="112" t="str">
        <f>IF('Historical Data'!BV246="","",'Historical Data'!BV246)</f>
        <v/>
      </c>
      <c r="P255" s="143" t="str">
        <f>IF('Historical Data'!BW246="","",'Historical Data'!BW246)</f>
        <v/>
      </c>
      <c r="Q255" s="143" t="str">
        <f>IF('Historical Data'!BX246="","",'Historical Data'!BX246)</f>
        <v/>
      </c>
    </row>
    <row r="256" spans="2:17" ht="15" thickTop="1"/>
  </sheetData>
  <conditionalFormatting sqref="J8 O8 J10:J255 O10:O255">
    <cfRule type="cellIs" dxfId="6" priority="1" operator="equal">
      <formula>"FALSE"</formula>
    </cfRule>
  </conditionalFormatting>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DB5C9-F9EC-432F-A5DA-94E9F7591006}">
  <sheetPr>
    <tabColor theme="9" tint="0.79998168889431442"/>
  </sheetPr>
  <dimension ref="B2:N60"/>
  <sheetViews>
    <sheetView showGridLines="0" zoomScaleNormal="100" workbookViewId="0">
      <selection activeCell="I13" sqref="I13"/>
    </sheetView>
  </sheetViews>
  <sheetFormatPr defaultColWidth="9.1796875" defaultRowHeight="14.5"/>
  <cols>
    <col min="2" max="2" width="72" customWidth="1"/>
    <col min="3" max="3" width="39.26953125" customWidth="1"/>
    <col min="4" max="7" width="19.1796875" customWidth="1"/>
    <col min="8" max="8" width="28" bestFit="1" customWidth="1"/>
    <col min="9" max="9" width="25.26953125" customWidth="1"/>
    <col min="10" max="10" width="19.1796875" customWidth="1"/>
    <col min="11" max="11" width="12.1796875" bestFit="1" customWidth="1"/>
    <col min="14" max="14" width="12.81640625" bestFit="1" customWidth="1"/>
  </cols>
  <sheetData>
    <row r="2" spans="2:14">
      <c r="H2" s="618" t="s">
        <v>47</v>
      </c>
      <c r="I2" s="619">
        <f>+'00 - Cover'!E14</f>
        <v>46013</v>
      </c>
    </row>
    <row r="3" spans="2:14">
      <c r="H3" s="618" t="s">
        <v>127</v>
      </c>
      <c r="I3" s="619">
        <f>+'00 - Cover'!E17</f>
        <v>45981</v>
      </c>
    </row>
    <row r="4" spans="2:14">
      <c r="H4" s="603"/>
      <c r="I4" s="620">
        <v>8.3333333333333329E-2</v>
      </c>
    </row>
    <row r="7" spans="2:14" ht="15.5">
      <c r="B7" s="835" t="s">
        <v>216</v>
      </c>
      <c r="C7" s="836"/>
      <c r="D7" s="836"/>
      <c r="E7" s="836"/>
      <c r="F7" s="836"/>
      <c r="G7" s="836"/>
      <c r="H7" s="836"/>
      <c r="I7" s="836"/>
      <c r="J7" s="836"/>
    </row>
    <row r="8" spans="2:14">
      <c r="B8" s="45"/>
      <c r="C8" s="45"/>
      <c r="D8" s="46"/>
      <c r="E8" s="45"/>
      <c r="F8" s="45"/>
      <c r="G8" s="45"/>
      <c r="H8" s="45"/>
      <c r="I8" s="45"/>
      <c r="J8" s="45"/>
    </row>
    <row r="9" spans="2:14" ht="15" thickBot="1">
      <c r="B9" s="45"/>
      <c r="C9" s="45"/>
      <c r="D9" s="46"/>
      <c r="E9" s="45"/>
      <c r="F9" s="45"/>
      <c r="G9" s="45"/>
      <c r="H9" s="45"/>
      <c r="I9" s="45"/>
      <c r="J9" s="45"/>
    </row>
    <row r="10" spans="2:14" ht="15" thickBot="1">
      <c r="B10" s="78" t="s">
        <v>20</v>
      </c>
      <c r="C10" s="79" t="s">
        <v>21</v>
      </c>
      <c r="D10" s="79" t="s">
        <v>22</v>
      </c>
      <c r="E10" s="80" t="s">
        <v>11</v>
      </c>
      <c r="F10" s="81" t="s">
        <v>23</v>
      </c>
      <c r="G10" s="80" t="s">
        <v>24</v>
      </c>
      <c r="H10" s="82" t="s">
        <v>25</v>
      </c>
      <c r="I10" s="83" t="s">
        <v>26</v>
      </c>
      <c r="J10" s="83" t="s">
        <v>7</v>
      </c>
    </row>
    <row r="11" spans="2:14">
      <c r="B11" s="47" t="s">
        <v>27</v>
      </c>
      <c r="C11" s="629" t="s">
        <v>28</v>
      </c>
      <c r="D11" s="48"/>
      <c r="E11" s="49"/>
      <c r="F11" s="50"/>
      <c r="G11" s="50"/>
      <c r="H11" s="51"/>
      <c r="I11" s="52">
        <f>ROUND(SUM(I12:I14),2)</f>
        <v>4166.67</v>
      </c>
      <c r="J11" s="52"/>
    </row>
    <row r="12" spans="2:14">
      <c r="B12" s="53" t="s">
        <v>108</v>
      </c>
      <c r="C12" s="630"/>
      <c r="D12" s="54">
        <v>25000</v>
      </c>
      <c r="E12" s="55">
        <v>1</v>
      </c>
      <c r="F12" s="56">
        <f>D12*G12</f>
        <v>0</v>
      </c>
      <c r="G12" s="57">
        <v>0</v>
      </c>
      <c r="H12" s="116" t="s">
        <v>218</v>
      </c>
      <c r="I12" s="58">
        <f>+IF(Calendar!$C$9=1,'12 - Third party expenses'!D12+'12 - Third party expenses'!F12,0)</f>
        <v>0</v>
      </c>
      <c r="J12" s="58"/>
    </row>
    <row r="13" spans="2:14">
      <c r="B13" s="53" t="s">
        <v>494</v>
      </c>
      <c r="C13" s="630"/>
      <c r="D13" s="54">
        <v>875</v>
      </c>
      <c r="E13" s="55">
        <v>1</v>
      </c>
      <c r="F13" s="56">
        <f>D13*G13</f>
        <v>0</v>
      </c>
      <c r="G13" s="57">
        <v>0</v>
      </c>
      <c r="H13" s="116" t="s">
        <v>218</v>
      </c>
      <c r="I13" s="58">
        <f>+IF(Calendar!$C$9=1,'12 - Third party expenses'!D13+'12 - Third party expenses'!F13,0)-875*0</f>
        <v>0</v>
      </c>
      <c r="J13" s="58"/>
    </row>
    <row r="14" spans="2:14">
      <c r="B14" s="59" t="s">
        <v>107</v>
      </c>
      <c r="C14" s="630"/>
      <c r="D14" s="54">
        <v>50000</v>
      </c>
      <c r="E14" s="55">
        <v>1</v>
      </c>
      <c r="F14" s="56">
        <f t="shared" ref="F14" si="0">D14*G14</f>
        <v>0</v>
      </c>
      <c r="G14" s="57">
        <v>0</v>
      </c>
      <c r="H14" s="116" t="s">
        <v>217</v>
      </c>
      <c r="I14" s="58">
        <f>+D14*I4</f>
        <v>4166.6666666666661</v>
      </c>
      <c r="J14" s="58"/>
    </row>
    <row r="15" spans="2:14">
      <c r="B15" s="47" t="s">
        <v>29</v>
      </c>
      <c r="C15" s="630"/>
      <c r="D15" s="48"/>
      <c r="E15" s="49"/>
      <c r="F15" s="50"/>
      <c r="G15" s="50"/>
      <c r="H15" s="51"/>
      <c r="I15" s="52">
        <f>SUM(I16:I22)</f>
        <v>0</v>
      </c>
      <c r="J15" s="52"/>
    </row>
    <row r="16" spans="2:14">
      <c r="B16" s="115" t="s">
        <v>112</v>
      </c>
      <c r="C16" s="630"/>
      <c r="D16" s="54">
        <v>1500</v>
      </c>
      <c r="E16" s="55">
        <v>1</v>
      </c>
      <c r="F16" s="56">
        <f t="shared" ref="F16:F22" si="1">D16*G16</f>
        <v>0</v>
      </c>
      <c r="G16" s="57">
        <v>0</v>
      </c>
      <c r="H16" s="116" t="s">
        <v>115</v>
      </c>
      <c r="I16" s="58">
        <v>0</v>
      </c>
      <c r="J16" s="58"/>
      <c r="N16" s="188"/>
    </row>
    <row r="17" spans="2:14">
      <c r="B17" s="59" t="s">
        <v>111</v>
      </c>
      <c r="C17" s="630"/>
      <c r="D17" s="54">
        <v>500</v>
      </c>
      <c r="E17" s="55">
        <v>1</v>
      </c>
      <c r="F17" s="56">
        <f t="shared" si="1"/>
        <v>0</v>
      </c>
      <c r="G17" s="57">
        <v>0</v>
      </c>
      <c r="H17" s="116" t="s">
        <v>115</v>
      </c>
      <c r="I17" s="58">
        <v>0</v>
      </c>
      <c r="J17" s="58"/>
      <c r="L17" s="33"/>
    </row>
    <row r="18" spans="2:14">
      <c r="B18" s="59" t="s">
        <v>505</v>
      </c>
      <c r="C18" s="630"/>
      <c r="D18" s="54">
        <v>20000</v>
      </c>
      <c r="E18" s="55">
        <v>1</v>
      </c>
      <c r="F18" s="56">
        <f t="shared" si="1"/>
        <v>0</v>
      </c>
      <c r="G18" s="57">
        <v>0</v>
      </c>
      <c r="H18" s="116" t="s">
        <v>115</v>
      </c>
      <c r="I18" s="58">
        <v>0</v>
      </c>
      <c r="J18" s="58"/>
    </row>
    <row r="19" spans="2:14">
      <c r="B19" s="59" t="s">
        <v>506</v>
      </c>
      <c r="C19" s="630"/>
      <c r="D19" s="54">
        <v>15000</v>
      </c>
      <c r="E19" s="55">
        <v>1</v>
      </c>
      <c r="F19" s="56">
        <f t="shared" si="1"/>
        <v>0</v>
      </c>
      <c r="G19" s="57">
        <v>0</v>
      </c>
      <c r="H19" s="116" t="s">
        <v>115</v>
      </c>
      <c r="I19" s="58">
        <v>0</v>
      </c>
      <c r="J19" s="58"/>
    </row>
    <row r="20" spans="2:14">
      <c r="B20" s="59" t="s">
        <v>507</v>
      </c>
      <c r="C20" s="630"/>
      <c r="D20" s="54">
        <v>10000</v>
      </c>
      <c r="E20" s="55">
        <v>1</v>
      </c>
      <c r="F20" s="56">
        <f t="shared" si="1"/>
        <v>0</v>
      </c>
      <c r="G20" s="57">
        <v>0</v>
      </c>
      <c r="H20" s="116" t="s">
        <v>115</v>
      </c>
      <c r="I20" s="58">
        <v>0</v>
      </c>
      <c r="J20" s="58"/>
    </row>
    <row r="21" spans="2:14">
      <c r="B21" s="59" t="s">
        <v>114</v>
      </c>
      <c r="C21" s="630"/>
      <c r="D21" s="54">
        <v>5000</v>
      </c>
      <c r="E21" s="55">
        <v>1</v>
      </c>
      <c r="F21" s="56">
        <f t="shared" si="1"/>
        <v>0</v>
      </c>
      <c r="G21" s="57">
        <v>0</v>
      </c>
      <c r="H21" s="116" t="s">
        <v>115</v>
      </c>
      <c r="I21" s="58">
        <v>0</v>
      </c>
      <c r="J21" s="58"/>
    </row>
    <row r="22" spans="2:14" ht="25">
      <c r="B22" s="60" t="s">
        <v>113</v>
      </c>
      <c r="C22" s="630"/>
      <c r="D22" s="54">
        <v>0</v>
      </c>
      <c r="E22" s="55">
        <v>1</v>
      </c>
      <c r="F22" s="56">
        <f t="shared" si="1"/>
        <v>0</v>
      </c>
      <c r="G22" s="57">
        <v>0</v>
      </c>
      <c r="H22" s="116" t="s">
        <v>115</v>
      </c>
      <c r="I22" s="58">
        <v>0</v>
      </c>
      <c r="J22" s="58"/>
    </row>
    <row r="23" spans="2:14">
      <c r="B23" s="47" t="s">
        <v>30</v>
      </c>
      <c r="C23" s="630"/>
      <c r="D23" s="48"/>
      <c r="E23" s="49"/>
      <c r="F23" s="50"/>
      <c r="G23" s="50"/>
      <c r="H23" s="51"/>
      <c r="I23" s="52">
        <f>SUM(I24:I25)</f>
        <v>0</v>
      </c>
      <c r="J23" s="52"/>
      <c r="K23" s="188"/>
    </row>
    <row r="24" spans="2:14">
      <c r="B24" s="60" t="s">
        <v>109</v>
      </c>
      <c r="C24" s="630"/>
      <c r="D24" s="54">
        <v>120</v>
      </c>
      <c r="E24" s="55">
        <v>1</v>
      </c>
      <c r="F24" s="56">
        <f t="shared" ref="F24:F25" si="2">D24*G24</f>
        <v>0</v>
      </c>
      <c r="G24" s="57">
        <v>0</v>
      </c>
      <c r="H24" s="116" t="s">
        <v>218</v>
      </c>
      <c r="I24" s="58">
        <f>+IF(Calendar!$C$9=1,'12 - Third party expenses'!D24+'12 - Third party expenses'!F24,0)</f>
        <v>0</v>
      </c>
      <c r="J24" s="58"/>
      <c r="N24" s="188"/>
    </row>
    <row r="25" spans="2:14">
      <c r="B25" s="60" t="s">
        <v>110</v>
      </c>
      <c r="C25" s="631"/>
      <c r="D25" s="54">
        <f>+'05 - Asset Follow-up'!C11</f>
        <v>605483406.11000001</v>
      </c>
      <c r="E25" s="61">
        <v>7.9999999999999996E-6</v>
      </c>
      <c r="F25" s="56">
        <f t="shared" si="2"/>
        <v>0</v>
      </c>
      <c r="G25" s="57">
        <v>0</v>
      </c>
      <c r="H25" s="116" t="s">
        <v>117</v>
      </c>
      <c r="I25" s="58">
        <f>+IF(MONTH(I2)=7,D25*E25+F25,0)</f>
        <v>0</v>
      </c>
      <c r="J25" s="58"/>
      <c r="N25" s="188"/>
    </row>
    <row r="26" spans="2:14">
      <c r="B26" s="62" t="s">
        <v>31</v>
      </c>
      <c r="C26" s="626" t="s">
        <v>32</v>
      </c>
      <c r="D26" s="48"/>
      <c r="E26" s="49"/>
      <c r="F26" s="50"/>
      <c r="G26" s="50"/>
      <c r="H26" s="51"/>
      <c r="I26" s="52">
        <f>SUM(I27:I34)</f>
        <v>3894</v>
      </c>
      <c r="J26" s="52"/>
    </row>
    <row r="27" spans="2:14">
      <c r="B27" s="63" t="s">
        <v>108</v>
      </c>
      <c r="C27" s="627"/>
      <c r="D27" s="64">
        <v>25000</v>
      </c>
      <c r="E27" s="55">
        <v>1</v>
      </c>
      <c r="F27" s="56">
        <f>D27*G27</f>
        <v>5000</v>
      </c>
      <c r="G27" s="57">
        <v>0.2</v>
      </c>
      <c r="H27" s="116" t="s">
        <v>218</v>
      </c>
      <c r="I27" s="58">
        <f>+IF(Calendar!$C$9=1,'12 - Third party expenses'!D27+'12 - Third party expenses'!F27,0)</f>
        <v>0</v>
      </c>
      <c r="J27" s="58"/>
    </row>
    <row r="28" spans="2:14">
      <c r="B28" s="63" t="s">
        <v>107</v>
      </c>
      <c r="C28" s="627"/>
      <c r="D28" s="64">
        <v>27000</v>
      </c>
      <c r="E28" s="55">
        <v>1</v>
      </c>
      <c r="F28" s="56">
        <f>D28*G28</f>
        <v>5400</v>
      </c>
      <c r="G28" s="57">
        <v>0.2</v>
      </c>
      <c r="H28" s="116" t="s">
        <v>217</v>
      </c>
      <c r="I28" s="58">
        <f>+I4*(D28+F28)</f>
        <v>2700</v>
      </c>
      <c r="J28" s="58"/>
      <c r="K28" s="188"/>
    </row>
    <row r="29" spans="2:14">
      <c r="B29" s="63" t="s">
        <v>215</v>
      </c>
      <c r="C29" s="627"/>
      <c r="D29" s="64">
        <f>ROUND(IF(('08 - Notes Follow up'!D16+'08 - Notes Follow up'!L16+'08 - Notes Follow up'!T16+'08 - Notes Follow up'!AB16)&gt;250000000,('08 - Notes Follow up'!D16+'08 - Notes Follow up'!L16+'08 - Notes Follow up'!T16+'08 - Notes Follow up'!AB16)*(0.2/10000),('08 - Notes Follow up'!D16+'08 - Notes Follow up'!L16+'08 - Notes Follow up'!T16+'08 - Notes Follow up'!AB16)*(0.4/10000)),0)</f>
        <v>11940</v>
      </c>
      <c r="E29" s="55">
        <v>1</v>
      </c>
      <c r="F29" s="56">
        <f>D29*G29</f>
        <v>2388</v>
      </c>
      <c r="G29" s="57">
        <v>0.2</v>
      </c>
      <c r="H29" s="116" t="s">
        <v>217</v>
      </c>
      <c r="I29" s="58">
        <f>+(D29+F29)*I4</f>
        <v>1194</v>
      </c>
      <c r="J29" s="58"/>
      <c r="K29" s="242"/>
    </row>
    <row r="30" spans="2:14">
      <c r="B30" s="63" t="s">
        <v>122</v>
      </c>
      <c r="C30" s="627"/>
      <c r="D30" s="64">
        <v>0</v>
      </c>
      <c r="E30" s="55">
        <v>1</v>
      </c>
      <c r="F30" s="56">
        <f t="shared" ref="F30:F31" si="3">D30*G30</f>
        <v>0</v>
      </c>
      <c r="G30" s="57">
        <v>0.2</v>
      </c>
      <c r="H30" s="116" t="s">
        <v>115</v>
      </c>
      <c r="I30" s="58">
        <v>0</v>
      </c>
      <c r="J30" s="58"/>
      <c r="K30" s="188"/>
    </row>
    <row r="31" spans="2:14">
      <c r="B31" s="63" t="s">
        <v>495</v>
      </c>
      <c r="C31" s="627"/>
      <c r="D31" s="64">
        <v>1000</v>
      </c>
      <c r="E31" s="55">
        <v>1</v>
      </c>
      <c r="F31" s="56">
        <f t="shared" si="3"/>
        <v>200</v>
      </c>
      <c r="G31" s="57">
        <v>0.2</v>
      </c>
      <c r="H31" s="116" t="s">
        <v>115</v>
      </c>
      <c r="I31" s="58">
        <v>0</v>
      </c>
      <c r="J31" s="58"/>
    </row>
    <row r="32" spans="2:14">
      <c r="B32" s="63" t="s">
        <v>496</v>
      </c>
      <c r="C32" s="627"/>
      <c r="D32" s="64">
        <v>5000</v>
      </c>
      <c r="E32" s="55">
        <v>1</v>
      </c>
      <c r="F32" s="56">
        <f t="shared" ref="F32" si="4">D32*G32</f>
        <v>1000</v>
      </c>
      <c r="G32" s="57">
        <v>0.2</v>
      </c>
      <c r="H32" s="116" t="s">
        <v>115</v>
      </c>
      <c r="I32" s="58">
        <v>0</v>
      </c>
      <c r="J32" s="58"/>
    </row>
    <row r="33" spans="2:10">
      <c r="B33" s="63" t="s">
        <v>121</v>
      </c>
      <c r="C33" s="627"/>
      <c r="D33" s="64">
        <v>15000</v>
      </c>
      <c r="E33" s="55">
        <v>1</v>
      </c>
      <c r="F33" s="56">
        <f>D33*G33</f>
        <v>3000</v>
      </c>
      <c r="G33" s="57">
        <v>0.2</v>
      </c>
      <c r="H33" s="116" t="s">
        <v>115</v>
      </c>
      <c r="I33" s="58">
        <v>0</v>
      </c>
      <c r="J33" s="58"/>
    </row>
    <row r="34" spans="2:10">
      <c r="B34" s="63" t="s">
        <v>122</v>
      </c>
      <c r="C34" s="627"/>
      <c r="D34" s="556">
        <v>10</v>
      </c>
      <c r="E34" s="55">
        <v>1</v>
      </c>
      <c r="F34" s="56">
        <f>D34*G34</f>
        <v>2</v>
      </c>
      <c r="G34" s="57">
        <v>0.2</v>
      </c>
      <c r="H34" s="116" t="s">
        <v>115</v>
      </c>
      <c r="I34" s="58">
        <v>0</v>
      </c>
      <c r="J34" s="58"/>
    </row>
    <row r="35" spans="2:10">
      <c r="B35" s="62" t="s">
        <v>118</v>
      </c>
      <c r="C35" s="627"/>
      <c r="D35" s="48"/>
      <c r="E35" s="49"/>
      <c r="F35" s="50"/>
      <c r="G35" s="50"/>
      <c r="H35" s="51"/>
      <c r="I35" s="52">
        <f>+SUM(I36:I38)</f>
        <v>100</v>
      </c>
      <c r="J35" s="52"/>
    </row>
    <row r="36" spans="2:10">
      <c r="B36" s="68" t="s">
        <v>108</v>
      </c>
      <c r="C36" s="627"/>
      <c r="D36" s="64">
        <v>2000</v>
      </c>
      <c r="E36" s="69">
        <v>1</v>
      </c>
      <c r="F36" s="56">
        <f>D36*G36</f>
        <v>400</v>
      </c>
      <c r="G36" s="67">
        <v>0.2</v>
      </c>
      <c r="H36" s="117" t="s">
        <v>218</v>
      </c>
      <c r="I36" s="58">
        <f>+IF(Calendar!$C$9=1,'12 - Third party expenses'!D36+'12 - Third party expenses'!F36,0)</f>
        <v>0</v>
      </c>
      <c r="J36" s="58"/>
    </row>
    <row r="37" spans="2:10">
      <c r="B37" s="68" t="s">
        <v>107</v>
      </c>
      <c r="C37" s="627"/>
      <c r="D37" s="64">
        <v>1000</v>
      </c>
      <c r="E37" s="69">
        <v>1</v>
      </c>
      <c r="F37" s="56">
        <f t="shared" ref="F37:F38" si="5">D37*G37</f>
        <v>200</v>
      </c>
      <c r="G37" s="67">
        <v>0.2</v>
      </c>
      <c r="H37" s="117" t="s">
        <v>217</v>
      </c>
      <c r="I37" s="58">
        <f>+$I$4*(D37+F37)</f>
        <v>100</v>
      </c>
      <c r="J37" s="58"/>
    </row>
    <row r="38" spans="2:10">
      <c r="B38" s="68" t="s">
        <v>119</v>
      </c>
      <c r="C38" s="627"/>
      <c r="D38" s="64">
        <v>1000</v>
      </c>
      <c r="E38" s="55">
        <v>1</v>
      </c>
      <c r="F38" s="56">
        <f t="shared" si="5"/>
        <v>200</v>
      </c>
      <c r="G38" s="67">
        <v>0.2</v>
      </c>
      <c r="H38" s="116" t="s">
        <v>115</v>
      </c>
      <c r="I38" s="58">
        <v>0</v>
      </c>
      <c r="J38" s="58"/>
    </row>
    <row r="39" spans="2:10">
      <c r="B39" s="62" t="s">
        <v>116</v>
      </c>
      <c r="C39" s="627"/>
      <c r="D39" s="48"/>
      <c r="E39" s="49"/>
      <c r="F39" s="65"/>
      <c r="G39" s="50"/>
      <c r="H39" s="51"/>
      <c r="I39" s="52">
        <f>+SUM(I40:I44)</f>
        <v>335</v>
      </c>
      <c r="J39" s="52"/>
    </row>
    <row r="40" spans="2:10">
      <c r="B40" s="63" t="s">
        <v>108</v>
      </c>
      <c r="C40" s="627"/>
      <c r="D40" s="66">
        <v>2000</v>
      </c>
      <c r="E40" s="55">
        <v>1</v>
      </c>
      <c r="F40" s="56">
        <f>D40*G40</f>
        <v>400</v>
      </c>
      <c r="G40" s="190">
        <v>0.2</v>
      </c>
      <c r="H40" s="116" t="s">
        <v>218</v>
      </c>
      <c r="I40" s="58">
        <f>+IF(Calendar!$C$9=1,'12 - Third party expenses'!D40+'12 - Third party expenses'!F40,0)</f>
        <v>0</v>
      </c>
      <c r="J40" s="58"/>
    </row>
    <row r="41" spans="2:10">
      <c r="B41" s="63" t="s">
        <v>107</v>
      </c>
      <c r="C41" s="627"/>
      <c r="D41" s="189">
        <v>3000</v>
      </c>
      <c r="E41" s="55">
        <v>1</v>
      </c>
      <c r="F41" s="56">
        <f t="shared" ref="F41:F44" si="6">D41*G41</f>
        <v>600</v>
      </c>
      <c r="G41" s="190">
        <v>0.2</v>
      </c>
      <c r="H41" s="116" t="s">
        <v>217</v>
      </c>
      <c r="I41" s="58">
        <f>+$I$4*(D41+F41)</f>
        <v>300</v>
      </c>
      <c r="J41" s="191"/>
    </row>
    <row r="42" spans="2:10">
      <c r="B42" s="63" t="s">
        <v>503</v>
      </c>
      <c r="C42" s="627"/>
      <c r="D42" s="189">
        <v>350</v>
      </c>
      <c r="E42" s="55">
        <v>1</v>
      </c>
      <c r="F42" s="56">
        <f t="shared" si="6"/>
        <v>70</v>
      </c>
      <c r="G42" s="190">
        <v>0.2</v>
      </c>
      <c r="H42" s="116" t="s">
        <v>217</v>
      </c>
      <c r="I42" s="58">
        <f>+$I$4*(D42+F42)</f>
        <v>35</v>
      </c>
      <c r="J42" s="191"/>
    </row>
    <row r="43" spans="2:10">
      <c r="B43" s="63" t="s">
        <v>497</v>
      </c>
      <c r="C43" s="627"/>
      <c r="D43" s="189">
        <f>4500*0</f>
        <v>0</v>
      </c>
      <c r="E43" s="55">
        <v>1</v>
      </c>
      <c r="F43" s="56">
        <f t="shared" si="6"/>
        <v>0</v>
      </c>
      <c r="G43" s="190">
        <v>0.2</v>
      </c>
      <c r="H43" s="116" t="s">
        <v>115</v>
      </c>
      <c r="I43" s="694">
        <f>D43+F43</f>
        <v>0</v>
      </c>
      <c r="J43" s="191"/>
    </row>
    <row r="44" spans="2:10">
      <c r="B44" s="63" t="s">
        <v>504</v>
      </c>
      <c r="C44" s="627"/>
      <c r="D44" s="189">
        <f>250*0</f>
        <v>0</v>
      </c>
      <c r="E44" s="55">
        <v>1</v>
      </c>
      <c r="F44" s="56">
        <f t="shared" si="6"/>
        <v>0</v>
      </c>
      <c r="G44" s="190">
        <v>0.2</v>
      </c>
      <c r="H44" s="116" t="s">
        <v>115</v>
      </c>
      <c r="I44" s="694">
        <f>D44+F44</f>
        <v>0</v>
      </c>
      <c r="J44" s="191"/>
    </row>
    <row r="45" spans="2:10">
      <c r="B45" s="62" t="s">
        <v>498</v>
      </c>
      <c r="C45" s="627"/>
      <c r="D45" s="48"/>
      <c r="E45" s="49"/>
      <c r="F45" s="65"/>
      <c r="G45" s="50"/>
      <c r="H45" s="51"/>
      <c r="I45" s="52">
        <f>+I46</f>
        <v>0</v>
      </c>
      <c r="J45" s="52"/>
    </row>
    <row r="46" spans="2:10">
      <c r="B46" s="68" t="s">
        <v>108</v>
      </c>
      <c r="C46" s="627"/>
      <c r="D46" s="66">
        <f>5500*0</f>
        <v>0</v>
      </c>
      <c r="E46" s="55">
        <v>1</v>
      </c>
      <c r="F46" s="56">
        <f>D46*G46</f>
        <v>0</v>
      </c>
      <c r="G46" s="57">
        <v>0</v>
      </c>
      <c r="H46" s="116" t="s">
        <v>218</v>
      </c>
      <c r="I46" s="58">
        <f>+D46</f>
        <v>0</v>
      </c>
      <c r="J46" s="58"/>
    </row>
    <row r="47" spans="2:10">
      <c r="B47" s="62" t="s">
        <v>120</v>
      </c>
      <c r="C47" s="627"/>
      <c r="D47" s="48"/>
      <c r="E47" s="49"/>
      <c r="F47" s="65"/>
      <c r="G47" s="50"/>
      <c r="H47" s="51"/>
      <c r="I47" s="52">
        <f>+SUM(I48:I49)</f>
        <v>200</v>
      </c>
      <c r="J47" s="52"/>
    </row>
    <row r="48" spans="2:10">
      <c r="B48" s="68" t="s">
        <v>108</v>
      </c>
      <c r="C48" s="627"/>
      <c r="D48" s="64">
        <v>2000</v>
      </c>
      <c r="E48" s="69">
        <v>1</v>
      </c>
      <c r="F48" s="56">
        <f>D48*G48</f>
        <v>400</v>
      </c>
      <c r="G48" s="67">
        <v>0.2</v>
      </c>
      <c r="H48" s="117" t="s">
        <v>218</v>
      </c>
      <c r="I48" s="58">
        <f>+IF(Calendar!$C$9=1,'12 - Third party expenses'!D48+'12 - Third party expenses'!F48,0)</f>
        <v>0</v>
      </c>
      <c r="J48" s="58"/>
    </row>
    <row r="49" spans="2:10">
      <c r="B49" s="68" t="s">
        <v>107</v>
      </c>
      <c r="C49" s="628"/>
      <c r="D49" s="64">
        <v>2000</v>
      </c>
      <c r="E49" s="69">
        <v>1</v>
      </c>
      <c r="F49" s="56">
        <f t="shared" ref="F49" si="7">D49*G49</f>
        <v>400</v>
      </c>
      <c r="G49" s="67">
        <v>0.2</v>
      </c>
      <c r="H49" s="117" t="s">
        <v>217</v>
      </c>
      <c r="I49" s="58">
        <f>+$I$4*(D49+F49)</f>
        <v>200</v>
      </c>
      <c r="J49" s="58"/>
    </row>
    <row r="50" spans="2:10">
      <c r="B50" s="70" t="s">
        <v>500</v>
      </c>
      <c r="C50" s="557"/>
      <c r="D50" s="48"/>
      <c r="E50" s="71"/>
      <c r="F50" s="65"/>
      <c r="G50" s="50"/>
      <c r="H50" s="51"/>
      <c r="I50" s="52">
        <f>+SUM(I51:I55)</f>
        <v>0</v>
      </c>
      <c r="J50" s="52"/>
    </row>
    <row r="51" spans="2:10">
      <c r="B51" s="68" t="s">
        <v>499</v>
      </c>
      <c r="C51" s="557"/>
      <c r="D51" s="64">
        <v>35000</v>
      </c>
      <c r="E51" s="72">
        <v>1</v>
      </c>
      <c r="F51" s="56">
        <f>D51*G51</f>
        <v>7000</v>
      </c>
      <c r="G51" s="67">
        <v>0.2</v>
      </c>
      <c r="H51" s="116" t="s">
        <v>219</v>
      </c>
      <c r="I51" s="58">
        <v>0</v>
      </c>
      <c r="J51" s="58"/>
    </row>
    <row r="52" spans="2:10">
      <c r="B52" s="695" t="s">
        <v>629</v>
      </c>
      <c r="C52" s="557"/>
      <c r="D52" s="64">
        <v>0</v>
      </c>
      <c r="E52" s="72">
        <v>1</v>
      </c>
      <c r="F52" s="56">
        <f>D52*G52</f>
        <v>0</v>
      </c>
      <c r="G52" s="67">
        <v>0</v>
      </c>
      <c r="H52" s="116" t="s">
        <v>219</v>
      </c>
      <c r="I52" s="58">
        <f>IF(DATE(I2=2025,10,20),D52)</f>
        <v>0</v>
      </c>
      <c r="J52" s="58"/>
    </row>
    <row r="53" spans="2:10">
      <c r="B53" s="68" t="s">
        <v>501</v>
      </c>
      <c r="C53" s="557"/>
      <c r="D53" s="64">
        <v>10950</v>
      </c>
      <c r="E53" s="72">
        <v>1</v>
      </c>
      <c r="F53" s="56">
        <f t="shared" ref="F53:F54" si="8">D53*G53</f>
        <v>0</v>
      </c>
      <c r="G53" s="67">
        <v>0</v>
      </c>
      <c r="H53" s="116" t="s">
        <v>219</v>
      </c>
      <c r="I53" s="58">
        <v>0</v>
      </c>
      <c r="J53" s="58"/>
    </row>
    <row r="54" spans="2:10">
      <c r="B54" s="68" t="s">
        <v>502</v>
      </c>
      <c r="C54" s="557"/>
      <c r="D54" s="64">
        <v>8500</v>
      </c>
      <c r="E54" s="72">
        <v>1</v>
      </c>
      <c r="F54" s="56">
        <f t="shared" si="8"/>
        <v>0</v>
      </c>
      <c r="G54" s="67">
        <v>0</v>
      </c>
      <c r="H54" s="116" t="s">
        <v>219</v>
      </c>
      <c r="I54" s="58">
        <v>0</v>
      </c>
      <c r="J54" s="58"/>
    </row>
    <row r="55" spans="2:10" ht="15" thickBot="1">
      <c r="B55" s="68" t="s">
        <v>603</v>
      </c>
      <c r="C55" s="557"/>
      <c r="D55" s="64">
        <v>0</v>
      </c>
      <c r="E55" s="72">
        <v>1</v>
      </c>
      <c r="F55" s="56">
        <v>0</v>
      </c>
      <c r="G55" s="67">
        <v>0</v>
      </c>
      <c r="H55" s="116" t="s">
        <v>115</v>
      </c>
      <c r="I55" s="58">
        <f>+D55</f>
        <v>0</v>
      </c>
      <c r="J55" s="58"/>
    </row>
    <row r="56" spans="2:10" ht="15" thickBot="1">
      <c r="B56" s="73" t="s">
        <v>220</v>
      </c>
      <c r="C56" s="74"/>
      <c r="D56" s="75"/>
      <c r="E56" s="76"/>
      <c r="F56" s="76"/>
      <c r="G56" s="76"/>
      <c r="H56" s="76"/>
      <c r="I56" s="77">
        <f>+I11+I15+I23+I26+I35+I39+I45+I47+I50</f>
        <v>8695.67</v>
      </c>
      <c r="J56" s="77"/>
    </row>
    <row r="59" spans="2:10">
      <c r="I59" s="188"/>
    </row>
    <row r="60" spans="2:10">
      <c r="J60" s="154"/>
    </row>
  </sheetData>
  <mergeCells count="1">
    <mergeCell ref="B7:J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E5BB-0B49-43B2-B83D-ED69C410F946}">
  <sheetPr>
    <tabColor theme="9" tint="0.79998168889431442"/>
  </sheetPr>
  <dimension ref="B7:O52"/>
  <sheetViews>
    <sheetView showGridLines="0" zoomScale="80" zoomScaleNormal="80" workbookViewId="0">
      <selection activeCell="H22" sqref="H22"/>
    </sheetView>
  </sheetViews>
  <sheetFormatPr defaultColWidth="9.1796875" defaultRowHeight="10.5" outlineLevelRow="1"/>
  <cols>
    <col min="1" max="1" width="9.1796875" style="483"/>
    <col min="2" max="2" width="1.7265625" style="483" customWidth="1"/>
    <col min="3" max="4" width="9.1796875" style="483"/>
    <col min="5" max="7" width="26.7265625" style="483" customWidth="1"/>
    <col min="8" max="8" width="16.54296875" style="483" customWidth="1"/>
    <col min="9" max="9" width="15.54296875" style="483" bestFit="1" customWidth="1"/>
    <col min="10" max="10" width="13.7265625" style="483" customWidth="1"/>
    <col min="11" max="11" width="18.26953125" style="483" bestFit="1" customWidth="1"/>
    <col min="12" max="13" width="9.1796875" style="483"/>
    <col min="14" max="14" width="15" style="483" hidden="1" customWidth="1"/>
    <col min="15" max="15" width="23.1796875" style="483" hidden="1" customWidth="1"/>
    <col min="16" max="16384" width="9.1796875" style="483"/>
  </cols>
  <sheetData>
    <row r="7" spans="2:15">
      <c r="B7" s="476" t="s">
        <v>2</v>
      </c>
      <c r="C7" s="477"/>
      <c r="D7" s="478"/>
      <c r="E7" s="478"/>
      <c r="F7" s="478"/>
      <c r="G7" s="478"/>
      <c r="H7" s="479"/>
      <c r="I7" s="480"/>
      <c r="J7" s="480"/>
      <c r="K7" s="481"/>
      <c r="L7" s="482"/>
    </row>
    <row r="8" spans="2:15" ht="15" customHeight="1">
      <c r="B8" s="484"/>
      <c r="C8" s="484"/>
      <c r="D8" s="484"/>
      <c r="E8" s="484"/>
      <c r="F8" s="484"/>
      <c r="G8" s="484"/>
      <c r="H8" s="484"/>
      <c r="I8" s="554"/>
      <c r="J8" s="485"/>
      <c r="K8" s="486"/>
      <c r="L8" s="484"/>
    </row>
    <row r="9" spans="2:15" ht="11" thickBot="1">
      <c r="B9" s="487"/>
      <c r="C9" s="487"/>
      <c r="D9" s="487"/>
      <c r="E9" s="487"/>
      <c r="F9" s="487"/>
      <c r="G9" s="487"/>
      <c r="H9" s="487"/>
      <c r="I9" s="487"/>
      <c r="J9" s="487"/>
      <c r="K9" s="488"/>
      <c r="L9" s="487"/>
    </row>
    <row r="10" spans="2:15">
      <c r="B10" s="489"/>
      <c r="C10" s="837" t="s">
        <v>132</v>
      </c>
      <c r="D10" s="838"/>
      <c r="E10" s="838"/>
      <c r="F10" s="838"/>
      <c r="G10" s="838"/>
      <c r="H10" s="838"/>
      <c r="I10" s="490"/>
      <c r="J10" s="490"/>
      <c r="K10" s="490"/>
      <c r="L10" s="491"/>
    </row>
    <row r="11" spans="2:15">
      <c r="B11" s="492"/>
      <c r="C11" s="839"/>
      <c r="D11" s="839"/>
      <c r="E11" s="839"/>
      <c r="F11" s="839"/>
      <c r="G11" s="839"/>
      <c r="H11" s="839"/>
      <c r="I11" s="141" t="s">
        <v>3</v>
      </c>
      <c r="J11" s="141"/>
      <c r="K11" s="141" t="s">
        <v>4</v>
      </c>
      <c r="L11" s="493"/>
      <c r="N11" s="635" t="s">
        <v>586</v>
      </c>
      <c r="O11" s="636">
        <v>13802586.699999999</v>
      </c>
    </row>
    <row r="12" spans="2:15">
      <c r="B12" s="494"/>
      <c r="C12" s="495"/>
      <c r="D12" s="840"/>
      <c r="E12" s="840"/>
      <c r="F12" s="840"/>
      <c r="G12" s="841"/>
      <c r="H12" s="496" t="s">
        <v>5</v>
      </c>
      <c r="I12" s="496" t="s">
        <v>6</v>
      </c>
      <c r="J12" s="496" t="s">
        <v>7</v>
      </c>
      <c r="K12" s="658"/>
      <c r="L12" s="497"/>
      <c r="N12" s="635" t="s">
        <v>585</v>
      </c>
      <c r="O12" s="636">
        <v>5150000</v>
      </c>
    </row>
    <row r="13" spans="2:15">
      <c r="B13" s="494"/>
      <c r="C13" s="495"/>
      <c r="D13" s="7" t="s">
        <v>0</v>
      </c>
      <c r="E13" s="842" t="s">
        <v>129</v>
      </c>
      <c r="F13" s="843"/>
      <c r="G13" s="844"/>
      <c r="H13" s="8">
        <f>'10 - Available Distribution'!O9</f>
        <v>17954535.640000001</v>
      </c>
      <c r="I13" s="8">
        <f>H13</f>
        <v>17954535.640000001</v>
      </c>
      <c r="J13" s="9"/>
      <c r="K13" s="10">
        <f>K12+I13</f>
        <v>17954535.640000001</v>
      </c>
      <c r="L13" s="497"/>
      <c r="N13" s="635" t="s">
        <v>587</v>
      </c>
      <c r="O13" s="635">
        <f>+'11 - Swap'!Q12</f>
        <v>75087.559999999939</v>
      </c>
    </row>
    <row r="14" spans="2:15" ht="27" customHeight="1">
      <c r="B14" s="494"/>
      <c r="C14" s="495"/>
      <c r="D14" s="11" t="s">
        <v>1</v>
      </c>
      <c r="E14" s="845" t="s">
        <v>553</v>
      </c>
      <c r="F14" s="846"/>
      <c r="G14" s="847"/>
      <c r="H14" s="12">
        <v>0</v>
      </c>
      <c r="I14" s="12">
        <f>IF(H14-K13&lt;0,H14,K13)</f>
        <v>0</v>
      </c>
      <c r="J14" s="13">
        <f>MAX(H14-I14,0)</f>
        <v>0</v>
      </c>
      <c r="K14" s="10">
        <f>K13-I14</f>
        <v>17954535.640000001</v>
      </c>
      <c r="L14" s="498"/>
    </row>
    <row r="15" spans="2:15" ht="50.25" customHeight="1">
      <c r="B15" s="494"/>
      <c r="C15" s="495"/>
      <c r="D15" s="11" t="s">
        <v>1</v>
      </c>
      <c r="E15" s="848" t="s">
        <v>552</v>
      </c>
      <c r="F15" s="849"/>
      <c r="G15" s="850"/>
      <c r="H15" s="12">
        <f>'12 - Third party expenses'!I11+'12 - Third party expenses'!I26+'12 - Third party expenses'!I23+'12 - Third party expenses'!I15</f>
        <v>8060.67</v>
      </c>
      <c r="I15" s="12">
        <f t="shared" ref="I15:I19" si="0">IF(H15-K14&lt;0,H15,K14)</f>
        <v>8060.67</v>
      </c>
      <c r="J15" s="13">
        <f t="shared" ref="J15:J21" si="1">MAX(H15-I15,0)</f>
        <v>0</v>
      </c>
      <c r="K15" s="10">
        <f t="shared" ref="K15:K29" si="2">K14-I15</f>
        <v>17946474.969999999</v>
      </c>
      <c r="L15" s="498"/>
      <c r="N15" s="635" t="s">
        <v>588</v>
      </c>
      <c r="O15" s="637">
        <f>ROUND(+SUM(O11:O13)-K13-300,2)</f>
        <v>1072838.6200000001</v>
      </c>
    </row>
    <row r="16" spans="2:15" ht="81.75" customHeight="1">
      <c r="B16" s="494"/>
      <c r="C16" s="495"/>
      <c r="D16" s="11" t="s">
        <v>1</v>
      </c>
      <c r="E16" s="845" t="s">
        <v>551</v>
      </c>
      <c r="F16" s="846"/>
      <c r="G16" s="847"/>
      <c r="H16" s="12">
        <f>'12 - Third party expenses'!I35+'12 - Third party expenses'!I39+'12 - Third party expenses'!I47</f>
        <v>635</v>
      </c>
      <c r="I16" s="12">
        <f t="shared" si="0"/>
        <v>635</v>
      </c>
      <c r="J16" s="13">
        <f t="shared" si="1"/>
        <v>0</v>
      </c>
      <c r="K16" s="10">
        <f t="shared" si="2"/>
        <v>17945839.969999999</v>
      </c>
      <c r="L16" s="499"/>
    </row>
    <row r="17" spans="2:12" ht="65.25" customHeight="1">
      <c r="B17" s="494"/>
      <c r="C17" s="495"/>
      <c r="D17" s="11" t="s">
        <v>1</v>
      </c>
      <c r="E17" s="845" t="s">
        <v>550</v>
      </c>
      <c r="F17" s="846"/>
      <c r="G17" s="847"/>
      <c r="H17" s="12">
        <f>'11 - Swap'!P12</f>
        <v>0</v>
      </c>
      <c r="I17" s="12">
        <f t="shared" si="0"/>
        <v>0</v>
      </c>
      <c r="J17" s="13">
        <f t="shared" si="1"/>
        <v>0</v>
      </c>
      <c r="K17" s="10">
        <f t="shared" si="2"/>
        <v>17945839.969999999</v>
      </c>
      <c r="L17" s="498"/>
    </row>
    <row r="18" spans="2:12" ht="31.5" customHeight="1">
      <c r="B18" s="494"/>
      <c r="C18" s="495"/>
      <c r="D18" s="11" t="s">
        <v>1</v>
      </c>
      <c r="E18" s="845" t="s">
        <v>549</v>
      </c>
      <c r="F18" s="846"/>
      <c r="G18" s="847"/>
      <c r="H18" s="12">
        <f>'09 - Interest'!K12</f>
        <v>1007800</v>
      </c>
      <c r="I18" s="12">
        <f t="shared" si="0"/>
        <v>1007800</v>
      </c>
      <c r="J18" s="13">
        <f t="shared" si="1"/>
        <v>0</v>
      </c>
      <c r="K18" s="10">
        <f t="shared" si="2"/>
        <v>16938039.969999999</v>
      </c>
      <c r="L18" s="498"/>
    </row>
    <row r="19" spans="2:12" ht="31.5" customHeight="1">
      <c r="B19" s="494"/>
      <c r="C19" s="495"/>
      <c r="D19" s="11" t="s">
        <v>1</v>
      </c>
      <c r="E19" s="845" t="s">
        <v>548</v>
      </c>
      <c r="F19" s="846"/>
      <c r="G19" s="847"/>
      <c r="H19" s="12">
        <f>'09 - Interest'!Q12</f>
        <v>57414.369999999995</v>
      </c>
      <c r="I19" s="12">
        <f t="shared" si="0"/>
        <v>57414.369999999995</v>
      </c>
      <c r="J19" s="13">
        <f t="shared" si="1"/>
        <v>0</v>
      </c>
      <c r="K19" s="10">
        <f t="shared" si="2"/>
        <v>16880625.599999998</v>
      </c>
      <c r="L19" s="498"/>
    </row>
    <row r="20" spans="2:12" ht="31.5" customHeight="1">
      <c r="B20" s="494"/>
      <c r="C20" s="495"/>
      <c r="D20" s="11" t="s">
        <v>1</v>
      </c>
      <c r="E20" s="845" t="s">
        <v>547</v>
      </c>
      <c r="F20" s="846"/>
      <c r="G20" s="847"/>
      <c r="H20" s="12">
        <f>+'09 - Interest'!W12</f>
        <v>93000</v>
      </c>
      <c r="I20" s="12">
        <f t="shared" ref="I20" si="3">IF(H20-K19&lt;0,H20,K19)</f>
        <v>93000</v>
      </c>
      <c r="J20" s="13">
        <f t="shared" ref="J20" si="4">MAX(H20-I20,0)</f>
        <v>0</v>
      </c>
      <c r="K20" s="10">
        <f>K19-I20</f>
        <v>16787625.599999998</v>
      </c>
      <c r="L20" s="498"/>
    </row>
    <row r="21" spans="2:12" ht="27.75" customHeight="1">
      <c r="B21" s="494"/>
      <c r="C21" s="495"/>
      <c r="D21" s="11" t="s">
        <v>1</v>
      </c>
      <c r="E21" s="845" t="s">
        <v>554</v>
      </c>
      <c r="F21" s="846"/>
      <c r="G21" s="847"/>
      <c r="H21" s="12">
        <f>'04 - Reserve calculation'!C12</f>
        <v>5150000</v>
      </c>
      <c r="I21" s="12">
        <f>IF(H21-K19&lt;0,H21,K19)</f>
        <v>5150000</v>
      </c>
      <c r="J21" s="13">
        <f t="shared" si="1"/>
        <v>0</v>
      </c>
      <c r="K21" s="10">
        <f>K20-I21</f>
        <v>11637625.599999998</v>
      </c>
      <c r="L21" s="498"/>
    </row>
    <row r="22" spans="2:12" ht="40.5" customHeight="1">
      <c r="B22" s="494"/>
      <c r="C22" s="495"/>
      <c r="D22" s="11" t="s">
        <v>1</v>
      </c>
      <c r="E22" s="845" t="s">
        <v>555</v>
      </c>
      <c r="F22" s="846"/>
      <c r="G22" s="847"/>
      <c r="H22" s="12">
        <f>'08 - Notes Follow up'!F16</f>
        <v>11637600</v>
      </c>
      <c r="I22" s="12">
        <f>IF(H22-K21&lt;0,H22,K21)</f>
        <v>11637600</v>
      </c>
      <c r="J22" s="13">
        <f t="shared" ref="J22:J29" si="5">MAX(H22-I22,0)</f>
        <v>0</v>
      </c>
      <c r="K22" s="10">
        <f t="shared" si="2"/>
        <v>25.599999997764826</v>
      </c>
      <c r="L22" s="498"/>
    </row>
    <row r="23" spans="2:12" ht="42" customHeight="1">
      <c r="B23" s="494"/>
      <c r="C23" s="495"/>
      <c r="D23" s="11" t="s">
        <v>1</v>
      </c>
      <c r="E23" s="845" t="s">
        <v>556</v>
      </c>
      <c r="F23" s="846"/>
      <c r="G23" s="847"/>
      <c r="H23" s="12">
        <f>'08 - Notes Follow up'!N16</f>
        <v>0</v>
      </c>
      <c r="I23" s="12">
        <f t="shared" ref="I23:I29" si="6">IF(H23-K22&lt;0,H23,K22)</f>
        <v>0</v>
      </c>
      <c r="J23" s="13">
        <f t="shared" si="5"/>
        <v>0</v>
      </c>
      <c r="K23" s="10">
        <f t="shared" si="2"/>
        <v>25.599999997764826</v>
      </c>
      <c r="L23" s="498"/>
    </row>
    <row r="24" spans="2:12" ht="42" customHeight="1">
      <c r="B24" s="494"/>
      <c r="C24" s="495"/>
      <c r="D24" s="11" t="s">
        <v>1</v>
      </c>
      <c r="E24" s="845" t="s">
        <v>557</v>
      </c>
      <c r="F24" s="846"/>
      <c r="G24" s="847"/>
      <c r="H24" s="12">
        <f>'08 - Notes Follow up'!V16</f>
        <v>0</v>
      </c>
      <c r="I24" s="12">
        <f t="shared" ref="I24" si="7">IF(H24-K23&lt;0,H24,K23)</f>
        <v>0</v>
      </c>
      <c r="J24" s="13">
        <f t="shared" ref="J24" si="8">MAX(H24-I24,0)</f>
        <v>0</v>
      </c>
      <c r="K24" s="10">
        <f t="shared" ref="K24" si="9">K23-I24</f>
        <v>25.599999997764826</v>
      </c>
      <c r="L24" s="498"/>
    </row>
    <row r="25" spans="2:12" ht="71.25" customHeight="1">
      <c r="B25" s="494"/>
      <c r="C25" s="495"/>
      <c r="D25" s="11"/>
      <c r="E25" s="845" t="s">
        <v>558</v>
      </c>
      <c r="F25" s="846"/>
      <c r="G25" s="847"/>
      <c r="H25" s="12">
        <v>0</v>
      </c>
      <c r="I25" s="12">
        <f t="shared" ref="I25:I26" si="10">IF(H25-K24&lt;0,H25,K24)</f>
        <v>0</v>
      </c>
      <c r="J25" s="13">
        <f t="shared" ref="J25:J26" si="11">MAX(H25-I25,0)</f>
        <v>0</v>
      </c>
      <c r="K25" s="10">
        <f t="shared" ref="K25:K26" si="12">K24-I25</f>
        <v>25.599999997764826</v>
      </c>
      <c r="L25" s="498"/>
    </row>
    <row r="26" spans="2:12" ht="27.75" customHeight="1">
      <c r="B26" s="494"/>
      <c r="C26" s="495"/>
      <c r="D26" s="11" t="s">
        <v>1</v>
      </c>
      <c r="E26" s="845" t="s">
        <v>559</v>
      </c>
      <c r="F26" s="846"/>
      <c r="G26" s="847"/>
      <c r="H26" s="12">
        <v>0</v>
      </c>
      <c r="I26" s="12">
        <f t="shared" si="10"/>
        <v>0</v>
      </c>
      <c r="J26" s="13">
        <f t="shared" si="11"/>
        <v>0</v>
      </c>
      <c r="K26" s="10">
        <f t="shared" si="12"/>
        <v>25.599999997764826</v>
      </c>
      <c r="L26" s="498"/>
    </row>
    <row r="27" spans="2:12" ht="44.25" customHeight="1">
      <c r="B27" s="494"/>
      <c r="C27" s="495"/>
      <c r="D27" s="11" t="s">
        <v>1</v>
      </c>
      <c r="E27" s="845" t="s">
        <v>560</v>
      </c>
      <c r="F27" s="846"/>
      <c r="G27" s="847"/>
      <c r="H27" s="12">
        <v>0</v>
      </c>
      <c r="I27" s="12">
        <f t="shared" si="6"/>
        <v>0</v>
      </c>
      <c r="J27" s="13">
        <f t="shared" si="5"/>
        <v>0</v>
      </c>
      <c r="K27" s="10">
        <f t="shared" si="2"/>
        <v>25.599999997764826</v>
      </c>
      <c r="L27" s="498"/>
    </row>
    <row r="28" spans="2:12" ht="28.5" customHeight="1">
      <c r="B28" s="494"/>
      <c r="C28" s="495"/>
      <c r="D28" s="11" t="s">
        <v>1</v>
      </c>
      <c r="E28" s="845" t="s">
        <v>561</v>
      </c>
      <c r="F28" s="846"/>
      <c r="G28" s="847"/>
      <c r="H28" s="12">
        <v>0</v>
      </c>
      <c r="I28" s="12">
        <f t="shared" si="6"/>
        <v>0</v>
      </c>
      <c r="J28" s="13">
        <f t="shared" si="5"/>
        <v>0</v>
      </c>
      <c r="K28" s="10">
        <f t="shared" si="2"/>
        <v>25.599999997764826</v>
      </c>
      <c r="L28" s="498"/>
    </row>
    <row r="29" spans="2:12" ht="30" customHeight="1">
      <c r="B29" s="494"/>
      <c r="C29" s="495"/>
      <c r="D29" s="11" t="s">
        <v>1</v>
      </c>
      <c r="E29" s="845" t="s">
        <v>562</v>
      </c>
      <c r="F29" s="846"/>
      <c r="G29" s="847"/>
      <c r="H29" s="12">
        <f>IF('00 - Cover'!E22="Yes",'08 - Notes Follow up'!AB16,0)</f>
        <v>0</v>
      </c>
      <c r="I29" s="12">
        <f t="shared" si="6"/>
        <v>0</v>
      </c>
      <c r="J29" s="13">
        <f t="shared" si="5"/>
        <v>0</v>
      </c>
      <c r="K29" s="10">
        <f t="shared" si="2"/>
        <v>25.599999997764826</v>
      </c>
      <c r="L29" s="498"/>
    </row>
    <row r="30" spans="2:12">
      <c r="B30" s="500"/>
      <c r="C30" s="501"/>
      <c r="D30" s="851"/>
      <c r="E30" s="851"/>
      <c r="F30" s="851"/>
      <c r="G30" s="851"/>
      <c r="H30" s="851"/>
      <c r="I30" s="852"/>
      <c r="J30" s="14"/>
      <c r="K30" s="6">
        <f>K29</f>
        <v>25.599999997764826</v>
      </c>
      <c r="L30" s="502"/>
    </row>
    <row r="31" spans="2:12" ht="11" thickBot="1">
      <c r="B31" s="503"/>
      <c r="C31" s="504"/>
      <c r="D31" s="15"/>
      <c r="E31" s="505"/>
      <c r="F31" s="505"/>
      <c r="G31" s="504"/>
      <c r="H31" s="504"/>
      <c r="I31" s="504"/>
      <c r="J31" s="504"/>
      <c r="K31" s="504"/>
      <c r="L31" s="506"/>
    </row>
    <row r="32" spans="2:12">
      <c r="B32" s="507"/>
      <c r="C32" s="507"/>
      <c r="D32" s="507"/>
      <c r="E32" s="507"/>
      <c r="F32" s="507"/>
      <c r="G32" s="507"/>
      <c r="H32" s="507"/>
      <c r="I32" s="507"/>
      <c r="J32" s="507"/>
      <c r="K32" s="507"/>
      <c r="L32" s="507"/>
    </row>
    <row r="33" spans="2:12" hidden="1" outlineLevel="1">
      <c r="B33" s="489"/>
      <c r="C33" s="837" t="s">
        <v>133</v>
      </c>
      <c r="D33" s="838"/>
      <c r="E33" s="838"/>
      <c r="F33" s="838"/>
      <c r="G33" s="838"/>
      <c r="H33" s="838"/>
      <c r="I33" s="490"/>
      <c r="J33" s="490"/>
      <c r="K33" s="490"/>
      <c r="L33" s="491"/>
    </row>
    <row r="34" spans="2:12" hidden="1" outlineLevel="1">
      <c r="B34" s="492"/>
      <c r="C34" s="839"/>
      <c r="D34" s="839"/>
      <c r="E34" s="839"/>
      <c r="F34" s="839"/>
      <c r="G34" s="839"/>
      <c r="H34" s="839"/>
      <c r="I34" s="141" t="s">
        <v>3</v>
      </c>
      <c r="J34" s="141"/>
      <c r="K34" s="141" t="s">
        <v>4</v>
      </c>
      <c r="L34" s="493"/>
    </row>
    <row r="35" spans="2:12" hidden="1" outlineLevel="1">
      <c r="B35" s="494"/>
      <c r="C35" s="495"/>
      <c r="D35" s="840"/>
      <c r="E35" s="840"/>
      <c r="F35" s="840"/>
      <c r="G35" s="841"/>
      <c r="H35" s="496" t="s">
        <v>5</v>
      </c>
      <c r="I35" s="496" t="s">
        <v>6</v>
      </c>
      <c r="J35" s="496" t="s">
        <v>7</v>
      </c>
      <c r="K35" s="6">
        <v>0</v>
      </c>
      <c r="L35" s="497"/>
    </row>
    <row r="36" spans="2:12" hidden="1" outlineLevel="1">
      <c r="B36" s="494"/>
      <c r="C36" s="495"/>
      <c r="D36" s="7" t="s">
        <v>0</v>
      </c>
      <c r="E36" s="842" t="s">
        <v>129</v>
      </c>
      <c r="F36" s="843"/>
      <c r="G36" s="844"/>
      <c r="H36" s="8"/>
      <c r="I36" s="8">
        <f>H36</f>
        <v>0</v>
      </c>
      <c r="J36" s="9"/>
      <c r="K36" s="10">
        <f>K35+I36</f>
        <v>0</v>
      </c>
      <c r="L36" s="497"/>
    </row>
    <row r="37" spans="2:12" ht="27" hidden="1" customHeight="1" outlineLevel="1">
      <c r="B37" s="494"/>
      <c r="C37" s="495"/>
      <c r="D37" s="11" t="s">
        <v>1</v>
      </c>
      <c r="E37" s="845" t="s">
        <v>134</v>
      </c>
      <c r="F37" s="846"/>
      <c r="G37" s="847"/>
      <c r="H37" s="12"/>
      <c r="I37" s="12">
        <f>IF(H37-K36&lt;0,H37,K36)</f>
        <v>0</v>
      </c>
      <c r="J37" s="13">
        <f>MAX(H37-I37,0)</f>
        <v>0</v>
      </c>
      <c r="K37" s="10">
        <f>K36-I37</f>
        <v>0</v>
      </c>
      <c r="L37" s="498"/>
    </row>
    <row r="38" spans="2:12" ht="50.25" hidden="1" customHeight="1" outlineLevel="1">
      <c r="B38" s="494"/>
      <c r="C38" s="495"/>
      <c r="D38" s="11" t="s">
        <v>1</v>
      </c>
      <c r="E38" s="848" t="s">
        <v>135</v>
      </c>
      <c r="F38" s="849"/>
      <c r="G38" s="850"/>
      <c r="H38" s="12"/>
      <c r="I38" s="12">
        <f t="shared" ref="I38:I49" si="13">IF(H38-K37&lt;0,H38,K37)</f>
        <v>0</v>
      </c>
      <c r="J38" s="13">
        <f t="shared" ref="J38:J49" si="14">MAX(H38-I38,0)</f>
        <v>0</v>
      </c>
      <c r="K38" s="10">
        <f t="shared" ref="K38:K49" si="15">K37-I38</f>
        <v>0</v>
      </c>
      <c r="L38" s="498"/>
    </row>
    <row r="39" spans="2:12" ht="81.75" hidden="1" customHeight="1" outlineLevel="1">
      <c r="B39" s="494"/>
      <c r="C39" s="495"/>
      <c r="D39" s="11" t="s">
        <v>1</v>
      </c>
      <c r="E39" s="845" t="s">
        <v>130</v>
      </c>
      <c r="F39" s="846"/>
      <c r="G39" s="847"/>
      <c r="H39" s="12"/>
      <c r="I39" s="12">
        <f t="shared" si="13"/>
        <v>0</v>
      </c>
      <c r="J39" s="13">
        <f t="shared" si="14"/>
        <v>0</v>
      </c>
      <c r="K39" s="10">
        <f t="shared" si="15"/>
        <v>0</v>
      </c>
      <c r="L39" s="499"/>
    </row>
    <row r="40" spans="2:12" ht="65.25" hidden="1" customHeight="1" outlineLevel="1">
      <c r="B40" s="494"/>
      <c r="C40" s="495"/>
      <c r="D40" s="11" t="s">
        <v>1</v>
      </c>
      <c r="E40" s="845" t="s">
        <v>131</v>
      </c>
      <c r="F40" s="846"/>
      <c r="G40" s="847"/>
      <c r="H40" s="12"/>
      <c r="I40" s="12">
        <f t="shared" si="13"/>
        <v>0</v>
      </c>
      <c r="J40" s="13">
        <f t="shared" si="14"/>
        <v>0</v>
      </c>
      <c r="K40" s="10">
        <f t="shared" si="15"/>
        <v>0</v>
      </c>
      <c r="L40" s="498"/>
    </row>
    <row r="41" spans="2:12" ht="31.5" hidden="1" customHeight="1" outlineLevel="1">
      <c r="B41" s="494"/>
      <c r="C41" s="495"/>
      <c r="D41" s="11" t="s">
        <v>1</v>
      </c>
      <c r="E41" s="845" t="s">
        <v>136</v>
      </c>
      <c r="F41" s="846"/>
      <c r="G41" s="847"/>
      <c r="H41" s="12"/>
      <c r="I41" s="12">
        <f t="shared" si="13"/>
        <v>0</v>
      </c>
      <c r="J41" s="13">
        <f t="shared" si="14"/>
        <v>0</v>
      </c>
      <c r="K41" s="10">
        <f t="shared" si="15"/>
        <v>0</v>
      </c>
      <c r="L41" s="498"/>
    </row>
    <row r="42" spans="2:12" ht="36" hidden="1" customHeight="1" outlineLevel="1">
      <c r="B42" s="494"/>
      <c r="C42" s="495"/>
      <c r="D42" s="11" t="s">
        <v>1</v>
      </c>
      <c r="E42" s="845" t="s">
        <v>137</v>
      </c>
      <c r="F42" s="846"/>
      <c r="G42" s="847"/>
      <c r="H42" s="12"/>
      <c r="I42" s="12">
        <f t="shared" si="13"/>
        <v>0</v>
      </c>
      <c r="J42" s="13">
        <f t="shared" si="14"/>
        <v>0</v>
      </c>
      <c r="K42" s="10">
        <f t="shared" si="15"/>
        <v>0</v>
      </c>
      <c r="L42" s="498"/>
    </row>
    <row r="43" spans="2:12" ht="27.75" hidden="1" customHeight="1" outlineLevel="1">
      <c r="B43" s="494"/>
      <c r="C43" s="495"/>
      <c r="D43" s="11" t="s">
        <v>1</v>
      </c>
      <c r="E43" s="845" t="s">
        <v>138</v>
      </c>
      <c r="F43" s="846"/>
      <c r="G43" s="847"/>
      <c r="H43" s="12"/>
      <c r="I43" s="12">
        <f t="shared" si="13"/>
        <v>0</v>
      </c>
      <c r="J43" s="13">
        <f t="shared" si="14"/>
        <v>0</v>
      </c>
      <c r="K43" s="10">
        <f t="shared" si="15"/>
        <v>0</v>
      </c>
      <c r="L43" s="498"/>
    </row>
    <row r="44" spans="2:12" ht="55.5" hidden="1" customHeight="1" outlineLevel="1">
      <c r="B44" s="494"/>
      <c r="C44" s="495"/>
      <c r="D44" s="11" t="s">
        <v>1</v>
      </c>
      <c r="E44" s="845" t="s">
        <v>139</v>
      </c>
      <c r="F44" s="846"/>
      <c r="G44" s="847"/>
      <c r="H44" s="12"/>
      <c r="I44" s="12">
        <f t="shared" si="13"/>
        <v>0</v>
      </c>
      <c r="J44" s="13">
        <f t="shared" si="14"/>
        <v>0</v>
      </c>
      <c r="K44" s="10">
        <f t="shared" si="15"/>
        <v>0</v>
      </c>
      <c r="L44" s="498"/>
    </row>
    <row r="45" spans="2:12" ht="50.25" hidden="1" customHeight="1" outlineLevel="1">
      <c r="B45" s="494"/>
      <c r="C45" s="495"/>
      <c r="D45" s="11" t="s">
        <v>1</v>
      </c>
      <c r="E45" s="845" t="s">
        <v>140</v>
      </c>
      <c r="F45" s="846"/>
      <c r="G45" s="847"/>
      <c r="H45" s="12"/>
      <c r="I45" s="12">
        <f t="shared" si="13"/>
        <v>0</v>
      </c>
      <c r="J45" s="13">
        <f t="shared" si="14"/>
        <v>0</v>
      </c>
      <c r="K45" s="10">
        <f t="shared" si="15"/>
        <v>0</v>
      </c>
      <c r="L45" s="498"/>
    </row>
    <row r="46" spans="2:12" ht="27.75" hidden="1" customHeight="1" outlineLevel="1">
      <c r="B46" s="494"/>
      <c r="C46" s="495"/>
      <c r="D46" s="11" t="s">
        <v>1</v>
      </c>
      <c r="E46" s="845" t="s">
        <v>141</v>
      </c>
      <c r="F46" s="846"/>
      <c r="G46" s="847"/>
      <c r="H46" s="12"/>
      <c r="I46" s="12">
        <f t="shared" si="13"/>
        <v>0</v>
      </c>
      <c r="J46" s="13">
        <f t="shared" si="14"/>
        <v>0</v>
      </c>
      <c r="K46" s="10">
        <f t="shared" si="15"/>
        <v>0</v>
      </c>
      <c r="L46" s="498"/>
    </row>
    <row r="47" spans="2:12" ht="37.5" hidden="1" customHeight="1" outlineLevel="1">
      <c r="B47" s="494"/>
      <c r="C47" s="495"/>
      <c r="D47" s="11" t="s">
        <v>1</v>
      </c>
      <c r="E47" s="845" t="s">
        <v>142</v>
      </c>
      <c r="F47" s="846"/>
      <c r="G47" s="847"/>
      <c r="H47" s="12"/>
      <c r="I47" s="12">
        <f t="shared" si="13"/>
        <v>0</v>
      </c>
      <c r="J47" s="13"/>
      <c r="K47" s="10"/>
      <c r="L47" s="498"/>
    </row>
    <row r="48" spans="2:12" ht="44.25" hidden="1" customHeight="1" outlineLevel="1">
      <c r="B48" s="494"/>
      <c r="C48" s="495"/>
      <c r="D48" s="11" t="s">
        <v>1</v>
      </c>
      <c r="E48" s="845" t="s">
        <v>143</v>
      </c>
      <c r="F48" s="846"/>
      <c r="G48" s="847"/>
      <c r="H48" s="12"/>
      <c r="I48" s="12">
        <f>IF(H48-K46&lt;0,H48,K46)</f>
        <v>0</v>
      </c>
      <c r="J48" s="13">
        <f t="shared" si="14"/>
        <v>0</v>
      </c>
      <c r="K48" s="10">
        <f>K46-I48</f>
        <v>0</v>
      </c>
      <c r="L48" s="498"/>
    </row>
    <row r="49" spans="2:12" ht="28.5" hidden="1" customHeight="1" outlineLevel="1">
      <c r="B49" s="494"/>
      <c r="C49" s="495"/>
      <c r="D49" s="11" t="s">
        <v>1</v>
      </c>
      <c r="E49" s="845" t="s">
        <v>144</v>
      </c>
      <c r="F49" s="846"/>
      <c r="G49" s="847"/>
      <c r="H49" s="12"/>
      <c r="I49" s="12">
        <f t="shared" si="13"/>
        <v>0</v>
      </c>
      <c r="J49" s="13">
        <f t="shared" si="14"/>
        <v>0</v>
      </c>
      <c r="K49" s="10">
        <f t="shared" si="15"/>
        <v>0</v>
      </c>
      <c r="L49" s="498"/>
    </row>
    <row r="50" spans="2:12" hidden="1" outlineLevel="1">
      <c r="B50" s="500"/>
      <c r="C50" s="501"/>
      <c r="D50" s="851"/>
      <c r="E50" s="851"/>
      <c r="F50" s="851"/>
      <c r="G50" s="851"/>
      <c r="H50" s="851"/>
      <c r="I50" s="852"/>
      <c r="J50" s="14"/>
      <c r="K50" s="6">
        <f>K49</f>
        <v>0</v>
      </c>
      <c r="L50" s="502"/>
    </row>
    <row r="51" spans="2:12" ht="11" hidden="1" outlineLevel="1" thickBot="1">
      <c r="B51" s="503"/>
      <c r="C51" s="504"/>
      <c r="D51" s="15"/>
      <c r="E51" s="505"/>
      <c r="F51" s="505"/>
      <c r="G51" s="504"/>
      <c r="H51" s="504"/>
      <c r="I51" s="504"/>
      <c r="J51" s="504"/>
      <c r="K51" s="504"/>
      <c r="L51" s="506"/>
    </row>
    <row r="52" spans="2:12" collapsed="1"/>
  </sheetData>
  <mergeCells count="37">
    <mergeCell ref="E46:G46"/>
    <mergeCell ref="E48:G48"/>
    <mergeCell ref="E49:G49"/>
    <mergeCell ref="D50:I50"/>
    <mergeCell ref="E47:G47"/>
    <mergeCell ref="E29:G29"/>
    <mergeCell ref="E44:G44"/>
    <mergeCell ref="E45:G45"/>
    <mergeCell ref="E41:G41"/>
    <mergeCell ref="E42:G42"/>
    <mergeCell ref="E43:G43"/>
    <mergeCell ref="D35:G35"/>
    <mergeCell ref="E36:G36"/>
    <mergeCell ref="E37:G37"/>
    <mergeCell ref="E38:G38"/>
    <mergeCell ref="E39:G39"/>
    <mergeCell ref="E40:G40"/>
    <mergeCell ref="C33:H34"/>
    <mergeCell ref="D30:I30"/>
    <mergeCell ref="E23:G23"/>
    <mergeCell ref="E26:G26"/>
    <mergeCell ref="E27:G27"/>
    <mergeCell ref="E28:G28"/>
    <mergeCell ref="E16:G16"/>
    <mergeCell ref="E17:G17"/>
    <mergeCell ref="E18:G18"/>
    <mergeCell ref="E19:G19"/>
    <mergeCell ref="E21:G21"/>
    <mergeCell ref="E22:G22"/>
    <mergeCell ref="E20:G20"/>
    <mergeCell ref="E24:G24"/>
    <mergeCell ref="E25:G25"/>
    <mergeCell ref="C10:H11"/>
    <mergeCell ref="D12:G12"/>
    <mergeCell ref="E13:G13"/>
    <mergeCell ref="E14:G14"/>
    <mergeCell ref="E15:G15"/>
  </mergeCells>
  <conditionalFormatting sqref="O15">
    <cfRule type="cellIs" dxfId="5" priority="1" operator="equal">
      <formula>0</formula>
    </cfRule>
    <cfRule type="cellIs" dxfId="4" priority="2" operator="lessThan">
      <formula>0</formula>
    </cfRule>
    <cfRule type="cellIs" dxfId="3" priority="3" operator="greaterThan">
      <formula>0</formula>
    </cfRule>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00A4-7B94-4B0D-BF0F-F2C0E43EC381}">
  <sheetPr>
    <tabColor theme="9" tint="0.79998168889431442"/>
  </sheetPr>
  <dimension ref="B6:L23"/>
  <sheetViews>
    <sheetView showGridLines="0" workbookViewId="0">
      <selection activeCell="P27" sqref="P27"/>
    </sheetView>
  </sheetViews>
  <sheetFormatPr defaultColWidth="9.1796875" defaultRowHeight="13"/>
  <cols>
    <col min="1" max="1" width="9.1796875" style="437"/>
    <col min="2" max="2" width="4.26953125" style="437" customWidth="1"/>
    <col min="3" max="3" width="16.81640625" style="437" customWidth="1"/>
    <col min="4" max="4" width="20.26953125" style="437" customWidth="1"/>
    <col min="5" max="5" width="21.26953125" style="437" bestFit="1" customWidth="1"/>
    <col min="6" max="6" width="9.1796875" style="437"/>
    <col min="7" max="7" width="3.81640625" style="437" customWidth="1"/>
    <col min="8" max="8" width="9.1796875" style="437"/>
    <col min="9" max="9" width="24.54296875" style="437" customWidth="1"/>
    <col min="10" max="10" width="19.54296875" style="437" customWidth="1"/>
    <col min="11" max="11" width="9.1796875" style="437"/>
    <col min="12" max="12" width="14.453125" style="437" bestFit="1" customWidth="1"/>
    <col min="13" max="16384" width="9.1796875" style="437"/>
  </cols>
  <sheetData>
    <row r="6" spans="2:10">
      <c r="B6" s="447" t="s">
        <v>19</v>
      </c>
      <c r="C6" s="447"/>
      <c r="D6" s="448"/>
      <c r="E6" s="448"/>
      <c r="F6" s="448"/>
      <c r="G6" s="448"/>
      <c r="H6" s="448"/>
      <c r="I6" s="448"/>
      <c r="J6" s="448"/>
    </row>
    <row r="7" spans="2:10">
      <c r="B7" s="44"/>
      <c r="C7" s="508"/>
      <c r="D7" s="44"/>
      <c r="E7" s="44"/>
      <c r="F7" s="44"/>
      <c r="G7" s="44"/>
      <c r="H7" s="44"/>
      <c r="I7" s="44"/>
      <c r="J7" s="44"/>
    </row>
    <row r="8" spans="2:10" ht="13.5" thickBot="1">
      <c r="B8" s="853" t="s">
        <v>15</v>
      </c>
      <c r="C8" s="854"/>
      <c r="D8" s="854"/>
      <c r="E8" s="855"/>
      <c r="F8" s="509"/>
      <c r="G8" s="853" t="s">
        <v>16</v>
      </c>
      <c r="H8" s="856"/>
      <c r="I8" s="856"/>
      <c r="J8" s="857"/>
    </row>
    <row r="9" spans="2:10">
      <c r="B9" s="696"/>
      <c r="C9" s="697"/>
      <c r="D9" s="698"/>
      <c r="E9" s="699"/>
      <c r="F9" s="85"/>
      <c r="G9" s="720"/>
      <c r="H9" s="721"/>
      <c r="I9" s="721"/>
      <c r="J9" s="722"/>
    </row>
    <row r="10" spans="2:10">
      <c r="B10" s="700"/>
      <c r="C10" s="514" t="s">
        <v>177</v>
      </c>
      <c r="D10" s="701"/>
      <c r="E10" s="702">
        <f>'05 - Asset Follow-up'!M11</f>
        <v>595848599.28000009</v>
      </c>
      <c r="F10" s="510"/>
      <c r="G10" s="723"/>
      <c r="H10" s="724" t="s">
        <v>145</v>
      </c>
      <c r="I10" s="455"/>
      <c r="J10" s="725">
        <f>'08 - Notes Follow up'!H16</f>
        <v>442063650</v>
      </c>
    </row>
    <row r="11" spans="2:10">
      <c r="B11" s="703"/>
      <c r="C11" s="514"/>
      <c r="D11" s="701"/>
      <c r="E11" s="702"/>
      <c r="F11" s="85"/>
      <c r="G11" s="726"/>
      <c r="H11" s="724" t="s">
        <v>146</v>
      </c>
      <c r="I11" s="727"/>
      <c r="J11" s="725">
        <f>'08 - Notes Follow up'!P16</f>
        <v>68900000</v>
      </c>
    </row>
    <row r="12" spans="2:10">
      <c r="B12" s="703"/>
      <c r="C12" s="514"/>
      <c r="D12" s="701"/>
      <c r="E12" s="702"/>
      <c r="F12" s="85"/>
      <c r="G12" s="726"/>
      <c r="H12" s="724" t="s">
        <v>147</v>
      </c>
      <c r="I12" s="727"/>
      <c r="J12" s="725">
        <f>'08 - Notes Follow up'!AE16</f>
        <v>300</v>
      </c>
    </row>
    <row r="13" spans="2:10">
      <c r="B13" s="703"/>
      <c r="C13" s="514"/>
      <c r="D13" s="701"/>
      <c r="E13" s="702"/>
      <c r="F13" s="85"/>
      <c r="G13" s="726"/>
      <c r="H13" s="724"/>
      <c r="I13" s="727"/>
      <c r="J13" s="725"/>
    </row>
    <row r="14" spans="2:10">
      <c r="B14" s="704"/>
      <c r="C14" s="705"/>
      <c r="D14" s="85"/>
      <c r="E14" s="702"/>
      <c r="F14" s="85"/>
      <c r="G14" s="728"/>
      <c r="H14" s="724"/>
      <c r="I14" s="705"/>
      <c r="J14" s="729"/>
    </row>
    <row r="15" spans="2:10">
      <c r="B15" s="706"/>
      <c r="C15" s="511" t="s">
        <v>18</v>
      </c>
      <c r="D15" s="511"/>
      <c r="E15" s="707">
        <f>E10</f>
        <v>595848599.28000009</v>
      </c>
      <c r="F15" s="85"/>
      <c r="G15" s="706"/>
      <c r="H15" s="511" t="s">
        <v>18</v>
      </c>
      <c r="I15" s="511"/>
      <c r="J15" s="730">
        <f>J10+J11+J12</f>
        <v>510963950</v>
      </c>
    </row>
    <row r="16" spans="2:10">
      <c r="B16" s="708"/>
      <c r="C16" s="709"/>
      <c r="D16" s="513"/>
      <c r="E16" s="702"/>
      <c r="F16" s="85"/>
      <c r="G16" s="731"/>
      <c r="H16" s="514"/>
      <c r="I16" s="515"/>
      <c r="J16" s="732"/>
    </row>
    <row r="17" spans="2:12">
      <c r="B17" s="708"/>
      <c r="C17" s="512" t="s">
        <v>247</v>
      </c>
      <c r="D17" s="513"/>
      <c r="E17" s="710">
        <f>E19+E20+E21</f>
        <v>5150000</v>
      </c>
      <c r="F17" s="85"/>
      <c r="G17" s="731"/>
      <c r="H17" s="514"/>
      <c r="I17" s="515"/>
      <c r="J17" s="732"/>
    </row>
    <row r="18" spans="2:12">
      <c r="B18" s="708"/>
      <c r="C18" s="512"/>
      <c r="D18" s="513"/>
      <c r="E18" s="702"/>
      <c r="F18" s="85"/>
      <c r="G18" s="731"/>
      <c r="H18" s="514"/>
      <c r="I18" s="515"/>
      <c r="J18" s="732"/>
    </row>
    <row r="19" spans="2:12">
      <c r="B19" s="708"/>
      <c r="C19" s="711" t="s">
        <v>248</v>
      </c>
      <c r="D19" s="513"/>
      <c r="E19" s="712">
        <f>'04 - Reserve calculation'!$C$13</f>
        <v>5150000</v>
      </c>
      <c r="F19" s="516"/>
      <c r="G19" s="731"/>
      <c r="H19" s="514" t="s">
        <v>242</v>
      </c>
      <c r="I19" s="515"/>
      <c r="J19" s="732">
        <f>E17</f>
        <v>5150000</v>
      </c>
    </row>
    <row r="20" spans="2:12">
      <c r="B20" s="708"/>
      <c r="C20" s="711" t="s">
        <v>249</v>
      </c>
      <c r="D20" s="513"/>
      <c r="E20" s="702">
        <f>'04 - Reserve calculation'!C15</f>
        <v>0</v>
      </c>
      <c r="F20" s="516"/>
      <c r="G20" s="731"/>
      <c r="H20" s="514"/>
      <c r="I20" s="515"/>
      <c r="J20" s="732"/>
    </row>
    <row r="21" spans="2:12">
      <c r="B21" s="708"/>
      <c r="C21" s="711" t="s">
        <v>250</v>
      </c>
      <c r="D21" s="513"/>
      <c r="E21" s="702">
        <f>'04 - Reserve calculation'!C16</f>
        <v>0</v>
      </c>
      <c r="F21" s="516"/>
      <c r="G21" s="731"/>
      <c r="H21" s="514" t="s">
        <v>643</v>
      </c>
      <c r="I21" s="515"/>
      <c r="J21" s="732">
        <f>E23-J15-J19</f>
        <v>84884649.280000091</v>
      </c>
    </row>
    <row r="22" spans="2:12">
      <c r="B22" s="713"/>
      <c r="C22" s="714"/>
      <c r="D22" s="715"/>
      <c r="E22" s="716"/>
      <c r="F22" s="85"/>
      <c r="G22" s="733"/>
      <c r="H22" s="714"/>
      <c r="I22" s="714"/>
      <c r="J22" s="734"/>
    </row>
    <row r="23" spans="2:12" ht="13.5" thickBot="1">
      <c r="B23" s="717"/>
      <c r="C23" s="718" t="s">
        <v>18</v>
      </c>
      <c r="D23" s="718"/>
      <c r="E23" s="719">
        <f>E15+E17</f>
        <v>600998599.28000009</v>
      </c>
      <c r="F23" s="44"/>
      <c r="G23" s="735"/>
      <c r="H23" s="718" t="s">
        <v>18</v>
      </c>
      <c r="I23" s="718"/>
      <c r="J23" s="719">
        <f>J15+J19+J21</f>
        <v>600998599.28000009</v>
      </c>
      <c r="L23" s="517"/>
    </row>
  </sheetData>
  <mergeCells count="2">
    <mergeCell ref="B8:E8"/>
    <mergeCell ref="G8:J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B6:E33"/>
  <sheetViews>
    <sheetView showGridLines="0" tabSelected="1" workbookViewId="0">
      <selection activeCell="H27" sqref="H27"/>
    </sheetView>
  </sheetViews>
  <sheetFormatPr defaultColWidth="9.1796875" defaultRowHeight="14.5"/>
  <cols>
    <col min="2" max="2" width="39.26953125" bestFit="1" customWidth="1"/>
    <col min="3" max="3" width="2" customWidth="1"/>
    <col min="4" max="4" width="1.1796875" customWidth="1"/>
    <col min="5" max="5" width="49.26953125" bestFit="1" customWidth="1"/>
  </cols>
  <sheetData>
    <row r="6" spans="2:5" ht="12" customHeight="1">
      <c r="B6" s="770"/>
      <c r="C6" s="770"/>
      <c r="D6" s="770"/>
      <c r="E6" s="770"/>
    </row>
    <row r="7" spans="2:5" ht="12" customHeight="1">
      <c r="B7" s="118"/>
      <c r="C7" s="118"/>
      <c r="D7" s="118"/>
      <c r="E7" s="118"/>
    </row>
    <row r="8" spans="2:5" ht="26">
      <c r="B8" s="771" t="s">
        <v>508</v>
      </c>
      <c r="C8" s="771"/>
      <c r="D8" s="771"/>
      <c r="E8" s="771"/>
    </row>
    <row r="9" spans="2:5" ht="30.5">
      <c r="B9" s="118"/>
      <c r="C9" s="118"/>
      <c r="D9" s="118"/>
      <c r="E9" s="119"/>
    </row>
    <row r="10" spans="2:5" ht="12" customHeight="1" thickBot="1">
      <c r="B10" s="120" t="s">
        <v>44</v>
      </c>
      <c r="C10" s="118"/>
      <c r="D10" s="118"/>
      <c r="E10" s="121">
        <f>VLOOKUP(Calendar!$C$9,Calendar!$B$13:$F$109,2,FALSE)</f>
        <v>45991</v>
      </c>
    </row>
    <row r="11" spans="2:5" ht="12" customHeight="1" thickBot="1">
      <c r="B11" s="122" t="s">
        <v>45</v>
      </c>
      <c r="C11" s="123"/>
      <c r="D11" s="123"/>
      <c r="E11" s="124">
        <f>VLOOKUP(Calendar!$C$9,Calendar!$B$13:$F$109,3,FALSE)</f>
        <v>46002</v>
      </c>
    </row>
    <row r="12" spans="2:5" ht="12" customHeight="1" thickBot="1">
      <c r="B12" s="122" t="s">
        <v>167</v>
      </c>
      <c r="C12" s="123"/>
      <c r="D12" s="123"/>
      <c r="E12" s="124">
        <v>45979</v>
      </c>
    </row>
    <row r="13" spans="2:5" ht="12" customHeight="1" thickBot="1">
      <c r="B13" s="122" t="s">
        <v>46</v>
      </c>
      <c r="C13" s="123"/>
      <c r="D13" s="123"/>
      <c r="E13" s="124">
        <f>VLOOKUP(Calendar!$C$9,Calendar!$B$13:$K$109,4,FALSE)</f>
        <v>46009</v>
      </c>
    </row>
    <row r="14" spans="2:5" ht="12" customHeight="1" thickBot="1">
      <c r="B14" s="122" t="s">
        <v>47</v>
      </c>
      <c r="C14" s="123"/>
      <c r="D14" s="123"/>
      <c r="E14" s="124">
        <f>VLOOKUP(Calendar!$C$9,Calendar!$B$13:$K$109,5,FALSE)</f>
        <v>46013</v>
      </c>
    </row>
    <row r="15" spans="2:5" ht="12" customHeight="1">
      <c r="B15" s="151"/>
      <c r="C15" s="123"/>
      <c r="D15" s="123"/>
      <c r="E15" s="152"/>
    </row>
    <row r="16" spans="2:5" ht="12" customHeight="1">
      <c r="B16" s="125"/>
      <c r="C16" s="125"/>
      <c r="D16" s="125"/>
      <c r="E16" s="125"/>
    </row>
    <row r="17" spans="2:5" ht="12" customHeight="1" thickBot="1">
      <c r="B17" s="120" t="s">
        <v>127</v>
      </c>
      <c r="C17" s="123"/>
      <c r="D17" s="123"/>
      <c r="E17" s="121">
        <f>'Historical Data'!B4</f>
        <v>45981</v>
      </c>
    </row>
    <row r="18" spans="2:5" ht="12" customHeight="1" thickBot="1">
      <c r="B18" s="122" t="s">
        <v>128</v>
      </c>
      <c r="C18" s="123"/>
      <c r="D18" s="123"/>
      <c r="E18" s="124">
        <f>VLOOKUP(Calendar!$C$9+1,Calendar!$B$13:$K$109,5,FALSE)</f>
        <v>46042</v>
      </c>
    </row>
    <row r="19" spans="2:5" ht="12" customHeight="1" thickBot="1">
      <c r="B19" s="122" t="s">
        <v>437</v>
      </c>
      <c r="C19" s="123"/>
      <c r="D19" s="123"/>
      <c r="E19" s="124">
        <f>E12</f>
        <v>45979</v>
      </c>
    </row>
    <row r="20" spans="2:5" ht="14.5" customHeight="1" thickBot="1">
      <c r="B20" s="122" t="s">
        <v>123</v>
      </c>
      <c r="C20" s="123"/>
      <c r="D20" s="123"/>
      <c r="E20" s="327">
        <f>INPUT_BMW!B1</f>
        <v>1.899E-2</v>
      </c>
    </row>
    <row r="21" spans="2:5" ht="12" customHeight="1" thickBot="1">
      <c r="B21" s="151" t="s">
        <v>301</v>
      </c>
      <c r="C21" s="123"/>
      <c r="D21" s="123"/>
      <c r="E21" s="324">
        <f>Calendar!C9</f>
        <v>5</v>
      </c>
    </row>
    <row r="22" spans="2:5" ht="12" customHeight="1" thickBot="1">
      <c r="B22" s="243" t="s">
        <v>178</v>
      </c>
      <c r="C22" s="123"/>
      <c r="D22" s="123"/>
      <c r="E22" s="124" t="s">
        <v>179</v>
      </c>
    </row>
    <row r="23" spans="2:5" ht="15.5">
      <c r="B23" s="126"/>
      <c r="C23" s="127"/>
      <c r="D23" s="128"/>
      <c r="E23" s="89"/>
    </row>
    <row r="24" spans="2:5" ht="15.5">
      <c r="B24" s="129"/>
      <c r="C24" s="129"/>
      <c r="D24" s="129"/>
      <c r="E24" s="129"/>
    </row>
    <row r="25" spans="2:5" ht="15.5">
      <c r="B25" s="130"/>
      <c r="C25" s="130"/>
      <c r="D25" s="129"/>
      <c r="E25" s="129"/>
    </row>
    <row r="26" spans="2:5" ht="15.5">
      <c r="B26" s="131" t="s">
        <v>124</v>
      </c>
      <c r="C26" s="89"/>
      <c r="D26" s="132"/>
      <c r="E26" s="129"/>
    </row>
    <row r="27" spans="2:5" ht="15.5">
      <c r="B27" s="133" t="s">
        <v>125</v>
      </c>
      <c r="C27" s="134" t="s">
        <v>126</v>
      </c>
      <c r="D27" s="135"/>
      <c r="E27" s="136" t="s">
        <v>518</v>
      </c>
    </row>
    <row r="28" spans="2:5" ht="15.5">
      <c r="B28" s="133" t="s">
        <v>124</v>
      </c>
      <c r="C28" s="134" t="s">
        <v>126</v>
      </c>
      <c r="D28" s="137"/>
      <c r="E28" s="138" t="s">
        <v>283</v>
      </c>
    </row>
    <row r="29" spans="2:5" ht="15.5">
      <c r="B29" s="130"/>
      <c r="C29" s="139"/>
      <c r="D29" s="89"/>
      <c r="E29" s="140" t="s">
        <v>412</v>
      </c>
    </row>
    <row r="30" spans="2:5">
      <c r="B30" s="89"/>
      <c r="C30" s="89"/>
      <c r="D30" s="89"/>
      <c r="E30" s="138" t="s">
        <v>641</v>
      </c>
    </row>
    <row r="31" spans="2:5">
      <c r="B31" s="89"/>
      <c r="C31" s="89"/>
      <c r="D31" s="89"/>
      <c r="E31" s="140" t="s">
        <v>642</v>
      </c>
    </row>
    <row r="32" spans="2:5">
      <c r="E32" t="s">
        <v>644</v>
      </c>
    </row>
    <row r="33" spans="5:5">
      <c r="E33" s="136" t="s">
        <v>645</v>
      </c>
    </row>
  </sheetData>
  <mergeCells count="2">
    <mergeCell ref="B6:E6"/>
    <mergeCell ref="B8:E8"/>
  </mergeCells>
  <hyperlinks>
    <hyperlink ref="E29" r:id="rId1" xr:uid="{204109E4-FB1D-43FC-AA2F-D45B7B7D638A}"/>
    <hyperlink ref="E27" r:id="rId2" xr:uid="{9022151D-635C-4372-AE29-86359AF7E294}"/>
    <hyperlink ref="E31" r:id="rId3" xr:uid="{BFC4AF42-185B-48DE-A7DA-2DD30141F514}"/>
    <hyperlink ref="E33" r:id="rId4" xr:uid="{68C1EE6F-32CC-4BD1-954A-E4332C39BCC8}"/>
  </hyperlinks>
  <pageMargins left="0.7" right="0.7" top="0.75" bottom="0.75" header="0.3" footer="0.3"/>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1826-F05E-4109-B7F1-FCE74E59028E}">
  <dimension ref="A1"/>
  <sheetViews>
    <sheetView workbookViewId="0"/>
  </sheetViews>
  <sheetFormatPr defaultRowHeight="14.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39CE4-6450-438D-AFAD-1A6731E6A4C8}">
  <sheetPr>
    <tabColor theme="9" tint="0.79998168889431442"/>
    <pageSetUpPr fitToPage="1"/>
  </sheetPr>
  <dimension ref="C3:M75"/>
  <sheetViews>
    <sheetView showGridLines="0" workbookViewId="0">
      <selection activeCell="F18" sqref="F18"/>
    </sheetView>
  </sheetViews>
  <sheetFormatPr defaultColWidth="11.453125" defaultRowHeight="11.5"/>
  <cols>
    <col min="1" max="1" width="1.26953125" style="521" customWidth="1"/>
    <col min="2" max="2" width="2.7265625" style="521" customWidth="1"/>
    <col min="3" max="3" width="72.81640625" style="521" customWidth="1"/>
    <col min="4" max="16384" width="11.453125" style="521"/>
  </cols>
  <sheetData>
    <row r="3" spans="3:13">
      <c r="C3" s="518"/>
      <c r="D3" s="518"/>
      <c r="E3" s="518"/>
      <c r="F3" s="518"/>
      <c r="G3" s="518"/>
      <c r="H3" s="519"/>
      <c r="I3" s="519"/>
      <c r="J3" s="519"/>
      <c r="K3" s="519"/>
      <c r="L3" s="519"/>
      <c r="M3" s="520" t="s">
        <v>74</v>
      </c>
    </row>
    <row r="4" spans="3:13" ht="12">
      <c r="C4" s="519"/>
      <c r="D4" s="522"/>
      <c r="E4" s="519"/>
      <c r="F4" s="519"/>
      <c r="G4" s="519"/>
      <c r="H4" s="519"/>
      <c r="I4" s="519"/>
      <c r="J4" s="519"/>
      <c r="K4" s="519"/>
      <c r="L4" s="519"/>
      <c r="M4" s="520" t="s">
        <v>75</v>
      </c>
    </row>
    <row r="5" spans="3:13" ht="12">
      <c r="C5" s="519"/>
      <c r="D5" s="522"/>
      <c r="E5" s="519"/>
      <c r="F5" s="519"/>
      <c r="G5" s="519"/>
      <c r="H5" s="519"/>
      <c r="I5" s="519"/>
      <c r="J5" s="519"/>
      <c r="K5" s="519"/>
      <c r="L5" s="519"/>
      <c r="M5" s="519"/>
    </row>
    <row r="6" spans="3:13" ht="12">
      <c r="C6" s="519"/>
      <c r="D6" s="522"/>
      <c r="E6" s="519"/>
      <c r="F6" s="523"/>
      <c r="G6" s="519"/>
      <c r="H6" s="519"/>
      <c r="I6" s="519"/>
      <c r="J6" s="519"/>
      <c r="K6" s="519"/>
      <c r="L6" s="519"/>
      <c r="M6" s="519"/>
    </row>
    <row r="7" spans="3:13">
      <c r="C7" s="519"/>
      <c r="D7" s="519"/>
      <c r="E7" s="519"/>
      <c r="F7" s="518"/>
      <c r="G7" s="519"/>
      <c r="H7" s="519"/>
      <c r="I7" s="519"/>
      <c r="J7" s="519"/>
      <c r="K7" s="519"/>
      <c r="L7" s="519"/>
      <c r="M7" s="519"/>
    </row>
    <row r="8" spans="3:13" ht="12">
      <c r="C8" s="858" t="s">
        <v>85</v>
      </c>
      <c r="D8" s="859"/>
      <c r="E8" s="859"/>
      <c r="F8" s="859"/>
      <c r="G8" s="524"/>
      <c r="H8" s="525"/>
      <c r="I8" s="525"/>
      <c r="J8" s="525"/>
      <c r="K8" s="525"/>
      <c r="L8" s="525"/>
      <c r="M8" s="525"/>
    </row>
    <row r="9" spans="3:13" ht="12">
      <c r="C9" s="525"/>
      <c r="D9" s="525"/>
      <c r="E9" s="519"/>
      <c r="F9" s="525"/>
      <c r="G9" s="525"/>
      <c r="H9" s="525"/>
      <c r="I9" s="525"/>
      <c r="J9" s="525"/>
      <c r="K9" s="526"/>
      <c r="L9" s="525"/>
      <c r="M9" s="525"/>
    </row>
    <row r="10" spans="3:13" ht="12">
      <c r="C10" s="860" t="s">
        <v>79</v>
      </c>
      <c r="D10" s="861"/>
      <c r="E10" s="519"/>
      <c r="F10" s="527" t="s">
        <v>385</v>
      </c>
      <c r="G10" s="525"/>
      <c r="H10" s="528"/>
      <c r="I10" s="529"/>
      <c r="J10" s="529"/>
      <c r="K10" s="530"/>
      <c r="L10" s="531"/>
    </row>
    <row r="11" spans="3:13" ht="12">
      <c r="C11" s="525"/>
      <c r="D11" s="525"/>
      <c r="E11" s="525"/>
      <c r="F11" s="525"/>
      <c r="G11" s="525"/>
      <c r="H11" s="528"/>
      <c r="I11" s="529"/>
      <c r="J11" s="529"/>
      <c r="K11" s="530"/>
      <c r="L11" s="531"/>
    </row>
    <row r="12" spans="3:13" ht="26.25" customHeight="1">
      <c r="C12" s="862" t="s">
        <v>80</v>
      </c>
      <c r="D12" s="863"/>
      <c r="E12" s="519"/>
      <c r="F12" s="532" t="s">
        <v>75</v>
      </c>
      <c r="G12" s="525"/>
      <c r="H12" s="528"/>
      <c r="I12" s="529"/>
      <c r="J12" s="529"/>
      <c r="K12" s="530"/>
      <c r="L12" s="531"/>
    </row>
    <row r="13" spans="3:13" ht="9" customHeight="1">
      <c r="C13" s="525"/>
      <c r="D13" s="525"/>
      <c r="E13" s="525"/>
      <c r="F13" s="525"/>
      <c r="G13" s="525"/>
      <c r="H13" s="525"/>
      <c r="I13" s="525"/>
      <c r="J13" s="525"/>
      <c r="K13" s="525"/>
      <c r="L13" s="525"/>
    </row>
    <row r="14" spans="3:13" ht="26.25" customHeight="1">
      <c r="C14" s="862" t="s">
        <v>81</v>
      </c>
      <c r="D14" s="863"/>
      <c r="E14" s="519"/>
      <c r="F14" s="532" t="s">
        <v>75</v>
      </c>
      <c r="G14" s="525"/>
      <c r="H14" s="528"/>
      <c r="I14" s="529"/>
      <c r="J14" s="529"/>
      <c r="K14" s="530"/>
      <c r="L14" s="531"/>
    </row>
    <row r="15" spans="3:13" ht="8.25" customHeight="1">
      <c r="C15" s="525"/>
      <c r="D15" s="525"/>
      <c r="E15" s="525"/>
      <c r="F15" s="525"/>
      <c r="G15" s="525"/>
      <c r="H15" s="525"/>
      <c r="I15" s="525"/>
      <c r="J15" s="525"/>
      <c r="K15" s="525"/>
      <c r="L15" s="525"/>
      <c r="M15" s="525"/>
    </row>
    <row r="16" spans="3:13" ht="26.25" customHeight="1">
      <c r="C16" s="862" t="s">
        <v>82</v>
      </c>
      <c r="D16" s="863"/>
      <c r="E16" s="519"/>
      <c r="F16" s="532" t="s">
        <v>75</v>
      </c>
      <c r="G16" s="525"/>
      <c r="H16" s="528"/>
      <c r="I16" s="529"/>
      <c r="J16" s="529"/>
      <c r="K16" s="530"/>
      <c r="L16" s="531"/>
    </row>
    <row r="17" spans="3:13" ht="8.25" customHeight="1">
      <c r="C17" s="525"/>
      <c r="D17" s="525"/>
      <c r="E17" s="525"/>
      <c r="F17" s="525"/>
      <c r="G17" s="525"/>
      <c r="H17" s="525"/>
      <c r="I17" s="525"/>
      <c r="J17" s="525"/>
      <c r="K17" s="525"/>
      <c r="L17" s="525"/>
      <c r="M17" s="525"/>
    </row>
    <row r="18" spans="3:13" ht="26.25" customHeight="1">
      <c r="C18" s="862" t="s">
        <v>83</v>
      </c>
      <c r="D18" s="863"/>
      <c r="E18" s="519"/>
      <c r="F18" s="532" t="s">
        <v>75</v>
      </c>
      <c r="G18" s="525"/>
      <c r="H18" s="528"/>
      <c r="I18" s="529"/>
      <c r="J18" s="529"/>
      <c r="K18" s="530"/>
      <c r="L18" s="531"/>
    </row>
    <row r="19" spans="3:13" ht="12">
      <c r="C19" s="525"/>
      <c r="D19" s="525"/>
      <c r="E19" s="525"/>
      <c r="F19" s="525"/>
      <c r="G19" s="525"/>
      <c r="H19" s="528"/>
      <c r="I19" s="529"/>
      <c r="J19" s="529"/>
      <c r="K19" s="530"/>
      <c r="L19" s="531"/>
    </row>
    <row r="20" spans="3:13" ht="12">
      <c r="C20" s="860" t="s">
        <v>102</v>
      </c>
      <c r="D20" s="861"/>
      <c r="E20" s="519"/>
      <c r="F20" s="533"/>
      <c r="G20" s="525"/>
      <c r="H20" s="525"/>
      <c r="I20" s="525"/>
      <c r="J20" s="525"/>
      <c r="K20" s="525"/>
      <c r="L20" s="525"/>
    </row>
    <row r="22" spans="3:13" ht="28.5" customHeight="1">
      <c r="C22" s="862" t="s">
        <v>86</v>
      </c>
      <c r="D22" s="863"/>
      <c r="E22" s="519"/>
      <c r="F22" s="532" t="s">
        <v>75</v>
      </c>
      <c r="G22" s="534"/>
      <c r="H22" s="525"/>
      <c r="I22" s="525"/>
      <c r="J22" s="525"/>
      <c r="K22" s="525"/>
      <c r="L22" s="525"/>
    </row>
    <row r="23" spans="3:13" ht="12">
      <c r="C23" s="525"/>
      <c r="D23" s="525"/>
      <c r="E23" s="525"/>
      <c r="F23" s="525"/>
      <c r="G23" s="525"/>
      <c r="H23" s="525"/>
      <c r="I23" s="525"/>
      <c r="J23" s="525"/>
      <c r="K23" s="525"/>
      <c r="L23" s="525"/>
    </row>
    <row r="24" spans="3:13" ht="12">
      <c r="C24" s="862" t="s">
        <v>87</v>
      </c>
      <c r="D24" s="863"/>
      <c r="E24" s="519"/>
      <c r="F24" s="532" t="s">
        <v>75</v>
      </c>
      <c r="G24" s="534"/>
      <c r="H24" s="525"/>
      <c r="I24" s="525"/>
      <c r="J24" s="525"/>
      <c r="K24" s="525"/>
      <c r="L24" s="525"/>
    </row>
    <row r="25" spans="3:13" ht="12" hidden="1">
      <c r="C25" s="525"/>
      <c r="D25" s="525"/>
      <c r="E25" s="525"/>
      <c r="F25" s="525"/>
      <c r="G25" s="525"/>
    </row>
    <row r="26" spans="3:13" ht="12" hidden="1">
      <c r="C26" s="860" t="s">
        <v>93</v>
      </c>
      <c r="D26" s="861"/>
      <c r="E26" s="519"/>
      <c r="F26" s="533"/>
      <c r="G26" s="525"/>
      <c r="H26" s="525"/>
      <c r="I26" s="525"/>
      <c r="J26" s="525"/>
      <c r="K26" s="525"/>
      <c r="L26" s="525"/>
    </row>
    <row r="27" spans="3:13" hidden="1"/>
    <row r="28" spans="3:13" ht="30" hidden="1" customHeight="1">
      <c r="C28" s="862" t="s">
        <v>94</v>
      </c>
      <c r="D28" s="863"/>
      <c r="E28" s="519"/>
      <c r="F28" s="532" t="s">
        <v>75</v>
      </c>
      <c r="G28" s="534"/>
      <c r="H28" s="525"/>
      <c r="I28" s="525"/>
      <c r="J28" s="525"/>
      <c r="K28" s="525"/>
      <c r="L28" s="525"/>
    </row>
    <row r="29" spans="3:13" ht="12" hidden="1">
      <c r="C29" s="525"/>
      <c r="D29" s="525"/>
      <c r="E29" s="525"/>
      <c r="F29" s="525"/>
      <c r="G29" s="525"/>
      <c r="H29" s="525"/>
      <c r="I29" s="525"/>
      <c r="J29" s="525"/>
      <c r="K29" s="525"/>
      <c r="L29" s="525"/>
    </row>
    <row r="30" spans="3:13" ht="47.25" hidden="1" customHeight="1">
      <c r="C30" s="862" t="s">
        <v>95</v>
      </c>
      <c r="D30" s="863"/>
      <c r="E30" s="519"/>
      <c r="F30" s="532" t="s">
        <v>75</v>
      </c>
      <c r="G30" s="534"/>
      <c r="H30" s="525"/>
      <c r="I30" s="525"/>
      <c r="J30" s="525"/>
      <c r="K30" s="525"/>
      <c r="L30" s="525"/>
    </row>
    <row r="31" spans="3:13" ht="12" hidden="1">
      <c r="C31" s="525"/>
      <c r="D31" s="525"/>
      <c r="E31" s="525"/>
      <c r="F31" s="525"/>
      <c r="G31" s="525"/>
    </row>
    <row r="32" spans="3:13" ht="67.5" hidden="1" customHeight="1">
      <c r="C32" s="862" t="s">
        <v>96</v>
      </c>
      <c r="D32" s="863"/>
      <c r="E32" s="519"/>
      <c r="F32" s="532" t="s">
        <v>75</v>
      </c>
      <c r="G32" s="534"/>
    </row>
    <row r="33" spans="3:13" ht="12" hidden="1">
      <c r="C33" s="525"/>
      <c r="D33" s="525"/>
      <c r="E33" s="525"/>
      <c r="F33" s="525"/>
      <c r="G33" s="525"/>
    </row>
    <row r="34" spans="3:13" ht="53.25" hidden="1" customHeight="1">
      <c r="C34" s="862" t="s">
        <v>97</v>
      </c>
      <c r="D34" s="863"/>
      <c r="E34" s="519"/>
      <c r="F34" s="532" t="s">
        <v>75</v>
      </c>
      <c r="G34" s="534"/>
    </row>
    <row r="35" spans="3:13" ht="12" hidden="1">
      <c r="C35" s="525"/>
      <c r="D35" s="525"/>
      <c r="E35" s="525"/>
      <c r="F35" s="525"/>
      <c r="G35" s="525"/>
    </row>
    <row r="36" spans="3:13" ht="52.5" hidden="1" customHeight="1">
      <c r="C36" s="862" t="s">
        <v>98</v>
      </c>
      <c r="D36" s="863"/>
      <c r="E36" s="519"/>
      <c r="F36" s="532" t="s">
        <v>75</v>
      </c>
      <c r="G36" s="534"/>
    </row>
    <row r="37" spans="3:13" ht="12" hidden="1">
      <c r="C37" s="525"/>
      <c r="D37" s="525"/>
      <c r="E37" s="525"/>
      <c r="F37" s="525"/>
      <c r="G37" s="525"/>
    </row>
    <row r="38" spans="3:13" ht="32.25" hidden="1" customHeight="1">
      <c r="C38" s="862" t="s">
        <v>99</v>
      </c>
      <c r="D38" s="863"/>
      <c r="E38" s="519"/>
      <c r="F38" s="532" t="s">
        <v>75</v>
      </c>
      <c r="G38" s="534"/>
    </row>
    <row r="39" spans="3:13" ht="12" hidden="1">
      <c r="C39" s="525"/>
      <c r="D39" s="525"/>
      <c r="E39" s="525"/>
      <c r="F39" s="525"/>
      <c r="G39" s="525"/>
    </row>
    <row r="40" spans="3:13" ht="42" hidden="1" customHeight="1">
      <c r="C40" s="862" t="s">
        <v>100</v>
      </c>
      <c r="D40" s="863"/>
      <c r="E40" s="519"/>
      <c r="F40" s="532" t="s">
        <v>75</v>
      </c>
      <c r="G40" s="534"/>
    </row>
    <row r="41" spans="3:13" ht="12" hidden="1">
      <c r="C41" s="525"/>
      <c r="D41" s="525"/>
      <c r="E41" s="525"/>
      <c r="F41" s="525"/>
      <c r="G41" s="525"/>
    </row>
    <row r="42" spans="3:13" ht="23.25" hidden="1" customHeight="1">
      <c r="C42" s="862" t="s">
        <v>101</v>
      </c>
      <c r="D42" s="863"/>
      <c r="E42" s="519"/>
      <c r="F42" s="532" t="s">
        <v>75</v>
      </c>
      <c r="G42" s="534"/>
    </row>
    <row r="43" spans="3:13" ht="12">
      <c r="C43" s="525"/>
      <c r="D43" s="525"/>
      <c r="E43" s="525"/>
      <c r="F43" s="525"/>
      <c r="G43" s="525"/>
      <c r="H43" s="528"/>
      <c r="I43" s="529"/>
      <c r="J43" s="529"/>
      <c r="K43" s="530"/>
      <c r="L43" s="531"/>
    </row>
    <row r="44" spans="3:13" ht="12">
      <c r="C44" s="860" t="s">
        <v>76</v>
      </c>
      <c r="D44" s="861"/>
      <c r="E44" s="519"/>
      <c r="F44" s="533"/>
      <c r="G44" s="525"/>
      <c r="H44" s="528"/>
      <c r="I44" s="529"/>
      <c r="J44" s="529"/>
      <c r="K44" s="530"/>
      <c r="L44" s="531"/>
    </row>
    <row r="45" spans="3:13" ht="12">
      <c r="C45" s="525"/>
      <c r="D45" s="525"/>
      <c r="E45" s="525"/>
      <c r="F45" s="525"/>
      <c r="G45" s="525"/>
      <c r="H45" s="528"/>
      <c r="I45" s="529"/>
      <c r="J45" s="529"/>
      <c r="K45" s="530"/>
      <c r="L45" s="531"/>
    </row>
    <row r="46" spans="3:13" ht="62.25" customHeight="1">
      <c r="C46" s="862" t="s">
        <v>77</v>
      </c>
      <c r="D46" s="863"/>
      <c r="E46" s="519"/>
      <c r="F46" s="532" t="s">
        <v>75</v>
      </c>
      <c r="G46" s="525"/>
      <c r="H46" s="528"/>
      <c r="I46" s="529"/>
      <c r="J46" s="529"/>
      <c r="K46" s="530"/>
      <c r="L46" s="531"/>
    </row>
    <row r="47" spans="3:13" ht="8.25" customHeight="1">
      <c r="C47" s="525"/>
      <c r="D47" s="525"/>
      <c r="E47" s="525"/>
      <c r="F47" s="525"/>
      <c r="G47" s="525"/>
      <c r="H47" s="525"/>
      <c r="I47" s="525"/>
      <c r="J47" s="525"/>
      <c r="K47" s="525"/>
      <c r="L47" s="525"/>
      <c r="M47" s="525"/>
    </row>
    <row r="48" spans="3:13" ht="46.5" customHeight="1">
      <c r="C48" s="862" t="s">
        <v>78</v>
      </c>
      <c r="D48" s="863"/>
      <c r="E48" s="519"/>
      <c r="F48" s="532" t="s">
        <v>75</v>
      </c>
      <c r="G48" s="525"/>
      <c r="H48" s="528"/>
      <c r="I48" s="529"/>
      <c r="J48" s="529"/>
      <c r="K48" s="530"/>
      <c r="L48" s="531"/>
    </row>
    <row r="49" spans="3:13" ht="12">
      <c r="C49" s="525"/>
      <c r="D49" s="525"/>
      <c r="E49" s="525"/>
      <c r="F49" s="525"/>
      <c r="G49" s="525"/>
      <c r="H49" s="528"/>
      <c r="I49" s="529"/>
      <c r="J49" s="529"/>
      <c r="K49" s="530"/>
      <c r="L49" s="531"/>
    </row>
    <row r="50" spans="3:13" ht="12">
      <c r="C50" s="860" t="s">
        <v>84</v>
      </c>
      <c r="D50" s="861"/>
      <c r="E50" s="519"/>
      <c r="F50" s="533"/>
      <c r="G50" s="525"/>
      <c r="H50" s="528"/>
      <c r="I50" s="529"/>
      <c r="J50" s="529"/>
      <c r="K50" s="530"/>
      <c r="L50" s="531"/>
    </row>
    <row r="51" spans="3:13" ht="12">
      <c r="C51" s="525"/>
      <c r="D51" s="525"/>
      <c r="E51" s="525"/>
      <c r="F51" s="525"/>
      <c r="G51" s="525"/>
      <c r="H51" s="525"/>
      <c r="I51" s="525"/>
      <c r="J51" s="525"/>
      <c r="K51" s="525"/>
      <c r="L51" s="525"/>
      <c r="M51" s="525"/>
    </row>
    <row r="52" spans="3:13" ht="30" customHeight="1">
      <c r="C52" s="862" t="s">
        <v>103</v>
      </c>
      <c r="D52" s="863"/>
      <c r="E52" s="519"/>
      <c r="F52" s="532" t="s">
        <v>75</v>
      </c>
      <c r="G52" s="534"/>
      <c r="H52" s="525"/>
      <c r="I52" s="525"/>
      <c r="J52" s="525"/>
      <c r="K52" s="525"/>
      <c r="L52" s="525"/>
      <c r="M52" s="525"/>
    </row>
    <row r="53" spans="3:13" ht="8.25" customHeight="1">
      <c r="C53" s="525"/>
      <c r="D53" s="525"/>
      <c r="E53" s="525"/>
      <c r="F53" s="525"/>
      <c r="G53" s="525"/>
      <c r="H53" s="525"/>
      <c r="I53" s="525"/>
      <c r="J53" s="525"/>
      <c r="K53" s="525"/>
      <c r="L53" s="525"/>
      <c r="M53" s="525"/>
    </row>
    <row r="54" spans="3:13" ht="39" customHeight="1">
      <c r="C54" s="862" t="s">
        <v>104</v>
      </c>
      <c r="D54" s="863"/>
      <c r="E54" s="519"/>
      <c r="F54" s="532" t="s">
        <v>75</v>
      </c>
      <c r="G54" s="534"/>
      <c r="H54" s="525"/>
      <c r="I54" s="525"/>
      <c r="J54" s="525"/>
      <c r="K54" s="525"/>
      <c r="L54" s="525"/>
      <c r="M54" s="525"/>
    </row>
    <row r="55" spans="3:13" ht="9.75" customHeight="1">
      <c r="C55" s="525"/>
      <c r="D55" s="525"/>
      <c r="E55" s="525"/>
      <c r="F55" s="525"/>
      <c r="G55" s="525"/>
      <c r="H55" s="525"/>
      <c r="I55" s="525"/>
      <c r="J55" s="525"/>
      <c r="K55" s="525"/>
      <c r="L55" s="525"/>
      <c r="M55" s="525"/>
    </row>
    <row r="56" spans="3:13" ht="69.75" customHeight="1">
      <c r="C56" s="862" t="s">
        <v>105</v>
      </c>
      <c r="D56" s="863"/>
      <c r="E56" s="519"/>
      <c r="F56" s="532" t="s">
        <v>75</v>
      </c>
      <c r="G56" s="534"/>
      <c r="H56" s="525"/>
      <c r="I56" s="525"/>
      <c r="J56" s="525"/>
      <c r="K56" s="525"/>
      <c r="L56" s="525"/>
      <c r="M56" s="525"/>
    </row>
    <row r="57" spans="3:13" ht="7.5" customHeight="1">
      <c r="C57" s="525"/>
      <c r="D57" s="525"/>
      <c r="E57" s="525"/>
      <c r="F57" s="525"/>
      <c r="G57" s="525"/>
      <c r="H57" s="525"/>
      <c r="I57" s="525"/>
      <c r="J57" s="525"/>
      <c r="K57" s="525"/>
      <c r="L57" s="525"/>
    </row>
    <row r="58" spans="3:13" ht="57" customHeight="1">
      <c r="C58" s="862" t="s">
        <v>106</v>
      </c>
      <c r="D58" s="863"/>
      <c r="E58" s="519"/>
      <c r="F58" s="532" t="s">
        <v>75</v>
      </c>
      <c r="G58" s="534"/>
      <c r="H58" s="525"/>
      <c r="I58" s="525"/>
      <c r="J58" s="525"/>
      <c r="K58" s="525"/>
      <c r="L58" s="525"/>
    </row>
    <row r="59" spans="3:13" ht="9" customHeight="1">
      <c r="C59" s="525"/>
      <c r="D59" s="525"/>
      <c r="E59" s="525"/>
      <c r="F59" s="525"/>
      <c r="G59" s="525"/>
      <c r="H59" s="525"/>
      <c r="I59" s="525"/>
      <c r="J59" s="525"/>
      <c r="K59" s="525"/>
      <c r="L59" s="525"/>
    </row>
    <row r="60" spans="3:13" ht="12">
      <c r="C60" s="860" t="s">
        <v>88</v>
      </c>
      <c r="D60" s="861"/>
      <c r="E60" s="519"/>
      <c r="F60" s="533"/>
      <c r="G60" s="525"/>
      <c r="H60" s="528"/>
      <c r="I60" s="529"/>
      <c r="J60" s="529"/>
      <c r="K60" s="530"/>
      <c r="L60" s="531"/>
    </row>
    <row r="61" spans="3:13" ht="12">
      <c r="C61" s="525"/>
      <c r="D61" s="525"/>
      <c r="E61" s="525"/>
      <c r="F61" s="525"/>
      <c r="G61" s="525"/>
      <c r="H61" s="528"/>
      <c r="I61" s="529"/>
      <c r="J61" s="529"/>
      <c r="K61" s="530"/>
      <c r="L61" s="531"/>
    </row>
    <row r="62" spans="3:13" ht="46.5" customHeight="1">
      <c r="C62" s="862" t="s">
        <v>89</v>
      </c>
      <c r="D62" s="863"/>
      <c r="E62" s="519"/>
      <c r="F62" s="532" t="s">
        <v>75</v>
      </c>
      <c r="G62" s="525"/>
      <c r="H62" s="528"/>
      <c r="I62" s="529"/>
      <c r="J62" s="529"/>
      <c r="K62" s="530"/>
      <c r="L62" s="531"/>
    </row>
    <row r="63" spans="3:13" ht="9" customHeight="1">
      <c r="C63" s="525"/>
      <c r="D63" s="525"/>
      <c r="E63" s="525"/>
      <c r="F63" s="525"/>
      <c r="G63" s="525"/>
      <c r="H63" s="525"/>
      <c r="I63" s="525"/>
      <c r="J63" s="525"/>
      <c r="K63" s="525"/>
      <c r="L63" s="525"/>
    </row>
    <row r="64" spans="3:13" ht="46.5" customHeight="1">
      <c r="C64" s="862" t="s">
        <v>90</v>
      </c>
      <c r="D64" s="863"/>
      <c r="E64" s="519"/>
      <c r="F64" s="532" t="s">
        <v>75</v>
      </c>
      <c r="G64" s="525"/>
      <c r="H64" s="528"/>
      <c r="I64" s="529"/>
      <c r="J64" s="529"/>
      <c r="K64" s="530"/>
      <c r="L64" s="531"/>
    </row>
    <row r="65" spans="3:13" ht="8.25" customHeight="1">
      <c r="C65" s="525"/>
      <c r="D65" s="525"/>
      <c r="E65" s="525"/>
      <c r="F65" s="525"/>
      <c r="G65" s="525"/>
      <c r="H65" s="525"/>
      <c r="I65" s="525"/>
      <c r="J65" s="525"/>
      <c r="K65" s="525"/>
      <c r="L65" s="525"/>
      <c r="M65" s="525"/>
    </row>
    <row r="66" spans="3:13" ht="78.75" customHeight="1">
      <c r="C66" s="862" t="s">
        <v>91</v>
      </c>
      <c r="D66" s="863"/>
      <c r="E66" s="519"/>
      <c r="F66" s="532" t="s">
        <v>75</v>
      </c>
      <c r="G66" s="525"/>
      <c r="H66" s="528"/>
      <c r="I66" s="529"/>
      <c r="J66" s="529"/>
      <c r="K66" s="530"/>
      <c r="L66" s="531"/>
    </row>
    <row r="67" spans="3:13" ht="8.25" customHeight="1">
      <c r="C67" s="525"/>
      <c r="D67" s="525"/>
      <c r="E67" s="525"/>
      <c r="F67" s="525"/>
      <c r="G67" s="525"/>
      <c r="H67" s="525"/>
      <c r="I67" s="525"/>
      <c r="J67" s="525"/>
      <c r="K67" s="525"/>
      <c r="L67" s="525"/>
      <c r="M67" s="525"/>
    </row>
    <row r="68" spans="3:13" ht="85.5" customHeight="1">
      <c r="C68" s="862" t="s">
        <v>92</v>
      </c>
      <c r="D68" s="863"/>
      <c r="E68" s="519"/>
      <c r="F68" s="532" t="s">
        <v>75</v>
      </c>
      <c r="G68" s="525"/>
      <c r="H68" s="528"/>
      <c r="I68" s="529"/>
      <c r="J68" s="529"/>
      <c r="K68" s="530"/>
      <c r="L68" s="531"/>
    </row>
    <row r="70" spans="3:13" ht="12">
      <c r="C70" s="860" t="s">
        <v>180</v>
      </c>
      <c r="D70" s="861"/>
      <c r="E70" s="519"/>
      <c r="F70" s="533"/>
      <c r="G70" s="525"/>
      <c r="H70" s="528"/>
      <c r="I70" s="529"/>
      <c r="J70" s="529"/>
      <c r="K70" s="530"/>
      <c r="L70" s="531"/>
    </row>
    <row r="71" spans="3:13" ht="12">
      <c r="C71" s="525"/>
      <c r="D71" s="525"/>
      <c r="E71" s="525"/>
      <c r="F71" s="525"/>
      <c r="G71" s="525"/>
      <c r="H71" s="528"/>
      <c r="I71" s="529"/>
      <c r="J71" s="529"/>
      <c r="K71" s="530"/>
      <c r="L71" s="531"/>
    </row>
    <row r="72" spans="3:13" ht="46.5" customHeight="1">
      <c r="C72" s="862" t="s">
        <v>181</v>
      </c>
      <c r="D72" s="863"/>
      <c r="E72" s="519"/>
      <c r="F72" s="532" t="s">
        <v>75</v>
      </c>
      <c r="G72" s="525"/>
      <c r="H72" s="528"/>
      <c r="I72" s="529"/>
      <c r="J72" s="529"/>
      <c r="K72" s="530"/>
      <c r="L72" s="531"/>
    </row>
    <row r="73" spans="3:13" ht="9" customHeight="1">
      <c r="C73" s="525"/>
      <c r="D73" s="525"/>
      <c r="E73" s="525"/>
      <c r="F73" s="525"/>
      <c r="G73" s="525"/>
      <c r="H73" s="525"/>
      <c r="I73" s="525"/>
      <c r="J73" s="525"/>
      <c r="K73" s="525"/>
      <c r="L73" s="525"/>
    </row>
    <row r="74" spans="3:13" ht="46.5" customHeight="1">
      <c r="C74" s="862" t="s">
        <v>182</v>
      </c>
      <c r="D74" s="863"/>
      <c r="E74" s="519"/>
      <c r="F74" s="532" t="s">
        <v>75</v>
      </c>
      <c r="G74" s="525"/>
      <c r="H74" s="528"/>
      <c r="I74" s="529"/>
      <c r="J74" s="529"/>
      <c r="K74" s="530"/>
      <c r="L74" s="531"/>
    </row>
    <row r="75" spans="3:13" ht="8.25" customHeight="1">
      <c r="C75" s="525"/>
      <c r="D75" s="525"/>
      <c r="E75" s="525"/>
      <c r="F75" s="525"/>
      <c r="G75" s="525"/>
      <c r="H75" s="525"/>
      <c r="I75" s="525"/>
      <c r="J75" s="525"/>
      <c r="K75" s="525"/>
      <c r="L75" s="525"/>
      <c r="M75" s="525"/>
    </row>
  </sheetData>
  <mergeCells count="34">
    <mergeCell ref="C70:D70"/>
    <mergeCell ref="C72:D72"/>
    <mergeCell ref="C74:D74"/>
    <mergeCell ref="C66:D66"/>
    <mergeCell ref="C68:D68"/>
    <mergeCell ref="C28:D28"/>
    <mergeCell ref="C48:D48"/>
    <mergeCell ref="C36:D36"/>
    <mergeCell ref="C38:D38"/>
    <mergeCell ref="C40:D40"/>
    <mergeCell ref="C30:D30"/>
    <mergeCell ref="C32:D32"/>
    <mergeCell ref="C34:D34"/>
    <mergeCell ref="C64:D64"/>
    <mergeCell ref="C42:D42"/>
    <mergeCell ref="C44:D44"/>
    <mergeCell ref="C46:D46"/>
    <mergeCell ref="C56:D56"/>
    <mergeCell ref="C58:D58"/>
    <mergeCell ref="C50:D50"/>
    <mergeCell ref="C60:D60"/>
    <mergeCell ref="C62:D62"/>
    <mergeCell ref="C52:D52"/>
    <mergeCell ref="C54:D54"/>
    <mergeCell ref="C8:F8"/>
    <mergeCell ref="C10:D10"/>
    <mergeCell ref="C12:D12"/>
    <mergeCell ref="C18:D18"/>
    <mergeCell ref="C26:D26"/>
    <mergeCell ref="C14:D14"/>
    <mergeCell ref="C16:D16"/>
    <mergeCell ref="C20:D20"/>
    <mergeCell ref="C22:D22"/>
    <mergeCell ref="C24:D24"/>
  </mergeCells>
  <pageMargins left="0.7" right="0.7" top="0.75" bottom="0.75" header="0.3" footer="0.3"/>
  <pageSetup paperSize="9" scale="3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F566E-0F22-4630-8C40-400AAF1E0C1F}">
  <sheetPr>
    <tabColor theme="9" tint="0.79998168889431442"/>
  </sheetPr>
  <dimension ref="B2:J114"/>
  <sheetViews>
    <sheetView showGridLines="0" topLeftCell="A6" workbookViewId="0">
      <selection activeCell="C9" sqref="C9"/>
    </sheetView>
  </sheetViews>
  <sheetFormatPr defaultColWidth="9.1796875" defaultRowHeight="14.5"/>
  <cols>
    <col min="2" max="2" width="28.26953125" customWidth="1"/>
    <col min="3" max="3" width="48.81640625" bestFit="1" customWidth="1"/>
    <col min="4" max="4" width="40.26953125" customWidth="1"/>
    <col min="5" max="5" width="28.26953125" customWidth="1"/>
    <col min="6" max="7" width="36.81640625" bestFit="1" customWidth="1"/>
    <col min="8" max="9" width="29.81640625" bestFit="1" customWidth="1"/>
    <col min="10" max="10" width="25.81640625" customWidth="1"/>
    <col min="11" max="11" width="22" customWidth="1"/>
    <col min="12" max="12" width="10.453125" bestFit="1" customWidth="1"/>
  </cols>
  <sheetData>
    <row r="2" spans="2:10" ht="26">
      <c r="C2" s="771" t="s">
        <v>508</v>
      </c>
      <c r="D2" s="771"/>
      <c r="E2" s="771"/>
      <c r="F2" s="771"/>
    </row>
    <row r="5" spans="2:10">
      <c r="B5" s="88" t="s">
        <v>48</v>
      </c>
      <c r="C5" s="88"/>
      <c r="D5" s="88"/>
      <c r="E5" s="88"/>
      <c r="F5" s="88"/>
      <c r="G5" s="88"/>
      <c r="H5" s="88"/>
      <c r="I5" s="88"/>
      <c r="J5" s="88"/>
    </row>
    <row r="6" spans="2:10" ht="15" thickBot="1"/>
    <row r="7" spans="2:10" ht="189" thickBot="1">
      <c r="B7" s="558" t="s">
        <v>517</v>
      </c>
      <c r="C7" s="559" t="s">
        <v>516</v>
      </c>
      <c r="D7" s="560" t="s">
        <v>49</v>
      </c>
      <c r="E7" s="559" t="s">
        <v>50</v>
      </c>
      <c r="F7" s="560" t="s">
        <v>511</v>
      </c>
      <c r="G7" s="560" t="s">
        <v>512</v>
      </c>
      <c r="H7" s="560" t="s">
        <v>513</v>
      </c>
      <c r="I7" s="560" t="s">
        <v>514</v>
      </c>
      <c r="J7" s="560" t="s">
        <v>515</v>
      </c>
    </row>
    <row r="9" spans="2:10">
      <c r="B9" s="563" t="s">
        <v>301</v>
      </c>
      <c r="C9" s="194">
        <v>5</v>
      </c>
    </row>
    <row r="10" spans="2:10" ht="15" thickBot="1">
      <c r="B10" s="89"/>
      <c r="C10" s="89"/>
      <c r="D10" s="561">
        <v>-7</v>
      </c>
      <c r="E10" s="561">
        <v>-2</v>
      </c>
      <c r="F10" s="561">
        <v>20</v>
      </c>
      <c r="G10" s="561">
        <v>-2</v>
      </c>
      <c r="H10" s="561">
        <v>1</v>
      </c>
      <c r="I10" s="561">
        <v>-1</v>
      </c>
    </row>
    <row r="11" spans="2:10" ht="15" thickBot="1">
      <c r="B11" s="90" t="s">
        <v>43</v>
      </c>
      <c r="C11" s="91" t="s">
        <v>44</v>
      </c>
      <c r="D11" s="92" t="s">
        <v>45</v>
      </c>
      <c r="E11" s="93" t="s">
        <v>46</v>
      </c>
      <c r="F11" s="94" t="s">
        <v>47</v>
      </c>
      <c r="G11" s="94" t="s">
        <v>167</v>
      </c>
      <c r="H11" s="94" t="s">
        <v>509</v>
      </c>
      <c r="I11" s="94" t="s">
        <v>510</v>
      </c>
    </row>
    <row r="12" spans="2:10">
      <c r="B12" s="95">
        <v>0</v>
      </c>
      <c r="C12" s="562">
        <v>45838</v>
      </c>
      <c r="D12" s="562">
        <v>45859</v>
      </c>
      <c r="E12" s="562">
        <v>45859</v>
      </c>
      <c r="F12" s="562">
        <v>45859</v>
      </c>
      <c r="G12" s="562">
        <f>WORKDAY(D12,$G$10,BD!$F$1:$F$195)</f>
        <v>45855</v>
      </c>
      <c r="H12" s="562">
        <v>45859</v>
      </c>
      <c r="I12" s="562">
        <v>45859</v>
      </c>
    </row>
    <row r="13" spans="2:10">
      <c r="B13" s="95">
        <v>1</v>
      </c>
      <c r="C13" s="96">
        <f>EOMONTH($C$12,B13)</f>
        <v>45869</v>
      </c>
      <c r="D13" s="96">
        <f>WORKDAY(F13,$D$10,BD!$F$1:$F$195)</f>
        <v>45877</v>
      </c>
      <c r="E13" s="96">
        <f>WORKDAY(F13,$E$10,BD!$F$1:$F$195)</f>
        <v>45887</v>
      </c>
      <c r="F13" s="96">
        <f>IF(WORKDAY(EOMONTH(C13,0)+$F$10-1,1,BD!$F$1:$F$195)&lt;=EOMONTH(Calendar!C14,0),WORKDAY(EOMONTH(C13,0)+$F$10-1,1,BD!$F$1:$F$195),WORKDAY(EOMONTH(C13,0)+$F$10+1,-1,BD!$F$1:$F$195))</f>
        <v>45889</v>
      </c>
      <c r="G13" s="96">
        <f>WORKDAY(C13,$G$10,BD!$F$1:$F$195)</f>
        <v>45867</v>
      </c>
      <c r="H13" s="96">
        <f>WORKDAY(E13,$H$10,BD!$F$1:$F$195)</f>
        <v>45888</v>
      </c>
      <c r="I13" s="96">
        <f>WORKDAY(F13,$I$10,BD!$F$1:$F$195)</f>
        <v>45888</v>
      </c>
    </row>
    <row r="14" spans="2:10">
      <c r="B14" s="95">
        <v>2</v>
      </c>
      <c r="C14" s="96">
        <f t="shared" ref="C14:C44" si="0">EOMONTH($C$12,B14)</f>
        <v>45900</v>
      </c>
      <c r="D14" s="96">
        <f>WORKDAY(F14,$D$10,BD!$F$1:$F$195)</f>
        <v>45911</v>
      </c>
      <c r="E14" s="96">
        <f>WORKDAY(F14,$E$10,BD!$F$1:$F$195)</f>
        <v>45918</v>
      </c>
      <c r="F14" s="96">
        <f>IF(WORKDAY(EOMONTH(C14,0)+$F$10-1,1,BD!$F$1:$F$195)&lt;=EOMONTH(Calendar!C15,0),WORKDAY(EOMONTH(C14,0)+$F$10-1,1,BD!$F$1:$F$195),WORKDAY(EOMONTH(C14,0)+$F$10+1,-1,BD!$F$1:$F$195))</f>
        <v>45922</v>
      </c>
      <c r="G14" s="96">
        <f>WORKDAY(C14,$G$10,BD!$F$1:$F$195)</f>
        <v>45897</v>
      </c>
      <c r="H14" s="96">
        <f>WORKDAY(E14,$H$10,BD!$F$1:$F$195)</f>
        <v>45919</v>
      </c>
      <c r="I14" s="96">
        <f>WORKDAY(F14,$I$10,BD!$F$1:$F$195)</f>
        <v>45919</v>
      </c>
    </row>
    <row r="15" spans="2:10">
      <c r="B15" s="95">
        <v>3</v>
      </c>
      <c r="C15" s="96">
        <f t="shared" si="0"/>
        <v>45930</v>
      </c>
      <c r="D15" s="96">
        <f>WORKDAY(F15,$D$10,BD!$F$1:$F$195)</f>
        <v>45939</v>
      </c>
      <c r="E15" s="96">
        <f>WORKDAY(F15,$E$10,BD!$F$1:$F$195)</f>
        <v>45946</v>
      </c>
      <c r="F15" s="96">
        <f>IF(WORKDAY(EOMONTH(C15,0)+$F$10-1,1,BD!$F$1:$F$195)&lt;=EOMONTH(Calendar!C16,0),WORKDAY(EOMONTH(C15,0)+$F$10-1,1,BD!$F$1:$F$195),WORKDAY(EOMONTH(C15,0)+$F$10+1,-1,BD!$F$1:$F$195))</f>
        <v>45950</v>
      </c>
      <c r="G15" s="96">
        <f>WORKDAY(C15,$G$10,BD!$F$1:$F$195)</f>
        <v>45926</v>
      </c>
      <c r="H15" s="96">
        <f>WORKDAY(E15,$H$10,BD!$F$1:$F$195)</f>
        <v>45947</v>
      </c>
      <c r="I15" s="96">
        <f>WORKDAY(F15,$I$10,BD!$F$1:$F$195)</f>
        <v>45947</v>
      </c>
    </row>
    <row r="16" spans="2:10">
      <c r="B16" s="95">
        <v>4</v>
      </c>
      <c r="C16" s="96">
        <f t="shared" si="0"/>
        <v>45961</v>
      </c>
      <c r="D16" s="96">
        <f>WORKDAY(F16,$D$10,BD!$F$1:$F$195)</f>
        <v>45971</v>
      </c>
      <c r="E16" s="96">
        <f>WORKDAY(F16,$E$10,BD!$F$1:$F$195)</f>
        <v>45979</v>
      </c>
      <c r="F16" s="96">
        <f>IF(WORKDAY(EOMONTH(C16,0)+$F$10-1,1,BD!$F$1:$F$195)&lt;=EOMONTH(Calendar!C17,0),WORKDAY(EOMONTH(C16,0)+$F$10-1,1,BD!$F$1:$F$195),WORKDAY(EOMONTH(C16,0)+$F$10+1,-1,BD!$F$1:$F$195))</f>
        <v>45981</v>
      </c>
      <c r="G16" s="96">
        <f>WORKDAY(C16,$G$10,BD!$F$1:$F$195)</f>
        <v>45959</v>
      </c>
      <c r="H16" s="96">
        <f>WORKDAY(E16,$H$10,BD!$F$1:$F$195)</f>
        <v>45980</v>
      </c>
      <c r="I16" s="96">
        <f>WORKDAY(F16,$I$10,BD!$F$1:$F$195)</f>
        <v>45980</v>
      </c>
    </row>
    <row r="17" spans="2:9">
      <c r="B17" s="95">
        <v>5</v>
      </c>
      <c r="C17" s="96">
        <f t="shared" si="0"/>
        <v>45991</v>
      </c>
      <c r="D17" s="96">
        <f>WORKDAY(F17,$D$10,BD!$F$1:$F$195)</f>
        <v>46002</v>
      </c>
      <c r="E17" s="96">
        <f>WORKDAY(F17,$E$10,BD!$F$1:$F$195)</f>
        <v>46009</v>
      </c>
      <c r="F17" s="96">
        <f>IF(WORKDAY(EOMONTH(C17,0)+$F$10-1,1,BD!$F$1:$F$195)&lt;=EOMONTH(Calendar!C18,0),WORKDAY(EOMONTH(C17,0)+$F$10-1,1,BD!$F$1:$F$195),WORKDAY(EOMONTH(C17,0)+$F$10+1,-1,BD!$F$1:$F$195))</f>
        <v>46013</v>
      </c>
      <c r="G17" s="96">
        <f>WORKDAY(C17,$G$10,BD!$F$1:$F$195)</f>
        <v>45988</v>
      </c>
      <c r="H17" s="96">
        <f>WORKDAY(E17,$H$10,BD!$F$1:$F$195)</f>
        <v>46010</v>
      </c>
      <c r="I17" s="96">
        <f>WORKDAY(F17,$I$10,BD!$F$1:$F$195)</f>
        <v>46010</v>
      </c>
    </row>
    <row r="18" spans="2:9">
      <c r="B18" s="95">
        <v>6</v>
      </c>
      <c r="C18" s="96">
        <f t="shared" si="0"/>
        <v>46022</v>
      </c>
      <c r="D18" s="96">
        <f>WORKDAY(F18,$D$10,BD!$F$1:$F$195)</f>
        <v>46031</v>
      </c>
      <c r="E18" s="96">
        <f>WORKDAY(F18,$E$10,BD!$F$1:$F$195)</f>
        <v>46038</v>
      </c>
      <c r="F18" s="96">
        <f>IF(WORKDAY(EOMONTH(C18,0)+$F$10-1,1,BD!$F$1:$F$195)&lt;=EOMONTH(Calendar!C19,0),WORKDAY(EOMONTH(C18,0)+$F$10-1,1,BD!$F$1:$F$195),WORKDAY(EOMONTH(C18,0)+$F$10+1,-1,BD!$F$1:$F$195))</f>
        <v>46042</v>
      </c>
      <c r="G18" s="96">
        <f>WORKDAY(C18,$G$10,BD!$F$1:$F$195)</f>
        <v>46020</v>
      </c>
      <c r="H18" s="96">
        <f>WORKDAY(E18,$H$10,BD!$F$1:$F$195)</f>
        <v>46041</v>
      </c>
      <c r="I18" s="96">
        <f>WORKDAY(F18,$I$10,BD!$F$1:$F$195)</f>
        <v>46041</v>
      </c>
    </row>
    <row r="19" spans="2:9">
      <c r="B19" s="95">
        <v>7</v>
      </c>
      <c r="C19" s="96">
        <f t="shared" si="0"/>
        <v>46053</v>
      </c>
      <c r="D19" s="96">
        <f>WORKDAY(F19,$D$10,BD!$F$1:$F$195)</f>
        <v>46064</v>
      </c>
      <c r="E19" s="96">
        <f>WORKDAY(F19,$E$10,BD!$F$1:$F$195)</f>
        <v>46071</v>
      </c>
      <c r="F19" s="96">
        <f>IF(WORKDAY(EOMONTH(C19,0)+$F$10-1,1,BD!$F$1:$F$195)&lt;=EOMONTH(Calendar!C20,0),WORKDAY(EOMONTH(C19,0)+$F$10-1,1,BD!$F$1:$F$195),WORKDAY(EOMONTH(C19,0)+$F$10+1,-1,BD!$F$1:$F$195))</f>
        <v>46073</v>
      </c>
      <c r="G19" s="96">
        <f>WORKDAY(C19,$G$10,BD!$F$1:$F$195)</f>
        <v>46051</v>
      </c>
      <c r="H19" s="96">
        <f>WORKDAY(E19,$H$10,BD!$F$1:$F$195)</f>
        <v>46072</v>
      </c>
      <c r="I19" s="96">
        <f>WORKDAY(F19,$I$10,BD!$F$1:$F$195)</f>
        <v>46072</v>
      </c>
    </row>
    <row r="20" spans="2:9">
      <c r="B20" s="95">
        <v>8</v>
      </c>
      <c r="C20" s="96">
        <f t="shared" si="0"/>
        <v>46081</v>
      </c>
      <c r="D20" s="96">
        <f>WORKDAY(F20,$D$10,BD!$F$1:$F$195)</f>
        <v>46092</v>
      </c>
      <c r="E20" s="96">
        <f>WORKDAY(F20,$E$10,BD!$F$1:$F$195)</f>
        <v>46099</v>
      </c>
      <c r="F20" s="96">
        <f>IF(WORKDAY(EOMONTH(C20,0)+$F$10-1,1,BD!$F$1:$F$195)&lt;=EOMONTH(Calendar!C21,0),WORKDAY(EOMONTH(C20,0)+$F$10-1,1,BD!$F$1:$F$195),WORKDAY(EOMONTH(C20,0)+$F$10+1,-1,BD!$F$1:$F$195))</f>
        <v>46101</v>
      </c>
      <c r="G20" s="96">
        <f>WORKDAY(C20,$G$10,BD!$F$1:$F$195)</f>
        <v>46079</v>
      </c>
      <c r="H20" s="96">
        <f>WORKDAY(E20,$H$10,BD!$F$1:$F$195)</f>
        <v>46100</v>
      </c>
      <c r="I20" s="96">
        <f>WORKDAY(F20,$I$10,BD!$F$1:$F$195)</f>
        <v>46100</v>
      </c>
    </row>
    <row r="21" spans="2:9">
      <c r="B21" s="95">
        <v>9</v>
      </c>
      <c r="C21" s="96">
        <f t="shared" si="0"/>
        <v>46112</v>
      </c>
      <c r="D21" s="96">
        <f>WORKDAY(F21,$D$10,BD!$F$1:$F$195)</f>
        <v>46121</v>
      </c>
      <c r="E21" s="96">
        <f>WORKDAY(F21,$E$10,BD!$F$1:$F$195)</f>
        <v>46128</v>
      </c>
      <c r="F21" s="96">
        <f>IF(WORKDAY(EOMONTH(C21,0)+$F$10-1,1,BD!$F$1:$F$195)&lt;=EOMONTH(Calendar!C22,0),WORKDAY(EOMONTH(C21,0)+$F$10-1,1,BD!$F$1:$F$195),WORKDAY(EOMONTH(C21,0)+$F$10+1,-1,BD!$F$1:$F$195))</f>
        <v>46132</v>
      </c>
      <c r="G21" s="96">
        <f>WORKDAY(C21,$G$10,BD!$F$1:$F$195)</f>
        <v>46108</v>
      </c>
      <c r="H21" s="96">
        <f>WORKDAY(E21,$H$10,BD!$F$1:$F$195)</f>
        <v>46129</v>
      </c>
      <c r="I21" s="96">
        <f>WORKDAY(F21,$I$10,BD!$F$1:$F$195)</f>
        <v>46129</v>
      </c>
    </row>
    <row r="22" spans="2:9">
      <c r="B22" s="95">
        <v>10</v>
      </c>
      <c r="C22" s="96">
        <f t="shared" si="0"/>
        <v>46142</v>
      </c>
      <c r="D22" s="96">
        <f>WORKDAY(F22,$D$10,BD!$F$1:$F$195)</f>
        <v>46149</v>
      </c>
      <c r="E22" s="96">
        <f>WORKDAY(F22,$E$10,BD!$F$1:$F$195)</f>
        <v>46160</v>
      </c>
      <c r="F22" s="96">
        <f>IF(WORKDAY(EOMONTH(C22,0)+$F$10-1,1,BD!$F$1:$F$195)&lt;=EOMONTH(Calendar!C23,0),WORKDAY(EOMONTH(C22,0)+$F$10-1,1,BD!$F$1:$F$195),WORKDAY(EOMONTH(C22,0)+$F$10+1,-1,BD!$F$1:$F$195))</f>
        <v>46162</v>
      </c>
      <c r="G22" s="96">
        <f>WORKDAY(C22,$G$10,BD!$F$1:$F$195)</f>
        <v>46140</v>
      </c>
      <c r="H22" s="96">
        <f>WORKDAY(E22,$H$10,BD!$F$1:$F$195)</f>
        <v>46161</v>
      </c>
      <c r="I22" s="96">
        <f>WORKDAY(F22,$I$10,BD!$F$1:$F$195)</f>
        <v>46161</v>
      </c>
    </row>
    <row r="23" spans="2:9">
      <c r="B23" s="95">
        <v>11</v>
      </c>
      <c r="C23" s="96">
        <f t="shared" si="0"/>
        <v>46173</v>
      </c>
      <c r="D23" s="96">
        <f>WORKDAY(F23,$D$10,BD!$F$1:$F$195)</f>
        <v>46184</v>
      </c>
      <c r="E23" s="96">
        <f>WORKDAY(F23,$E$10,BD!$F$1:$F$195)</f>
        <v>46191</v>
      </c>
      <c r="F23" s="96">
        <f>IF(WORKDAY(EOMONTH(C23,0)+$F$10-1,1,BD!$F$1:$F$195)&lt;=EOMONTH(Calendar!C24,0),WORKDAY(EOMONTH(C23,0)+$F$10-1,1,BD!$F$1:$F$195),WORKDAY(EOMONTH(C23,0)+$F$10+1,-1,BD!$F$1:$F$195))</f>
        <v>46195</v>
      </c>
      <c r="G23" s="96">
        <f>WORKDAY(C23,$G$10,BD!$F$1:$F$195)</f>
        <v>46170</v>
      </c>
      <c r="H23" s="96">
        <f>WORKDAY(E23,$H$10,BD!$F$1:$F$195)</f>
        <v>46192</v>
      </c>
      <c r="I23" s="96">
        <f>WORKDAY(F23,$I$10,BD!$F$1:$F$195)</f>
        <v>46192</v>
      </c>
    </row>
    <row r="24" spans="2:9">
      <c r="B24" s="95">
        <v>12</v>
      </c>
      <c r="C24" s="96">
        <f t="shared" si="0"/>
        <v>46203</v>
      </c>
      <c r="D24" s="96">
        <f>WORKDAY(F24,$D$10,BD!$F$1:$F$195)</f>
        <v>46211</v>
      </c>
      <c r="E24" s="96">
        <f>WORKDAY(F24,$E$10,BD!$F$1:$F$195)</f>
        <v>46219</v>
      </c>
      <c r="F24" s="96">
        <f>IF(WORKDAY(EOMONTH(C24,0)+$F$10-1,1,BD!$F$1:$F$195)&lt;=EOMONTH(Calendar!C25,0),WORKDAY(EOMONTH(C24,0)+$F$10-1,1,BD!$F$1:$F$195),WORKDAY(EOMONTH(C24,0)+$F$10+1,-1,BD!$F$1:$F$195))</f>
        <v>46223</v>
      </c>
      <c r="G24" s="96">
        <f>WORKDAY(C24,$G$10,BD!$F$1:$F$195)</f>
        <v>46199</v>
      </c>
      <c r="H24" s="96">
        <f>WORKDAY(E24,$H$10,BD!$F$1:$F$195)</f>
        <v>46220</v>
      </c>
      <c r="I24" s="96">
        <f>WORKDAY(F24,$I$10,BD!$F$1:$F$195)</f>
        <v>46220</v>
      </c>
    </row>
    <row r="25" spans="2:9">
      <c r="B25" s="95">
        <v>13</v>
      </c>
      <c r="C25" s="96">
        <f t="shared" si="0"/>
        <v>46234</v>
      </c>
      <c r="D25" s="96">
        <f>WORKDAY(F25,$D$10,BD!$F$1:$F$195)</f>
        <v>46245</v>
      </c>
      <c r="E25" s="96">
        <f>WORKDAY(F25,$E$10,BD!$F$1:$F$195)</f>
        <v>46252</v>
      </c>
      <c r="F25" s="96">
        <f>IF(WORKDAY(EOMONTH(C25,0)+$F$10-1,1,BD!$F$1:$F$195)&lt;=EOMONTH(Calendar!C26,0),WORKDAY(EOMONTH(C25,0)+$F$10-1,1,BD!$F$1:$F$195),WORKDAY(EOMONTH(C25,0)+$F$10+1,-1,BD!$F$1:$F$195))</f>
        <v>46254</v>
      </c>
      <c r="G25" s="96">
        <f>WORKDAY(C25,$G$10,BD!$F$1:$F$195)</f>
        <v>46232</v>
      </c>
      <c r="H25" s="96">
        <f>WORKDAY(E25,$H$10,BD!$F$1:$F$195)</f>
        <v>46253</v>
      </c>
      <c r="I25" s="96">
        <f>WORKDAY(F25,$I$10,BD!$F$1:$F$195)</f>
        <v>46253</v>
      </c>
    </row>
    <row r="26" spans="2:9">
      <c r="B26" s="95">
        <v>14</v>
      </c>
      <c r="C26" s="96">
        <f t="shared" si="0"/>
        <v>46265</v>
      </c>
      <c r="D26" s="96">
        <f>WORKDAY(F26,$D$10,BD!$F$1:$F$195)</f>
        <v>46275</v>
      </c>
      <c r="E26" s="96">
        <f>WORKDAY(F26,$E$10,BD!$F$1:$F$195)</f>
        <v>46282</v>
      </c>
      <c r="F26" s="96">
        <f>IF(WORKDAY(EOMONTH(C26,0)+$F$10-1,1,BD!$F$1:$F$195)&lt;=EOMONTH(Calendar!C27,0),WORKDAY(EOMONTH(C26,0)+$F$10-1,1,BD!$F$1:$F$195),WORKDAY(EOMONTH(C26,0)+$F$10+1,-1,BD!$F$1:$F$195))</f>
        <v>46286</v>
      </c>
      <c r="G26" s="96">
        <f>WORKDAY(C26,$G$10,BD!$F$1:$F$195)</f>
        <v>46261</v>
      </c>
      <c r="H26" s="96">
        <f>WORKDAY(E26,$H$10,BD!$F$1:$F$195)</f>
        <v>46283</v>
      </c>
      <c r="I26" s="96">
        <f>WORKDAY(F26,$I$10,BD!$F$1:$F$195)</f>
        <v>46283</v>
      </c>
    </row>
    <row r="27" spans="2:9">
      <c r="B27" s="95">
        <v>15</v>
      </c>
      <c r="C27" s="96">
        <f t="shared" si="0"/>
        <v>46295</v>
      </c>
      <c r="D27" s="96">
        <f>WORKDAY(F27,$D$10,BD!$F$1:$F$195)</f>
        <v>46304</v>
      </c>
      <c r="E27" s="96">
        <f>WORKDAY(F27,$E$10,BD!$F$1:$F$195)</f>
        <v>46311</v>
      </c>
      <c r="F27" s="96">
        <f>IF(WORKDAY(EOMONTH(C27,0)+$F$10-1,1,BD!$F$1:$F$195)&lt;=EOMONTH(Calendar!C28,0),WORKDAY(EOMONTH(C27,0)+$F$10-1,1,BD!$F$1:$F$195),WORKDAY(EOMONTH(C27,0)+$F$10+1,-1,BD!$F$1:$F$195))</f>
        <v>46315</v>
      </c>
      <c r="G27" s="96">
        <f>WORKDAY(C27,$G$10,BD!$F$1:$F$195)</f>
        <v>46293</v>
      </c>
      <c r="H27" s="96">
        <f>WORKDAY(E27,$H$10,BD!$F$1:$F$195)</f>
        <v>46314</v>
      </c>
      <c r="I27" s="96">
        <f>WORKDAY(F27,$I$10,BD!$F$1:$F$195)</f>
        <v>46314</v>
      </c>
    </row>
    <row r="28" spans="2:9">
      <c r="B28" s="95">
        <v>16</v>
      </c>
      <c r="C28" s="96">
        <f t="shared" si="0"/>
        <v>46326</v>
      </c>
      <c r="D28" s="96">
        <f>WORKDAY(F28,$D$10,BD!$F$1:$F$195)</f>
        <v>46336</v>
      </c>
      <c r="E28" s="96">
        <f>WORKDAY(F28,$E$10,BD!$F$1:$F$195)</f>
        <v>46344</v>
      </c>
      <c r="F28" s="96">
        <f>IF(WORKDAY(EOMONTH(C28,0)+$F$10-1,1,BD!$F$1:$F$195)&lt;=EOMONTH(Calendar!C29,0),WORKDAY(EOMONTH(C28,0)+$F$10-1,1,BD!$F$1:$F$195),WORKDAY(EOMONTH(C28,0)+$F$10+1,-1,BD!$F$1:$F$195))</f>
        <v>46346</v>
      </c>
      <c r="G28" s="96">
        <f>WORKDAY(C28,$G$10,BD!$F$1:$F$195)</f>
        <v>46324</v>
      </c>
      <c r="H28" s="96">
        <f>WORKDAY(E28,$H$10,BD!$F$1:$F$195)</f>
        <v>46345</v>
      </c>
      <c r="I28" s="96">
        <f>WORKDAY(F28,$I$10,BD!$F$1:$F$195)</f>
        <v>46345</v>
      </c>
    </row>
    <row r="29" spans="2:9">
      <c r="B29" s="95">
        <v>17</v>
      </c>
      <c r="C29" s="96">
        <f t="shared" si="0"/>
        <v>46356</v>
      </c>
      <c r="D29" s="96">
        <f>WORKDAY(F29,$D$10,BD!$F$1:$F$195)</f>
        <v>46366</v>
      </c>
      <c r="E29" s="96">
        <f>WORKDAY(F29,$E$10,BD!$F$1:$F$195)</f>
        <v>46373</v>
      </c>
      <c r="F29" s="96">
        <f>IF(WORKDAY(EOMONTH(C29,0)+$F$10-1,1,BD!$F$1:$F$195)&lt;=EOMONTH(Calendar!C30,0),WORKDAY(EOMONTH(C29,0)+$F$10-1,1,BD!$F$1:$F$195),WORKDAY(EOMONTH(C29,0)+$F$10+1,-1,BD!$F$1:$F$195))</f>
        <v>46377</v>
      </c>
      <c r="G29" s="96">
        <f>WORKDAY(C29,$G$10,BD!$F$1:$F$195)</f>
        <v>46352</v>
      </c>
      <c r="H29" s="96">
        <f>WORKDAY(E29,$H$10,BD!$F$1:$F$195)</f>
        <v>46374</v>
      </c>
      <c r="I29" s="96">
        <f>WORKDAY(F29,$I$10,BD!$F$1:$F$195)</f>
        <v>46374</v>
      </c>
    </row>
    <row r="30" spans="2:9">
      <c r="B30" s="95">
        <v>18</v>
      </c>
      <c r="C30" s="96">
        <f t="shared" si="0"/>
        <v>46387</v>
      </c>
      <c r="D30" s="96">
        <f>WORKDAY(F30,$D$10,BD!$F$1:$F$195)</f>
        <v>46398</v>
      </c>
      <c r="E30" s="96">
        <f>WORKDAY(F30,$E$10,BD!$F$1:$F$195)</f>
        <v>46405</v>
      </c>
      <c r="F30" s="96">
        <f>IF(WORKDAY(EOMONTH(C30,0)+$F$10-1,1,BD!$F$1:$F$195)&lt;=EOMONTH(Calendar!C31,0),WORKDAY(EOMONTH(C30,0)+$F$10-1,1,BD!$F$1:$F$195),WORKDAY(EOMONTH(C30,0)+$F$10+1,-1,BD!$F$1:$F$195))</f>
        <v>46407</v>
      </c>
      <c r="G30" s="96">
        <f>WORKDAY(C30,$G$10,BD!$F$1:$F$195)</f>
        <v>46385</v>
      </c>
      <c r="H30" s="96">
        <f>WORKDAY(E30,$H$10,BD!$F$1:$F$195)</f>
        <v>46406</v>
      </c>
      <c r="I30" s="96">
        <f>WORKDAY(F30,$I$10,BD!$F$1:$F$195)</f>
        <v>46406</v>
      </c>
    </row>
    <row r="31" spans="2:9">
      <c r="B31" s="95">
        <v>19</v>
      </c>
      <c r="C31" s="96">
        <f t="shared" si="0"/>
        <v>46418</v>
      </c>
      <c r="D31" s="96">
        <f>WORKDAY(F31,$D$10,BD!$F$1:$F$195)</f>
        <v>46429</v>
      </c>
      <c r="E31" s="96">
        <f>WORKDAY(F31,$E$10,BD!$F$1:$F$195)</f>
        <v>46436</v>
      </c>
      <c r="F31" s="96">
        <f>IF(WORKDAY(EOMONTH(C31,0)+$F$10-1,1,BD!$F$1:$F$195)&lt;=EOMONTH(Calendar!C32,0),WORKDAY(EOMONTH(C31,0)+$F$10-1,1,BD!$F$1:$F$195),WORKDAY(EOMONTH(C31,0)+$F$10+1,-1,BD!$F$1:$F$195))</f>
        <v>46440</v>
      </c>
      <c r="G31" s="96">
        <f>WORKDAY(C31,$G$10,BD!$F$1:$F$195)</f>
        <v>46415</v>
      </c>
      <c r="H31" s="96">
        <f>WORKDAY(E31,$H$10,BD!$F$1:$F$195)</f>
        <v>46437</v>
      </c>
      <c r="I31" s="96">
        <f>WORKDAY(F31,$I$10,BD!$F$1:$F$195)</f>
        <v>46437</v>
      </c>
    </row>
    <row r="32" spans="2:9">
      <c r="B32" s="95">
        <v>20</v>
      </c>
      <c r="C32" s="96">
        <f t="shared" si="0"/>
        <v>46446</v>
      </c>
      <c r="D32" s="96">
        <f>WORKDAY(F32,$D$10,BD!$F$1:$F$195)</f>
        <v>46457</v>
      </c>
      <c r="E32" s="96">
        <f>WORKDAY(F32,$E$10,BD!$F$1:$F$195)</f>
        <v>46464</v>
      </c>
      <c r="F32" s="96">
        <f>IF(WORKDAY(EOMONTH(C32,0)+$F$10-1,1,BD!$F$1:$F$195)&lt;=EOMONTH(Calendar!C33,0),WORKDAY(EOMONTH(C32,0)+$F$10-1,1,BD!$F$1:$F$195),WORKDAY(EOMONTH(C32,0)+$F$10+1,-1,BD!$F$1:$F$195))</f>
        <v>46468</v>
      </c>
      <c r="G32" s="96">
        <f>WORKDAY(C32,$G$10,BD!$F$1:$F$195)</f>
        <v>46443</v>
      </c>
      <c r="H32" s="96">
        <f>WORKDAY(E32,$H$10,BD!$F$1:$F$195)</f>
        <v>46465</v>
      </c>
      <c r="I32" s="96">
        <f>WORKDAY(F32,$I$10,BD!$F$1:$F$195)</f>
        <v>46465</v>
      </c>
    </row>
    <row r="33" spans="2:9">
      <c r="B33" s="95">
        <v>21</v>
      </c>
      <c r="C33" s="96">
        <f t="shared" si="0"/>
        <v>46477</v>
      </c>
      <c r="D33" s="96">
        <f>WORKDAY(F33,$D$10,BD!$F$1:$F$195)</f>
        <v>46486</v>
      </c>
      <c r="E33" s="96">
        <f>WORKDAY(F33,$E$10,BD!$F$1:$F$195)</f>
        <v>46493</v>
      </c>
      <c r="F33" s="96">
        <f>IF(WORKDAY(EOMONTH(C33,0)+$F$10-1,1,BD!$F$1:$F$195)&lt;=EOMONTH(Calendar!C34,0),WORKDAY(EOMONTH(C33,0)+$F$10-1,1,BD!$F$1:$F$195),WORKDAY(EOMONTH(C33,0)+$F$10+1,-1,BD!$F$1:$F$195))</f>
        <v>46497</v>
      </c>
      <c r="G33" s="96">
        <f>WORKDAY(C33,$G$10,BD!$F$1:$F$195)</f>
        <v>46471</v>
      </c>
      <c r="H33" s="96">
        <f>WORKDAY(E33,$H$10,BD!$F$1:$F$195)</f>
        <v>46496</v>
      </c>
      <c r="I33" s="96">
        <f>WORKDAY(F33,$I$10,BD!$F$1:$F$195)</f>
        <v>46496</v>
      </c>
    </row>
    <row r="34" spans="2:9">
      <c r="B34" s="95">
        <v>22</v>
      </c>
      <c r="C34" s="96">
        <f t="shared" si="0"/>
        <v>46507</v>
      </c>
      <c r="D34" s="96">
        <f>WORKDAY(F34,$D$10,BD!$F$1:$F$195)</f>
        <v>46517</v>
      </c>
      <c r="E34" s="96">
        <f>WORKDAY(F34,$E$10,BD!$F$1:$F$195)</f>
        <v>46525</v>
      </c>
      <c r="F34" s="96">
        <f>IF(WORKDAY(EOMONTH(C34,0)+$F$10-1,1,BD!$F$1:$F$195)&lt;=EOMONTH(Calendar!C35,0),WORKDAY(EOMONTH(C34,0)+$F$10-1,1,BD!$F$1:$F$195),WORKDAY(EOMONTH(C34,0)+$F$10+1,-1,BD!$F$1:$F$195))</f>
        <v>46527</v>
      </c>
      <c r="G34" s="96">
        <f>WORKDAY(C34,$G$10,BD!$F$1:$F$195)</f>
        <v>46505</v>
      </c>
      <c r="H34" s="96">
        <f>WORKDAY(E34,$H$10,BD!$F$1:$F$195)</f>
        <v>46526</v>
      </c>
      <c r="I34" s="96">
        <f>WORKDAY(F34,$I$10,BD!$F$1:$F$195)</f>
        <v>46526</v>
      </c>
    </row>
    <row r="35" spans="2:9">
      <c r="B35" s="95">
        <v>23</v>
      </c>
      <c r="C35" s="96">
        <f t="shared" si="0"/>
        <v>46538</v>
      </c>
      <c r="D35" s="96">
        <f>WORKDAY(F35,$D$10,BD!$F$1:$F$195)</f>
        <v>46548</v>
      </c>
      <c r="E35" s="96">
        <f>WORKDAY(F35,$E$10,BD!$F$1:$F$195)</f>
        <v>46555</v>
      </c>
      <c r="F35" s="96">
        <f>IF(WORKDAY(EOMONTH(C35,0)+$F$10-1,1,BD!$F$1:$F$195)&lt;=EOMONTH(Calendar!C36,0),WORKDAY(EOMONTH(C35,0)+$F$10-1,1,BD!$F$1:$F$195),WORKDAY(EOMONTH(C35,0)+$F$10+1,-1,BD!$F$1:$F$195))</f>
        <v>46559</v>
      </c>
      <c r="G35" s="96">
        <f>WORKDAY(C35,$G$10,BD!$F$1:$F$195)</f>
        <v>46534</v>
      </c>
      <c r="H35" s="96">
        <f>WORKDAY(E35,$H$10,BD!$F$1:$F$195)</f>
        <v>46556</v>
      </c>
      <c r="I35" s="96">
        <f>WORKDAY(F35,$I$10,BD!$F$1:$F$195)</f>
        <v>46556</v>
      </c>
    </row>
    <row r="36" spans="2:9">
      <c r="B36" s="95">
        <v>24</v>
      </c>
      <c r="C36" s="96">
        <f t="shared" si="0"/>
        <v>46568</v>
      </c>
      <c r="D36" s="96">
        <f>WORKDAY(F36,$D$10,BD!$F$1:$F$195)</f>
        <v>46576</v>
      </c>
      <c r="E36" s="96">
        <f>WORKDAY(F36,$E$10,BD!$F$1:$F$195)</f>
        <v>46584</v>
      </c>
      <c r="F36" s="96">
        <f>IF(WORKDAY(EOMONTH(C36,0)+$F$10-1,1,BD!$F$1:$F$195)&lt;=EOMONTH(Calendar!C37,0),WORKDAY(EOMONTH(C36,0)+$F$10-1,1,BD!$F$1:$F$195),WORKDAY(EOMONTH(C36,0)+$F$10+1,-1,BD!$F$1:$F$195))</f>
        <v>46588</v>
      </c>
      <c r="G36" s="96">
        <f>WORKDAY(C36,$G$10,BD!$F$1:$F$195)</f>
        <v>46566</v>
      </c>
      <c r="H36" s="96">
        <f>WORKDAY(E36,$H$10,BD!$F$1:$F$195)</f>
        <v>46587</v>
      </c>
      <c r="I36" s="96">
        <f>WORKDAY(F36,$I$10,BD!$F$1:$F$195)</f>
        <v>46587</v>
      </c>
    </row>
    <row r="37" spans="2:9">
      <c r="B37" s="95">
        <v>25</v>
      </c>
      <c r="C37" s="96">
        <f t="shared" si="0"/>
        <v>46599</v>
      </c>
      <c r="D37" s="96">
        <f>WORKDAY(F37,$D$10,BD!$F$1:$F$195)</f>
        <v>46610</v>
      </c>
      <c r="E37" s="96">
        <f>WORKDAY(F37,$E$10,BD!$F$1:$F$195)</f>
        <v>46617</v>
      </c>
      <c r="F37" s="96">
        <f>IF(WORKDAY(EOMONTH(C37,0)+$F$10-1,1,BD!$F$1:$F$195)&lt;=EOMONTH(Calendar!C38,0),WORKDAY(EOMONTH(C37,0)+$F$10-1,1,BD!$F$1:$F$195),WORKDAY(EOMONTH(C37,0)+$F$10+1,-1,BD!$F$1:$F$195))</f>
        <v>46619</v>
      </c>
      <c r="G37" s="96">
        <f>WORKDAY(C37,$G$10,BD!$F$1:$F$195)</f>
        <v>46597</v>
      </c>
      <c r="H37" s="96">
        <f>WORKDAY(E37,$H$10,BD!$F$1:$F$195)</f>
        <v>46618</v>
      </c>
      <c r="I37" s="96">
        <f>WORKDAY(F37,$I$10,BD!$F$1:$F$195)</f>
        <v>46618</v>
      </c>
    </row>
    <row r="38" spans="2:9">
      <c r="B38" s="95">
        <v>26</v>
      </c>
      <c r="C38" s="96">
        <f t="shared" si="0"/>
        <v>46630</v>
      </c>
      <c r="D38" s="96">
        <f>WORKDAY(F38,$D$10,BD!$F$1:$F$195)</f>
        <v>46639</v>
      </c>
      <c r="E38" s="96">
        <f>WORKDAY(F38,$E$10,BD!$F$1:$F$195)</f>
        <v>46646</v>
      </c>
      <c r="F38" s="96">
        <f>IF(WORKDAY(EOMONTH(C38,0)+$F$10-1,1,BD!$F$1:$F$195)&lt;=EOMONTH(Calendar!C39,0),WORKDAY(EOMONTH(C38,0)+$F$10-1,1,BD!$F$1:$F$195),WORKDAY(EOMONTH(C38,0)+$F$10+1,-1,BD!$F$1:$F$195))</f>
        <v>46650</v>
      </c>
      <c r="G38" s="96">
        <f>WORKDAY(C38,$G$10,BD!$F$1:$F$195)</f>
        <v>46626</v>
      </c>
      <c r="H38" s="96">
        <f>WORKDAY(E38,$H$10,BD!$F$1:$F$195)</f>
        <v>46647</v>
      </c>
      <c r="I38" s="96">
        <f>WORKDAY(F38,$I$10,BD!$F$1:$F$195)</f>
        <v>46647</v>
      </c>
    </row>
    <row r="39" spans="2:9">
      <c r="B39" s="95">
        <v>27</v>
      </c>
      <c r="C39" s="96">
        <f t="shared" si="0"/>
        <v>46660</v>
      </c>
      <c r="D39" s="96">
        <f>WORKDAY(F39,$D$10,BD!$F$1:$F$195)</f>
        <v>46671</v>
      </c>
      <c r="E39" s="96">
        <f>WORKDAY(F39,$E$10,BD!$F$1:$F$195)</f>
        <v>46678</v>
      </c>
      <c r="F39" s="96">
        <f>IF(WORKDAY(EOMONTH(C39,0)+$F$10-1,1,BD!$F$1:$F$195)&lt;=EOMONTH(Calendar!C40,0),WORKDAY(EOMONTH(C39,0)+$F$10-1,1,BD!$F$1:$F$195),WORKDAY(EOMONTH(C39,0)+$F$10+1,-1,BD!$F$1:$F$195))</f>
        <v>46680</v>
      </c>
      <c r="G39" s="96">
        <f>WORKDAY(C39,$G$10,BD!$F$1:$F$195)</f>
        <v>46658</v>
      </c>
      <c r="H39" s="96">
        <f>WORKDAY(E39,$H$10,BD!$F$1:$F$195)</f>
        <v>46679</v>
      </c>
      <c r="I39" s="96">
        <f>WORKDAY(F39,$I$10,BD!$F$1:$F$195)</f>
        <v>46679</v>
      </c>
    </row>
    <row r="40" spans="2:9">
      <c r="B40" s="95">
        <v>28</v>
      </c>
      <c r="C40" s="96">
        <f t="shared" si="0"/>
        <v>46691</v>
      </c>
      <c r="D40" s="96">
        <f>WORKDAY(F40,$D$10,BD!$F$1:$F$195)</f>
        <v>46701</v>
      </c>
      <c r="E40" s="96">
        <f>WORKDAY(F40,$E$10,BD!$F$1:$F$195)</f>
        <v>46709</v>
      </c>
      <c r="F40" s="96">
        <f>IF(WORKDAY(EOMONTH(C40,0)+$F$10-1,1,BD!$F$1:$F$195)&lt;=EOMONTH(Calendar!C41,0),WORKDAY(EOMONTH(C40,0)+$F$10-1,1,BD!$F$1:$F$195),WORKDAY(EOMONTH(C40,0)+$F$10+1,-1,BD!$F$1:$F$195))</f>
        <v>46713</v>
      </c>
      <c r="G40" s="96">
        <f>WORKDAY(C40,$G$10,BD!$F$1:$F$195)</f>
        <v>46688</v>
      </c>
      <c r="H40" s="96">
        <f>WORKDAY(E40,$H$10,BD!$F$1:$F$195)</f>
        <v>46710</v>
      </c>
      <c r="I40" s="96">
        <f>WORKDAY(F40,$I$10,BD!$F$1:$F$195)</f>
        <v>46710</v>
      </c>
    </row>
    <row r="41" spans="2:9">
      <c r="B41" s="95">
        <v>29</v>
      </c>
      <c r="C41" s="96">
        <f t="shared" si="0"/>
        <v>46721</v>
      </c>
      <c r="D41" s="96">
        <f>WORKDAY(F41,$D$10,BD!$F$1:$F$195)</f>
        <v>46730</v>
      </c>
      <c r="E41" s="96">
        <f>WORKDAY(F41,$E$10,BD!$F$1:$F$195)</f>
        <v>46737</v>
      </c>
      <c r="F41" s="96">
        <f>IF(WORKDAY(EOMONTH(C41,0)+$F$10-1,1,BD!$F$1:$F$195)&lt;=EOMONTH(Calendar!C42,0),WORKDAY(EOMONTH(C41,0)+$F$10-1,1,BD!$F$1:$F$195),WORKDAY(EOMONTH(C41,0)+$F$10+1,-1,BD!$F$1:$F$195))</f>
        <v>46741</v>
      </c>
      <c r="G41" s="96">
        <f>WORKDAY(C41,$G$10,BD!$F$1:$F$195)</f>
        <v>46717</v>
      </c>
      <c r="H41" s="96">
        <f>WORKDAY(E41,$H$10,BD!$F$1:$F$195)</f>
        <v>46738</v>
      </c>
      <c r="I41" s="96">
        <f>WORKDAY(F41,$I$10,BD!$F$1:$F$195)</f>
        <v>46738</v>
      </c>
    </row>
    <row r="42" spans="2:9">
      <c r="B42" s="95">
        <v>30</v>
      </c>
      <c r="C42" s="96">
        <f t="shared" si="0"/>
        <v>46752</v>
      </c>
      <c r="D42" s="96">
        <f>WORKDAY(F42,$D$10,BD!$F$1:$F$195)</f>
        <v>46763</v>
      </c>
      <c r="E42" s="96">
        <f>WORKDAY(F42,$E$10,BD!$F$1:$F$195)</f>
        <v>46770</v>
      </c>
      <c r="F42" s="96">
        <f>IF(WORKDAY(EOMONTH(C42,0)+$F$10-1,1,BD!$F$1:$F$195)&lt;=EOMONTH(Calendar!C43,0),WORKDAY(EOMONTH(C42,0)+$F$10-1,1,BD!$F$1:$F$195),WORKDAY(EOMONTH(C42,0)+$F$10+1,-1,BD!$F$1:$F$195))</f>
        <v>46772</v>
      </c>
      <c r="G42" s="96">
        <f>WORKDAY(C42,$G$10,BD!$F$1:$F$195)</f>
        <v>46750</v>
      </c>
      <c r="H42" s="96">
        <f>WORKDAY(E42,$H$10,BD!$F$1:$F$195)</f>
        <v>46771</v>
      </c>
      <c r="I42" s="96">
        <f>WORKDAY(F42,$I$10,BD!$F$1:$F$195)</f>
        <v>46771</v>
      </c>
    </row>
    <row r="43" spans="2:9">
      <c r="B43" s="95">
        <v>31</v>
      </c>
      <c r="C43" s="96">
        <f t="shared" si="0"/>
        <v>46783</v>
      </c>
      <c r="D43" s="96">
        <f>WORKDAY(F43,$D$10,BD!$F$1:$F$195)</f>
        <v>46793</v>
      </c>
      <c r="E43" s="96">
        <f>WORKDAY(F43,$E$10,BD!$F$1:$F$195)</f>
        <v>46800</v>
      </c>
      <c r="F43" s="96">
        <f>IF(WORKDAY(EOMONTH(C43,0)+$F$10-1,1,BD!$F$1:$F$195)&lt;=EOMONTH(Calendar!C44,0),WORKDAY(EOMONTH(C43,0)+$F$10-1,1,BD!$F$1:$F$195),WORKDAY(EOMONTH(C43,0)+$F$10+1,-1,BD!$F$1:$F$195))</f>
        <v>46804</v>
      </c>
      <c r="G43" s="96">
        <f>WORKDAY(C43,$G$10,BD!$F$1:$F$195)</f>
        <v>46779</v>
      </c>
      <c r="H43" s="96">
        <f>WORKDAY(E43,$H$10,BD!$F$1:$F$195)</f>
        <v>46801</v>
      </c>
      <c r="I43" s="96">
        <f>WORKDAY(F43,$I$10,BD!$F$1:$F$195)</f>
        <v>46801</v>
      </c>
    </row>
    <row r="44" spans="2:9">
      <c r="B44" s="95">
        <v>32</v>
      </c>
      <c r="C44" s="96">
        <f t="shared" si="0"/>
        <v>46812</v>
      </c>
      <c r="D44" s="96">
        <f>WORKDAY(F44,$D$10,BD!$F$1:$F$195)</f>
        <v>46821</v>
      </c>
      <c r="E44" s="96">
        <f>WORKDAY(F44,$E$10,BD!$F$1:$F$195)</f>
        <v>46828</v>
      </c>
      <c r="F44" s="96">
        <f>IF(WORKDAY(EOMONTH(C44,0)+$F$10-1,1,BD!$F$1:$F$195)&lt;=EOMONTH(Calendar!C45,0),WORKDAY(EOMONTH(C44,0)+$F$10-1,1,BD!$F$1:$F$195),WORKDAY(EOMONTH(C44,0)+$F$10+1,-1,BD!$F$1:$F$195))</f>
        <v>46832</v>
      </c>
      <c r="G44" s="96">
        <f>WORKDAY(C44,$G$10,BD!$F$1:$F$195)</f>
        <v>46808</v>
      </c>
      <c r="H44" s="96">
        <f>WORKDAY(E44,$H$10,BD!$F$1:$F$195)</f>
        <v>46829</v>
      </c>
      <c r="I44" s="96">
        <f>WORKDAY(F44,$I$10,BD!$F$1:$F$195)</f>
        <v>46829</v>
      </c>
    </row>
    <row r="45" spans="2:9">
      <c r="B45" s="95">
        <v>33</v>
      </c>
      <c r="C45" s="96">
        <f t="shared" ref="C45:C76" si="1">EOMONTH($C$12,B45)</f>
        <v>46843</v>
      </c>
      <c r="D45" s="96">
        <f>WORKDAY(F45,$D$10,BD!$F$1:$F$195)</f>
        <v>46850</v>
      </c>
      <c r="E45" s="96">
        <f>WORKDAY(F45,$E$10,BD!$F$1:$F$195)</f>
        <v>46861</v>
      </c>
      <c r="F45" s="96">
        <f>IF(WORKDAY(EOMONTH(C45,0)+$F$10-1,1,BD!$F$1:$F$195)&lt;=EOMONTH(Calendar!C46,0),WORKDAY(EOMONTH(C45,0)+$F$10-1,1,BD!$F$1:$F$195),WORKDAY(EOMONTH(C45,0)+$F$10+1,-1,BD!$F$1:$F$195))</f>
        <v>46863</v>
      </c>
      <c r="G45" s="96">
        <f>WORKDAY(C45,$G$10,BD!$F$1:$F$195)</f>
        <v>46841</v>
      </c>
      <c r="H45" s="96">
        <f>WORKDAY(E45,$H$10,BD!$F$1:$F$195)</f>
        <v>46862</v>
      </c>
      <c r="I45" s="96">
        <f>WORKDAY(F45,$I$10,BD!$F$1:$F$195)</f>
        <v>46862</v>
      </c>
    </row>
    <row r="46" spans="2:9">
      <c r="B46" s="95">
        <v>34</v>
      </c>
      <c r="C46" s="96">
        <f t="shared" si="1"/>
        <v>46873</v>
      </c>
      <c r="D46" s="96">
        <f>WORKDAY(F46,$D$10,BD!$F$1:$F$195)</f>
        <v>46884</v>
      </c>
      <c r="E46" s="96">
        <f>WORKDAY(F46,$E$10,BD!$F$1:$F$195)</f>
        <v>46891</v>
      </c>
      <c r="F46" s="96">
        <f>IF(WORKDAY(EOMONTH(C46,0)+$F$10-1,1,BD!$F$1:$F$195)&lt;=EOMONTH(Calendar!C47,0),WORKDAY(EOMONTH(C46,0)+$F$10-1,1,BD!$F$1:$F$195),WORKDAY(EOMONTH(C46,0)+$F$10+1,-1,BD!$F$1:$F$195))</f>
        <v>46895</v>
      </c>
      <c r="G46" s="96">
        <f>WORKDAY(C46,$G$10,BD!$F$1:$F$195)</f>
        <v>46870</v>
      </c>
      <c r="H46" s="96">
        <f>WORKDAY(E46,$H$10,BD!$F$1:$F$195)</f>
        <v>46892</v>
      </c>
      <c r="I46" s="96">
        <f>WORKDAY(F46,$I$10,BD!$F$1:$F$195)</f>
        <v>46892</v>
      </c>
    </row>
    <row r="47" spans="2:9">
      <c r="B47" s="95">
        <v>35</v>
      </c>
      <c r="C47" s="96">
        <f t="shared" si="1"/>
        <v>46904</v>
      </c>
      <c r="D47" s="96">
        <f>WORKDAY(F47,$D$10,BD!$F$1:$F$195)</f>
        <v>46913</v>
      </c>
      <c r="E47" s="96">
        <f>WORKDAY(F47,$E$10,BD!$F$1:$F$195)</f>
        <v>46920</v>
      </c>
      <c r="F47" s="96">
        <f>IF(WORKDAY(EOMONTH(C47,0)+$F$10-1,1,BD!$F$1:$F$195)&lt;=EOMONTH(Calendar!C48,0),WORKDAY(EOMONTH(C47,0)+$F$10-1,1,BD!$F$1:$F$195),WORKDAY(EOMONTH(C47,0)+$F$10+1,-1,BD!$F$1:$F$195))</f>
        <v>46924</v>
      </c>
      <c r="G47" s="96">
        <f>WORKDAY(C47,$G$10,BD!$F$1:$F$195)</f>
        <v>46902</v>
      </c>
      <c r="H47" s="96">
        <f>WORKDAY(E47,$H$10,BD!$F$1:$F$195)</f>
        <v>46923</v>
      </c>
      <c r="I47" s="96">
        <f>WORKDAY(F47,$I$10,BD!$F$1:$F$195)</f>
        <v>46923</v>
      </c>
    </row>
    <row r="48" spans="2:9">
      <c r="B48" s="95">
        <v>36</v>
      </c>
      <c r="C48" s="96">
        <f t="shared" si="1"/>
        <v>46934</v>
      </c>
      <c r="D48" s="96">
        <f>WORKDAY(F48,$D$10,BD!$F$1:$F$195)</f>
        <v>46944</v>
      </c>
      <c r="E48" s="96">
        <f>WORKDAY(F48,$E$10,BD!$F$1:$F$195)</f>
        <v>46952</v>
      </c>
      <c r="F48" s="96">
        <f>IF(WORKDAY(EOMONTH(C48,0)+$F$10-1,1,BD!$F$1:$F$195)&lt;=EOMONTH(Calendar!C49,0),WORKDAY(EOMONTH(C48,0)+$F$10-1,1,BD!$F$1:$F$195),WORKDAY(EOMONTH(C48,0)+$F$10+1,-1,BD!$F$1:$F$195))</f>
        <v>46954</v>
      </c>
      <c r="G48" s="96">
        <f>WORKDAY(C48,$G$10,BD!$F$1:$F$195)</f>
        <v>46932</v>
      </c>
      <c r="H48" s="96">
        <f>WORKDAY(E48,$H$10,BD!$F$1:$F$195)</f>
        <v>46953</v>
      </c>
      <c r="I48" s="96">
        <f>WORKDAY(F48,$I$10,BD!$F$1:$F$195)</f>
        <v>46953</v>
      </c>
    </row>
    <row r="49" spans="2:9">
      <c r="B49" s="95">
        <v>37</v>
      </c>
      <c r="C49" s="96">
        <f t="shared" si="1"/>
        <v>46965</v>
      </c>
      <c r="D49" s="96">
        <f>WORKDAY(F49,$D$10,BD!$F$1:$F$195)</f>
        <v>46974</v>
      </c>
      <c r="E49" s="96">
        <f>WORKDAY(F49,$E$10,BD!$F$1:$F$195)</f>
        <v>46982</v>
      </c>
      <c r="F49" s="96">
        <f>IF(WORKDAY(EOMONTH(C49,0)+$F$10-1,1,BD!$F$1:$F$195)&lt;=EOMONTH(Calendar!C50,0),WORKDAY(EOMONTH(C49,0)+$F$10-1,1,BD!$F$1:$F$195),WORKDAY(EOMONTH(C49,0)+$F$10+1,-1,BD!$F$1:$F$195))</f>
        <v>46986</v>
      </c>
      <c r="G49" s="96">
        <f>WORKDAY(C49,$G$10,BD!$F$1:$F$195)</f>
        <v>46961</v>
      </c>
      <c r="H49" s="96">
        <f>WORKDAY(E49,$H$10,BD!$F$1:$F$195)</f>
        <v>46983</v>
      </c>
      <c r="I49" s="96">
        <f>WORKDAY(F49,$I$10,BD!$F$1:$F$195)</f>
        <v>46983</v>
      </c>
    </row>
    <row r="50" spans="2:9">
      <c r="B50" s="95">
        <v>38</v>
      </c>
      <c r="C50" s="96">
        <f t="shared" si="1"/>
        <v>46996</v>
      </c>
      <c r="D50" s="96">
        <f>WORKDAY(F50,$D$10,BD!$F$1:$F$195)</f>
        <v>47007</v>
      </c>
      <c r="E50" s="96">
        <f>WORKDAY(F50,$E$10,BD!$F$1:$F$195)</f>
        <v>47014</v>
      </c>
      <c r="F50" s="96">
        <f>IF(WORKDAY(EOMONTH(C50,0)+$F$10-1,1,BD!$F$1:$F$195)&lt;=EOMONTH(Calendar!C51,0),WORKDAY(EOMONTH(C50,0)+$F$10-1,1,BD!$F$1:$F$195),WORKDAY(EOMONTH(C50,0)+$F$10+1,-1,BD!$F$1:$F$195))</f>
        <v>47016</v>
      </c>
      <c r="G50" s="96">
        <f>WORKDAY(C50,$G$10,BD!$F$1:$F$195)</f>
        <v>46994</v>
      </c>
      <c r="H50" s="96">
        <f>WORKDAY(E50,$H$10,BD!$F$1:$F$195)</f>
        <v>47015</v>
      </c>
      <c r="I50" s="96">
        <f>WORKDAY(F50,$I$10,BD!$F$1:$F$195)</f>
        <v>47015</v>
      </c>
    </row>
    <row r="51" spans="2:9">
      <c r="B51" s="95">
        <v>39</v>
      </c>
      <c r="C51" s="96">
        <f t="shared" si="1"/>
        <v>47026</v>
      </c>
      <c r="D51" s="96">
        <f>WORKDAY(F51,$D$10,BD!$F$1:$F$195)</f>
        <v>47037</v>
      </c>
      <c r="E51" s="96">
        <f>WORKDAY(F51,$E$10,BD!$F$1:$F$195)</f>
        <v>47044</v>
      </c>
      <c r="F51" s="96">
        <f>IF(WORKDAY(EOMONTH(C51,0)+$F$10-1,1,BD!$F$1:$F$195)&lt;=EOMONTH(Calendar!C52,0),WORKDAY(EOMONTH(C51,0)+$F$10-1,1,BD!$F$1:$F$195),WORKDAY(EOMONTH(C51,0)+$F$10+1,-1,BD!$F$1:$F$195))</f>
        <v>47046</v>
      </c>
      <c r="G51" s="96">
        <f>WORKDAY(C51,$G$10,BD!$F$1:$F$195)</f>
        <v>47024</v>
      </c>
      <c r="H51" s="96">
        <f>WORKDAY(E51,$H$10,BD!$F$1:$F$195)</f>
        <v>47045</v>
      </c>
      <c r="I51" s="96">
        <f>WORKDAY(F51,$I$10,BD!$F$1:$F$195)</f>
        <v>47045</v>
      </c>
    </row>
    <row r="52" spans="2:9">
      <c r="B52" s="95">
        <v>40</v>
      </c>
      <c r="C52" s="96">
        <f t="shared" si="1"/>
        <v>47057</v>
      </c>
      <c r="D52" s="96">
        <f>WORKDAY(F52,$D$10,BD!$F$1:$F$195)</f>
        <v>47066</v>
      </c>
      <c r="E52" s="96">
        <f>WORKDAY(F52,$E$10,BD!$F$1:$F$195)</f>
        <v>47073</v>
      </c>
      <c r="F52" s="96">
        <f>IF(WORKDAY(EOMONTH(C52,0)+$F$10-1,1,BD!$F$1:$F$195)&lt;=EOMONTH(Calendar!C53,0),WORKDAY(EOMONTH(C52,0)+$F$10-1,1,BD!$F$1:$F$195),WORKDAY(EOMONTH(C52,0)+$F$10+1,-1,BD!$F$1:$F$195))</f>
        <v>47077</v>
      </c>
      <c r="G52" s="96">
        <f>WORKDAY(C52,$G$10,BD!$F$1:$F$195)</f>
        <v>47053</v>
      </c>
      <c r="H52" s="96">
        <f>WORKDAY(E52,$H$10,BD!$F$1:$F$195)</f>
        <v>47074</v>
      </c>
      <c r="I52" s="96">
        <f>WORKDAY(F52,$I$10,BD!$F$1:$F$195)</f>
        <v>47074</v>
      </c>
    </row>
    <row r="53" spans="2:9">
      <c r="B53" s="95">
        <v>41</v>
      </c>
      <c r="C53" s="96">
        <f t="shared" si="1"/>
        <v>47087</v>
      </c>
      <c r="D53" s="96">
        <f>WORKDAY(F53,$D$10,BD!$F$1:$F$195)</f>
        <v>47098</v>
      </c>
      <c r="E53" s="96">
        <f>WORKDAY(F53,$E$10,BD!$F$1:$F$195)</f>
        <v>47105</v>
      </c>
      <c r="F53" s="96">
        <f>IF(WORKDAY(EOMONTH(C53,0)+$F$10-1,1,BD!$F$1:$F$195)&lt;=EOMONTH(Calendar!C54,0),WORKDAY(EOMONTH(C53,0)+$F$10-1,1,BD!$F$1:$F$195),WORKDAY(EOMONTH(C53,0)+$F$10+1,-1,BD!$F$1:$F$195))</f>
        <v>47107</v>
      </c>
      <c r="G53" s="96">
        <f>WORKDAY(C53,$G$10,BD!$F$1:$F$195)</f>
        <v>47085</v>
      </c>
      <c r="H53" s="96">
        <f>WORKDAY(E53,$H$10,BD!$F$1:$F$195)</f>
        <v>47106</v>
      </c>
      <c r="I53" s="96">
        <f>WORKDAY(F53,$I$10,BD!$F$1:$F$195)</f>
        <v>47106</v>
      </c>
    </row>
    <row r="54" spans="2:9">
      <c r="B54" s="95">
        <v>42</v>
      </c>
      <c r="C54" s="96">
        <f t="shared" si="1"/>
        <v>47118</v>
      </c>
      <c r="D54" s="96">
        <f>WORKDAY(F54,$D$10,BD!$F$1:$F$195)</f>
        <v>47129</v>
      </c>
      <c r="E54" s="96">
        <f>WORKDAY(F54,$E$10,BD!$F$1:$F$195)</f>
        <v>47136</v>
      </c>
      <c r="F54" s="96">
        <f>IF(WORKDAY(EOMONTH(C54,0)+$F$10-1,1,BD!$F$1:$F$195)&lt;=EOMONTH(Calendar!C55,0),WORKDAY(EOMONTH(C54,0)+$F$10-1,1,BD!$F$1:$F$195),WORKDAY(EOMONTH(C54,0)+$F$10+1,-1,BD!$F$1:$F$195))</f>
        <v>47140</v>
      </c>
      <c r="G54" s="96">
        <f>WORKDAY(C54,$G$10,BD!$F$1:$F$195)</f>
        <v>47115</v>
      </c>
      <c r="H54" s="96">
        <f>WORKDAY(E54,$H$10,BD!$F$1:$F$195)</f>
        <v>47137</v>
      </c>
      <c r="I54" s="96">
        <f>WORKDAY(F54,$I$10,BD!$F$1:$F$195)</f>
        <v>47137</v>
      </c>
    </row>
    <row r="55" spans="2:9">
      <c r="B55" s="95">
        <v>43</v>
      </c>
      <c r="C55" s="96">
        <f t="shared" si="1"/>
        <v>47149</v>
      </c>
      <c r="D55" s="96">
        <f>WORKDAY(F55,$D$10,BD!$F$1:$F$195)</f>
        <v>47158</v>
      </c>
      <c r="E55" s="96">
        <f>WORKDAY(F55,$E$10,BD!$F$1:$F$195)</f>
        <v>47165</v>
      </c>
      <c r="F55" s="96">
        <f>IF(WORKDAY(EOMONTH(C55,0)+$F$10-1,1,BD!$F$1:$F$195)&lt;=EOMONTH(Calendar!C56,0),WORKDAY(EOMONTH(C55,0)+$F$10-1,1,BD!$F$1:$F$195),WORKDAY(EOMONTH(C55,0)+$F$10+1,-1,BD!$F$1:$F$195))</f>
        <v>47169</v>
      </c>
      <c r="G55" s="96">
        <f>WORKDAY(C55,$G$10,BD!$F$1:$F$195)</f>
        <v>47147</v>
      </c>
      <c r="H55" s="96">
        <f>WORKDAY(E55,$H$10,BD!$F$1:$F$195)</f>
        <v>47168</v>
      </c>
      <c r="I55" s="96">
        <f>WORKDAY(F55,$I$10,BD!$F$1:$F$195)</f>
        <v>47168</v>
      </c>
    </row>
    <row r="56" spans="2:9">
      <c r="B56" s="95">
        <v>44</v>
      </c>
      <c r="C56" s="96">
        <f t="shared" si="1"/>
        <v>47177</v>
      </c>
      <c r="D56" s="96">
        <f>WORKDAY(F56,$D$10,BD!$F$1:$F$195)</f>
        <v>47186</v>
      </c>
      <c r="E56" s="96">
        <f>WORKDAY(F56,$E$10,BD!$F$1:$F$195)</f>
        <v>47193</v>
      </c>
      <c r="F56" s="96">
        <f>IF(WORKDAY(EOMONTH(C56,0)+$F$10-1,1,BD!$F$1:$F$195)&lt;=EOMONTH(Calendar!C57,0),WORKDAY(EOMONTH(C56,0)+$F$10-1,1,BD!$F$1:$F$195),WORKDAY(EOMONTH(C56,0)+$F$10+1,-1,BD!$F$1:$F$195))</f>
        <v>47197</v>
      </c>
      <c r="G56" s="96">
        <f>WORKDAY(C56,$G$10,BD!$F$1:$F$195)</f>
        <v>47175</v>
      </c>
      <c r="H56" s="96">
        <f>WORKDAY(E56,$H$10,BD!$F$1:$F$195)</f>
        <v>47196</v>
      </c>
      <c r="I56" s="96">
        <f>WORKDAY(F56,$I$10,BD!$F$1:$F$195)</f>
        <v>47196</v>
      </c>
    </row>
    <row r="57" spans="2:9">
      <c r="B57" s="95">
        <v>45</v>
      </c>
      <c r="C57" s="96">
        <f t="shared" si="1"/>
        <v>47208</v>
      </c>
      <c r="D57" s="96">
        <f>WORKDAY(F57,$D$10,BD!$F$1:$F$195)</f>
        <v>47219</v>
      </c>
      <c r="E57" s="96">
        <f>WORKDAY(F57,$E$10,BD!$F$1:$F$195)</f>
        <v>47226</v>
      </c>
      <c r="F57" s="96">
        <f>IF(WORKDAY(EOMONTH(C57,0)+$F$10-1,1,BD!$F$1:$F$195)&lt;=EOMONTH(Calendar!C58,0),WORKDAY(EOMONTH(C57,0)+$F$10-1,1,BD!$F$1:$F$195),WORKDAY(EOMONTH(C57,0)+$F$10+1,-1,BD!$F$1:$F$195))</f>
        <v>47228</v>
      </c>
      <c r="G57" s="96">
        <f>WORKDAY(C57,$G$10,BD!$F$1:$F$195)</f>
        <v>47205</v>
      </c>
      <c r="H57" s="96">
        <f>WORKDAY(E57,$H$10,BD!$F$1:$F$195)</f>
        <v>47227</v>
      </c>
      <c r="I57" s="96">
        <f>WORKDAY(F57,$I$10,BD!$F$1:$F$195)</f>
        <v>47227</v>
      </c>
    </row>
    <row r="58" spans="2:9">
      <c r="B58" s="95">
        <v>46</v>
      </c>
      <c r="C58" s="96">
        <f t="shared" si="1"/>
        <v>47238</v>
      </c>
      <c r="D58" s="96">
        <f>WORKDAY(F58,$D$10,BD!$F$1:$F$195)</f>
        <v>47247</v>
      </c>
      <c r="E58" s="96">
        <f>WORKDAY(F58,$E$10,BD!$F$1:$F$195)</f>
        <v>47255</v>
      </c>
      <c r="F58" s="96">
        <f>IF(WORKDAY(EOMONTH(C58,0)+$F$10-1,1,BD!$F$1:$F$195)&lt;=EOMONTH(Calendar!C59,0),WORKDAY(EOMONTH(C58,0)+$F$10-1,1,BD!$F$1:$F$195),WORKDAY(EOMONTH(C58,0)+$F$10+1,-1,BD!$F$1:$F$195))</f>
        <v>47260</v>
      </c>
      <c r="G58" s="96">
        <f>WORKDAY(C58,$G$10,BD!$F$1:$F$195)</f>
        <v>47234</v>
      </c>
      <c r="H58" s="96">
        <f>WORKDAY(E58,$H$10,BD!$F$1:$F$195)</f>
        <v>47256</v>
      </c>
      <c r="I58" s="96">
        <f>WORKDAY(F58,$I$10,BD!$F$1:$F$195)</f>
        <v>47256</v>
      </c>
    </row>
    <row r="59" spans="2:9">
      <c r="B59" s="95">
        <v>47</v>
      </c>
      <c r="C59" s="96">
        <f t="shared" si="1"/>
        <v>47269</v>
      </c>
      <c r="D59" s="96">
        <f>WORKDAY(F59,$D$10,BD!$F$1:$F$195)</f>
        <v>47280</v>
      </c>
      <c r="E59" s="96">
        <f>WORKDAY(F59,$E$10,BD!$F$1:$F$195)</f>
        <v>47287</v>
      </c>
      <c r="F59" s="96">
        <f>IF(WORKDAY(EOMONTH(C59,0)+$F$10-1,1,BD!$F$1:$F$195)&lt;=EOMONTH(Calendar!C60,0),WORKDAY(EOMONTH(C59,0)+$F$10-1,1,BD!$F$1:$F$195),WORKDAY(EOMONTH(C59,0)+$F$10+1,-1,BD!$F$1:$F$195))</f>
        <v>47289</v>
      </c>
      <c r="G59" s="96">
        <f>WORKDAY(C59,$G$10,BD!$F$1:$F$195)</f>
        <v>47267</v>
      </c>
      <c r="H59" s="96">
        <f>WORKDAY(E59,$H$10,BD!$F$1:$F$195)</f>
        <v>47288</v>
      </c>
      <c r="I59" s="96">
        <f>WORKDAY(F59,$I$10,BD!$F$1:$F$195)</f>
        <v>47288</v>
      </c>
    </row>
    <row r="60" spans="2:9">
      <c r="B60" s="95">
        <v>48</v>
      </c>
      <c r="C60" s="96">
        <f t="shared" si="1"/>
        <v>47299</v>
      </c>
      <c r="D60" s="96">
        <f>WORKDAY(F60,$D$10,BD!$F$1:$F$195)</f>
        <v>47310</v>
      </c>
      <c r="E60" s="96">
        <f>WORKDAY(F60,$E$10,BD!$F$1:$F$195)</f>
        <v>47317</v>
      </c>
      <c r="F60" s="96">
        <f>IF(WORKDAY(EOMONTH(C60,0)+$F$10-1,1,BD!$F$1:$F$195)&lt;=EOMONTH(Calendar!C61,0),WORKDAY(EOMONTH(C60,0)+$F$10-1,1,BD!$F$1:$F$195),WORKDAY(EOMONTH(C60,0)+$F$10+1,-1,BD!$F$1:$F$195))</f>
        <v>47319</v>
      </c>
      <c r="G60" s="96">
        <f>WORKDAY(C60,$G$10,BD!$F$1:$F$195)</f>
        <v>47297</v>
      </c>
      <c r="H60" s="96">
        <f>WORKDAY(E60,$H$10,BD!$F$1:$F$195)</f>
        <v>47318</v>
      </c>
      <c r="I60" s="96">
        <f>WORKDAY(F60,$I$10,BD!$F$1:$F$195)</f>
        <v>47318</v>
      </c>
    </row>
    <row r="61" spans="2:9">
      <c r="B61" s="95">
        <v>49</v>
      </c>
      <c r="C61" s="96">
        <f t="shared" si="1"/>
        <v>47330</v>
      </c>
      <c r="D61" s="96">
        <f>WORKDAY(F61,$D$10,BD!$F$1:$F$195)</f>
        <v>47338</v>
      </c>
      <c r="E61" s="96">
        <f>WORKDAY(F61,$E$10,BD!$F$1:$F$195)</f>
        <v>47346</v>
      </c>
      <c r="F61" s="96">
        <f>IF(WORKDAY(EOMONTH(C61,0)+$F$10-1,1,BD!$F$1:$F$195)&lt;=EOMONTH(Calendar!C62,0),WORKDAY(EOMONTH(C61,0)+$F$10-1,1,BD!$F$1:$F$195),WORKDAY(EOMONTH(C61,0)+$F$10+1,-1,BD!$F$1:$F$195))</f>
        <v>47350</v>
      </c>
      <c r="G61" s="96">
        <f>WORKDAY(C61,$G$10,BD!$F$1:$F$195)</f>
        <v>47326</v>
      </c>
      <c r="H61" s="96">
        <f>WORKDAY(E61,$H$10,BD!$F$1:$F$195)</f>
        <v>47347</v>
      </c>
      <c r="I61" s="96">
        <f>WORKDAY(F61,$I$10,BD!$F$1:$F$195)</f>
        <v>47347</v>
      </c>
    </row>
    <row r="62" spans="2:9">
      <c r="B62" s="95">
        <v>50</v>
      </c>
      <c r="C62" s="96">
        <f t="shared" si="1"/>
        <v>47361</v>
      </c>
      <c r="D62" s="96">
        <f>WORKDAY(F62,$D$10,BD!$F$1:$F$195)</f>
        <v>47372</v>
      </c>
      <c r="E62" s="96">
        <f>WORKDAY(F62,$E$10,BD!$F$1:$F$195)</f>
        <v>47379</v>
      </c>
      <c r="F62" s="96">
        <f>IF(WORKDAY(EOMONTH(C62,0)+$F$10-1,1,BD!$F$1:$F$195)&lt;=EOMONTH(Calendar!C63,0),WORKDAY(EOMONTH(C62,0)+$F$10-1,1,BD!$F$1:$F$195),WORKDAY(EOMONTH(C62,0)+$F$10+1,-1,BD!$F$1:$F$195))</f>
        <v>47381</v>
      </c>
      <c r="G62" s="96">
        <f>WORKDAY(C62,$G$10,BD!$F$1:$F$195)</f>
        <v>47359</v>
      </c>
      <c r="H62" s="96">
        <f>WORKDAY(E62,$H$10,BD!$F$1:$F$195)</f>
        <v>47380</v>
      </c>
      <c r="I62" s="96">
        <f>WORKDAY(F62,$I$10,BD!$F$1:$F$195)</f>
        <v>47380</v>
      </c>
    </row>
    <row r="63" spans="2:9">
      <c r="B63" s="95">
        <v>51</v>
      </c>
      <c r="C63" s="96">
        <f t="shared" si="1"/>
        <v>47391</v>
      </c>
      <c r="D63" s="96">
        <f>WORKDAY(F63,$D$10,BD!$F$1:$F$195)</f>
        <v>47402</v>
      </c>
      <c r="E63" s="96">
        <f>WORKDAY(F63,$E$10,BD!$F$1:$F$195)</f>
        <v>47409</v>
      </c>
      <c r="F63" s="96">
        <f>IF(WORKDAY(EOMONTH(C63,0)+$F$10-1,1,BD!$F$1:$F$195)&lt;=EOMONTH(Calendar!C64,0),WORKDAY(EOMONTH(C63,0)+$F$10-1,1,BD!$F$1:$F$195),WORKDAY(EOMONTH(C63,0)+$F$10+1,-1,BD!$F$1:$F$195))</f>
        <v>47413</v>
      </c>
      <c r="G63" s="96">
        <f>WORKDAY(C63,$G$10,BD!$F$1:$F$195)</f>
        <v>47388</v>
      </c>
      <c r="H63" s="96">
        <f>WORKDAY(E63,$H$10,BD!$F$1:$F$195)</f>
        <v>47410</v>
      </c>
      <c r="I63" s="96">
        <f>WORKDAY(F63,$I$10,BD!$F$1:$F$195)</f>
        <v>47410</v>
      </c>
    </row>
    <row r="64" spans="2:9">
      <c r="B64" s="95">
        <v>52</v>
      </c>
      <c r="C64" s="96">
        <f t="shared" si="1"/>
        <v>47422</v>
      </c>
      <c r="D64" s="96">
        <f>WORKDAY(F64,$D$10,BD!$F$1:$F$195)</f>
        <v>47431</v>
      </c>
      <c r="E64" s="96">
        <f>WORKDAY(F64,$E$10,BD!$F$1:$F$195)</f>
        <v>47438</v>
      </c>
      <c r="F64" s="96">
        <f>IF(WORKDAY(EOMONTH(C64,0)+$F$10-1,1,BD!$F$1:$F$195)&lt;=EOMONTH(Calendar!C65,0),WORKDAY(EOMONTH(C64,0)+$F$10-1,1,BD!$F$1:$F$195),WORKDAY(EOMONTH(C64,0)+$F$10+1,-1,BD!$F$1:$F$195))</f>
        <v>47442</v>
      </c>
      <c r="G64" s="96">
        <f>WORKDAY(C64,$G$10,BD!$F$1:$F$195)</f>
        <v>47420</v>
      </c>
      <c r="H64" s="96">
        <f>WORKDAY(E64,$H$10,BD!$F$1:$F$195)</f>
        <v>47441</v>
      </c>
      <c r="I64" s="96">
        <f>WORKDAY(F64,$I$10,BD!$F$1:$F$195)</f>
        <v>47441</v>
      </c>
    </row>
    <row r="65" spans="2:9">
      <c r="B65" s="95">
        <v>53</v>
      </c>
      <c r="C65" s="96">
        <f t="shared" si="1"/>
        <v>47452</v>
      </c>
      <c r="D65" s="96">
        <f>WORKDAY(F65,$D$10,BD!$F$1:$F$195)</f>
        <v>47463</v>
      </c>
      <c r="E65" s="96">
        <f>WORKDAY(F65,$E$10,BD!$F$1:$F$195)</f>
        <v>47470</v>
      </c>
      <c r="F65" s="96">
        <f>IF(WORKDAY(EOMONTH(C65,0)+$F$10-1,1,BD!$F$1:$F$195)&lt;=EOMONTH(Calendar!C66,0),WORKDAY(EOMONTH(C65,0)+$F$10-1,1,BD!$F$1:$F$195),WORKDAY(EOMONTH(C65,0)+$F$10+1,-1,BD!$F$1:$F$195))</f>
        <v>47472</v>
      </c>
      <c r="G65" s="96">
        <f>WORKDAY(C65,$G$10,BD!$F$1:$F$195)</f>
        <v>47450</v>
      </c>
      <c r="H65" s="96">
        <f>WORKDAY(E65,$H$10,BD!$F$1:$F$195)</f>
        <v>47471</v>
      </c>
      <c r="I65" s="96">
        <f>WORKDAY(F65,$I$10,BD!$F$1:$F$195)</f>
        <v>47471</v>
      </c>
    </row>
    <row r="66" spans="2:9">
      <c r="B66" s="95">
        <v>54</v>
      </c>
      <c r="C66" s="96">
        <f t="shared" si="1"/>
        <v>47483</v>
      </c>
      <c r="D66" s="96">
        <f>WORKDAY(F66,$D$10,BD!$F$1:$F$195)</f>
        <v>47493</v>
      </c>
      <c r="E66" s="96">
        <f>WORKDAY(F66,$E$10,BD!$F$1:$F$195)</f>
        <v>47500</v>
      </c>
      <c r="F66" s="96">
        <f>IF(WORKDAY(EOMONTH(C66,0)+$F$10-1,1,BD!$F$1:$F$195)&lt;=EOMONTH(Calendar!C67,0),WORKDAY(EOMONTH(C66,0)+$F$10-1,1,BD!$F$1:$F$195),WORKDAY(EOMONTH(C66,0)+$F$10+1,-1,BD!$F$1:$F$195))</f>
        <v>47504</v>
      </c>
      <c r="G66" s="96">
        <f>WORKDAY(C66,$G$10,BD!$F$1:$F$195)</f>
        <v>47479</v>
      </c>
      <c r="H66" s="96">
        <f>WORKDAY(E66,$H$10,BD!$F$1:$F$195)</f>
        <v>47501</v>
      </c>
      <c r="I66" s="96">
        <f>WORKDAY(F66,$I$10,BD!$F$1:$F$195)</f>
        <v>47501</v>
      </c>
    </row>
    <row r="67" spans="2:9">
      <c r="B67" s="95">
        <v>55</v>
      </c>
      <c r="C67" s="96">
        <f t="shared" si="1"/>
        <v>47514</v>
      </c>
      <c r="D67" s="96">
        <f>WORKDAY(F67,$D$10,BD!$F$1:$F$195)</f>
        <v>47525</v>
      </c>
      <c r="E67" s="96">
        <f>WORKDAY(F67,$E$10,BD!$F$1:$F$195)</f>
        <v>47532</v>
      </c>
      <c r="F67" s="96">
        <f>IF(WORKDAY(EOMONTH(C67,0)+$F$10-1,1,BD!$F$1:$F$195)&lt;=EOMONTH(Calendar!C68,0),WORKDAY(EOMONTH(C67,0)+$F$10-1,1,BD!$F$1:$F$195),WORKDAY(EOMONTH(C67,0)+$F$10+1,-1,BD!$F$1:$F$195))</f>
        <v>47534</v>
      </c>
      <c r="G67" s="96">
        <f>WORKDAY(C67,$G$10,BD!$F$1:$F$195)</f>
        <v>47512</v>
      </c>
      <c r="H67" s="96">
        <f>WORKDAY(E67,$H$10,BD!$F$1:$F$195)</f>
        <v>47533</v>
      </c>
      <c r="I67" s="96">
        <f>WORKDAY(F67,$I$10,BD!$F$1:$F$195)</f>
        <v>47533</v>
      </c>
    </row>
    <row r="68" spans="2:9">
      <c r="B68" s="95">
        <v>56</v>
      </c>
      <c r="C68" s="96">
        <f t="shared" si="1"/>
        <v>47542</v>
      </c>
      <c r="D68" s="96">
        <f>WORKDAY(F68,$D$10,BD!$F$1:$F$195)</f>
        <v>47553</v>
      </c>
      <c r="E68" s="96">
        <f>WORKDAY(F68,$E$10,BD!$F$1:$F$195)</f>
        <v>47560</v>
      </c>
      <c r="F68" s="96">
        <f>IF(WORKDAY(EOMONTH(C68,0)+$F$10-1,1,BD!$F$1:$F$195)&lt;=EOMONTH(Calendar!C69,0),WORKDAY(EOMONTH(C68,0)+$F$10-1,1,BD!$F$1:$F$195),WORKDAY(EOMONTH(C68,0)+$F$10+1,-1,BD!$F$1:$F$195))</f>
        <v>47562</v>
      </c>
      <c r="G68" s="96">
        <f>WORKDAY(C68,$G$10,BD!$F$1:$F$195)</f>
        <v>47540</v>
      </c>
      <c r="H68" s="96">
        <f>WORKDAY(E68,$H$10,BD!$F$1:$F$195)</f>
        <v>47561</v>
      </c>
      <c r="I68" s="96">
        <f>WORKDAY(F68,$I$10,BD!$F$1:$F$195)</f>
        <v>47561</v>
      </c>
    </row>
    <row r="69" spans="2:9">
      <c r="B69" s="95">
        <v>57</v>
      </c>
      <c r="C69" s="96">
        <f t="shared" si="1"/>
        <v>47573</v>
      </c>
      <c r="D69" s="96">
        <f>WORKDAY(F69,$D$10,BD!$F$1:$F$195)</f>
        <v>47583</v>
      </c>
      <c r="E69" s="96">
        <f>WORKDAY(F69,$E$10,BD!$F$1:$F$195)</f>
        <v>47590</v>
      </c>
      <c r="F69" s="96">
        <f>IF(WORKDAY(EOMONTH(C69,0)+$F$10-1,1,BD!$F$1:$F$195)&lt;=EOMONTH(Calendar!C70,0),WORKDAY(EOMONTH(C69,0)+$F$10-1,1,BD!$F$1:$F$195),WORKDAY(EOMONTH(C69,0)+$F$10+1,-1,BD!$F$1:$F$195))</f>
        <v>47596</v>
      </c>
      <c r="G69" s="96">
        <f>WORKDAY(C69,$G$10,BD!$F$1:$F$195)</f>
        <v>47570</v>
      </c>
      <c r="H69" s="96">
        <f>WORKDAY(E69,$H$10,BD!$F$1:$F$195)</f>
        <v>47591</v>
      </c>
      <c r="I69" s="96">
        <f>WORKDAY(F69,$I$10,BD!$F$1:$F$195)</f>
        <v>47591</v>
      </c>
    </row>
    <row r="70" spans="2:9">
      <c r="B70" s="95">
        <v>58</v>
      </c>
      <c r="C70" s="96">
        <f t="shared" si="1"/>
        <v>47603</v>
      </c>
      <c r="D70" s="96">
        <f>WORKDAY(F70,$D$10,BD!$F$1:$F$195)</f>
        <v>47612</v>
      </c>
      <c r="E70" s="96">
        <f>WORKDAY(F70,$E$10,BD!$F$1:$F$195)</f>
        <v>47619</v>
      </c>
      <c r="F70" s="96">
        <f>IF(WORKDAY(EOMONTH(C70,0)+$F$10-1,1,BD!$F$1:$F$195)&lt;=EOMONTH(Calendar!C71,0),WORKDAY(EOMONTH(C70,0)+$F$10-1,1,BD!$F$1:$F$195),WORKDAY(EOMONTH(C70,0)+$F$10+1,-1,BD!$F$1:$F$195))</f>
        <v>47623</v>
      </c>
      <c r="G70" s="96">
        <f>WORKDAY(C70,$G$10,BD!$F$1:$F$195)</f>
        <v>47599</v>
      </c>
      <c r="H70" s="96">
        <f>WORKDAY(E70,$H$10,BD!$F$1:$F$195)</f>
        <v>47620</v>
      </c>
      <c r="I70" s="96">
        <f>WORKDAY(F70,$I$10,BD!$F$1:$F$195)</f>
        <v>47620</v>
      </c>
    </row>
    <row r="71" spans="2:9">
      <c r="B71" s="95">
        <v>59</v>
      </c>
      <c r="C71" s="96">
        <f t="shared" si="1"/>
        <v>47634</v>
      </c>
      <c r="D71" s="96">
        <f>WORKDAY(F71,$D$10,BD!$F$1:$F$195)</f>
        <v>47645</v>
      </c>
      <c r="E71" s="96">
        <f>WORKDAY(F71,$E$10,BD!$F$1:$F$195)</f>
        <v>47652</v>
      </c>
      <c r="F71" s="96">
        <f>IF(WORKDAY(EOMONTH(C71,0)+$F$10-1,1,BD!$F$1:$F$195)&lt;=EOMONTH(Calendar!C72,0),WORKDAY(EOMONTH(C71,0)+$F$10-1,1,BD!$F$1:$F$195),WORKDAY(EOMONTH(C71,0)+$F$10+1,-1,BD!$F$1:$F$195))</f>
        <v>47654</v>
      </c>
      <c r="G71" s="96">
        <f>WORKDAY(C71,$G$10,BD!$F$1:$F$195)</f>
        <v>47631</v>
      </c>
      <c r="H71" s="96">
        <f>WORKDAY(E71,$H$10,BD!$F$1:$F$195)</f>
        <v>47653</v>
      </c>
      <c r="I71" s="96">
        <f>WORKDAY(F71,$I$10,BD!$F$1:$F$195)</f>
        <v>47653</v>
      </c>
    </row>
    <row r="72" spans="2:9">
      <c r="B72" s="95">
        <v>60</v>
      </c>
      <c r="C72" s="96">
        <f t="shared" si="1"/>
        <v>47664</v>
      </c>
      <c r="D72" s="96">
        <f>WORKDAY(F72,$D$10,BD!$F$1:$F$195)</f>
        <v>47675</v>
      </c>
      <c r="E72" s="96">
        <f>WORKDAY(F72,$E$10,BD!$F$1:$F$195)</f>
        <v>47682</v>
      </c>
      <c r="F72" s="96">
        <f>IF(WORKDAY(EOMONTH(C72,0)+$F$10-1,1,BD!$F$1:$F$195)&lt;=EOMONTH(Calendar!C73,0),WORKDAY(EOMONTH(C72,0)+$F$10-1,1,BD!$F$1:$F$195),WORKDAY(EOMONTH(C72,0)+$F$10+1,-1,BD!$F$1:$F$195))</f>
        <v>47686</v>
      </c>
      <c r="G72" s="96">
        <f>WORKDAY(C72,$G$10,BD!$F$1:$F$195)</f>
        <v>47661</v>
      </c>
      <c r="H72" s="96">
        <f>WORKDAY(E72,$H$10,BD!$F$1:$F$195)</f>
        <v>47683</v>
      </c>
      <c r="I72" s="96">
        <f>WORKDAY(F72,$I$10,BD!$F$1:$F$195)</f>
        <v>47683</v>
      </c>
    </row>
    <row r="73" spans="2:9">
      <c r="B73" s="95">
        <v>61</v>
      </c>
      <c r="C73" s="96">
        <f t="shared" si="1"/>
        <v>47695</v>
      </c>
      <c r="D73" s="96">
        <f>WORKDAY(F73,$D$10,BD!$F$1:$F$195)</f>
        <v>47703</v>
      </c>
      <c r="E73" s="96">
        <f>WORKDAY(F73,$E$10,BD!$F$1:$F$195)</f>
        <v>47711</v>
      </c>
      <c r="F73" s="96">
        <f>IF(WORKDAY(EOMONTH(C73,0)+$F$10-1,1,BD!$F$1:$F$195)&lt;=EOMONTH(Calendar!C74,0),WORKDAY(EOMONTH(C73,0)+$F$10-1,1,BD!$F$1:$F$195),WORKDAY(EOMONTH(C73,0)+$F$10+1,-1,BD!$F$1:$F$195))</f>
        <v>47715</v>
      </c>
      <c r="G73" s="96">
        <f>WORKDAY(C73,$G$10,BD!$F$1:$F$195)</f>
        <v>47693</v>
      </c>
      <c r="H73" s="96">
        <f>WORKDAY(E73,$H$10,BD!$F$1:$F$195)</f>
        <v>47714</v>
      </c>
      <c r="I73" s="96">
        <f>WORKDAY(F73,$I$10,BD!$F$1:$F$195)</f>
        <v>47714</v>
      </c>
    </row>
    <row r="74" spans="2:9">
      <c r="B74" s="95">
        <v>62</v>
      </c>
      <c r="C74" s="96">
        <f t="shared" si="1"/>
        <v>47726</v>
      </c>
      <c r="D74" s="96">
        <f>WORKDAY(F74,$D$10,BD!$F$1:$F$195)</f>
        <v>47737</v>
      </c>
      <c r="E74" s="96">
        <f>WORKDAY(F74,$E$10,BD!$F$1:$F$195)</f>
        <v>47744</v>
      </c>
      <c r="F74" s="96">
        <f>IF(WORKDAY(EOMONTH(C74,0)+$F$10-1,1,BD!$F$1:$F$195)&lt;=EOMONTH(Calendar!C75,0),WORKDAY(EOMONTH(C74,0)+$F$10-1,1,BD!$F$1:$F$195),WORKDAY(EOMONTH(C74,0)+$F$10+1,-1,BD!$F$1:$F$195))</f>
        <v>47746</v>
      </c>
      <c r="G74" s="96">
        <f>WORKDAY(C74,$G$10,BD!$F$1:$F$195)</f>
        <v>47724</v>
      </c>
      <c r="H74" s="96">
        <f>WORKDAY(E74,$H$10,BD!$F$1:$F$195)</f>
        <v>47745</v>
      </c>
      <c r="I74" s="96">
        <f>WORKDAY(F74,$I$10,BD!$F$1:$F$195)</f>
        <v>47745</v>
      </c>
    </row>
    <row r="75" spans="2:9">
      <c r="B75" s="95">
        <v>63</v>
      </c>
      <c r="C75" s="96">
        <f t="shared" si="1"/>
        <v>47756</v>
      </c>
      <c r="D75" s="96">
        <f>WORKDAY(F75,$D$10,BD!$F$1:$F$195)</f>
        <v>47766</v>
      </c>
      <c r="E75" s="96">
        <f>WORKDAY(F75,$E$10,BD!$F$1:$F$195)</f>
        <v>47773</v>
      </c>
      <c r="F75" s="96">
        <f>IF(WORKDAY(EOMONTH(C75,0)+$F$10-1,1,BD!$F$1:$F$195)&lt;=EOMONTH(Calendar!C76,0),WORKDAY(EOMONTH(C75,0)+$F$10-1,1,BD!$F$1:$F$195),WORKDAY(EOMONTH(C75,0)+$F$10+1,-1,BD!$F$1:$F$195))</f>
        <v>47777</v>
      </c>
      <c r="G75" s="96">
        <f>WORKDAY(C75,$G$10,BD!$F$1:$F$195)</f>
        <v>47752</v>
      </c>
      <c r="H75" s="96">
        <f>WORKDAY(E75,$H$10,BD!$F$1:$F$195)</f>
        <v>47774</v>
      </c>
      <c r="I75" s="96">
        <f>WORKDAY(F75,$I$10,BD!$F$1:$F$195)</f>
        <v>47774</v>
      </c>
    </row>
    <row r="76" spans="2:9">
      <c r="B76" s="95">
        <v>64</v>
      </c>
      <c r="C76" s="96">
        <f t="shared" si="1"/>
        <v>47787</v>
      </c>
      <c r="D76" s="96">
        <f>WORKDAY(F76,$D$10,BD!$F$1:$F$195)</f>
        <v>47795</v>
      </c>
      <c r="E76" s="96">
        <f>WORKDAY(F76,$E$10,BD!$F$1:$F$195)</f>
        <v>47805</v>
      </c>
      <c r="F76" s="96">
        <f>IF(WORKDAY(EOMONTH(C76,0)+$F$10-1,1,BD!$F$1:$F$195)&lt;=EOMONTH(Calendar!C77,0),WORKDAY(EOMONTH(C76,0)+$F$10-1,1,BD!$F$1:$F$195),WORKDAY(EOMONTH(C76,0)+$F$10+1,-1,BD!$F$1:$F$195))</f>
        <v>47807</v>
      </c>
      <c r="G76" s="96">
        <f>WORKDAY(C76,$G$10,BD!$F$1:$F$195)</f>
        <v>47785</v>
      </c>
      <c r="H76" s="96">
        <f>WORKDAY(E76,$H$10,BD!$F$1:$F$195)</f>
        <v>47806</v>
      </c>
      <c r="I76" s="96">
        <f>WORKDAY(F76,$I$10,BD!$F$1:$F$195)</f>
        <v>47806</v>
      </c>
    </row>
    <row r="77" spans="2:9">
      <c r="B77" s="95">
        <v>65</v>
      </c>
      <c r="C77" s="96">
        <f t="shared" ref="C77:C108" si="2">EOMONTH($C$12,B77)</f>
        <v>47817</v>
      </c>
      <c r="D77" s="96">
        <f>WORKDAY(F77,$D$10,BD!$F$1:$F$195)</f>
        <v>47828</v>
      </c>
      <c r="E77" s="96">
        <f>WORKDAY(F77,$E$10,BD!$F$1:$F$195)</f>
        <v>47835</v>
      </c>
      <c r="F77" s="96">
        <f>IF(WORKDAY(EOMONTH(C77,0)+$F$10-1,1,BD!$F$1:$F$195)&lt;=EOMONTH(Calendar!C78,0),WORKDAY(EOMONTH(C77,0)+$F$10-1,1,BD!$F$1:$F$195),WORKDAY(EOMONTH(C77,0)+$F$10+1,-1,BD!$F$1:$F$195))</f>
        <v>47837</v>
      </c>
      <c r="G77" s="96">
        <f>WORKDAY(C77,$G$10,BD!$F$1:$F$195)</f>
        <v>47815</v>
      </c>
      <c r="H77" s="96">
        <f>WORKDAY(E77,$H$10,BD!$F$1:$F$195)</f>
        <v>47836</v>
      </c>
      <c r="I77" s="96">
        <f>WORKDAY(F77,$I$10,BD!$F$1:$F$195)</f>
        <v>47836</v>
      </c>
    </row>
    <row r="78" spans="2:9">
      <c r="B78" s="95">
        <v>66</v>
      </c>
      <c r="C78" s="96">
        <f t="shared" si="2"/>
        <v>47848</v>
      </c>
      <c r="D78" s="96">
        <f>WORKDAY(F78,$D$10,BD!$F$1:$F$195)</f>
        <v>47857</v>
      </c>
      <c r="E78" s="96">
        <f>WORKDAY(F78,$E$10,BD!$F$1:$F$195)</f>
        <v>47864</v>
      </c>
      <c r="F78" s="96">
        <f>IF(WORKDAY(EOMONTH(C78,0)+$F$10-1,1,BD!$F$1:$F$195)&lt;=EOMONTH(Calendar!C79,0),WORKDAY(EOMONTH(C78,0)+$F$10-1,1,BD!$F$1:$F$195),WORKDAY(EOMONTH(C78,0)+$F$10+1,-1,BD!$F$1:$F$195))</f>
        <v>47868</v>
      </c>
      <c r="G78" s="96">
        <f>WORKDAY(C78,$G$10,BD!$F$1:$F$195)</f>
        <v>47844</v>
      </c>
      <c r="H78" s="96">
        <f>WORKDAY(E78,$H$10,BD!$F$1:$F$195)</f>
        <v>47865</v>
      </c>
      <c r="I78" s="96">
        <f>WORKDAY(F78,$I$10,BD!$F$1:$F$195)</f>
        <v>47865</v>
      </c>
    </row>
    <row r="79" spans="2:9">
      <c r="B79" s="95">
        <v>67</v>
      </c>
      <c r="C79" s="96">
        <f t="shared" si="2"/>
        <v>47879</v>
      </c>
      <c r="D79" s="96">
        <f>WORKDAY(F79,$D$10,BD!$F$1:$F$195)</f>
        <v>47890</v>
      </c>
      <c r="E79" s="96">
        <f>WORKDAY(F79,$E$10,BD!$F$1:$F$195)</f>
        <v>47897</v>
      </c>
      <c r="F79" s="96">
        <f>IF(WORKDAY(EOMONTH(C79,0)+$F$10-1,1,BD!$F$1:$F$195)&lt;=EOMONTH(Calendar!C80,0),WORKDAY(EOMONTH(C79,0)+$F$10-1,1,BD!$F$1:$F$195),WORKDAY(EOMONTH(C79,0)+$F$10+1,-1,BD!$F$1:$F$195))</f>
        <v>47899</v>
      </c>
      <c r="G79" s="96">
        <f>WORKDAY(C79,$G$10,BD!$F$1:$F$195)</f>
        <v>47877</v>
      </c>
      <c r="H79" s="96">
        <f>WORKDAY(E79,$H$10,BD!$F$1:$F$195)</f>
        <v>47898</v>
      </c>
      <c r="I79" s="96">
        <f>WORKDAY(F79,$I$10,BD!$F$1:$F$195)</f>
        <v>47898</v>
      </c>
    </row>
    <row r="80" spans="2:9">
      <c r="B80" s="95">
        <v>68</v>
      </c>
      <c r="C80" s="96">
        <f t="shared" si="2"/>
        <v>47907</v>
      </c>
      <c r="D80" s="96">
        <f>WORKDAY(F80,$D$10,BD!$F$1:$F$195)</f>
        <v>47918</v>
      </c>
      <c r="E80" s="96">
        <f>WORKDAY(F80,$E$10,BD!$F$1:$F$195)</f>
        <v>47925</v>
      </c>
      <c r="F80" s="96">
        <f>IF(WORKDAY(EOMONTH(C80,0)+$F$10-1,1,BD!$F$1:$F$195)&lt;=EOMONTH(Calendar!C81,0),WORKDAY(EOMONTH(C80,0)+$F$10-1,1,BD!$F$1:$F$195),WORKDAY(EOMONTH(C80,0)+$F$10+1,-1,BD!$F$1:$F$195))</f>
        <v>47927</v>
      </c>
      <c r="G80" s="96">
        <f>WORKDAY(C80,$G$10,BD!$F$1:$F$195)</f>
        <v>47905</v>
      </c>
      <c r="H80" s="96">
        <f>WORKDAY(E80,$H$10,BD!$F$1:$F$195)</f>
        <v>47926</v>
      </c>
      <c r="I80" s="96">
        <f>WORKDAY(F80,$I$10,BD!$F$1:$F$195)</f>
        <v>47926</v>
      </c>
    </row>
    <row r="81" spans="2:9">
      <c r="B81" s="95">
        <v>69</v>
      </c>
      <c r="C81" s="96">
        <f t="shared" si="2"/>
        <v>47938</v>
      </c>
      <c r="D81" s="96">
        <f>WORKDAY(F81,$D$10,BD!$F$1:$F$195)</f>
        <v>47946</v>
      </c>
      <c r="E81" s="96">
        <f>WORKDAY(F81,$E$10,BD!$F$1:$F$195)</f>
        <v>47955</v>
      </c>
      <c r="F81" s="96">
        <f>IF(WORKDAY(EOMONTH(C81,0)+$F$10-1,1,BD!$F$1:$F$195)&lt;=EOMONTH(Calendar!C82,0),WORKDAY(EOMONTH(C81,0)+$F$10-1,1,BD!$F$1:$F$195),WORKDAY(EOMONTH(C81,0)+$F$10+1,-1,BD!$F$1:$F$195))</f>
        <v>47959</v>
      </c>
      <c r="G81" s="96">
        <f>WORKDAY(C81,$G$10,BD!$F$1:$F$195)</f>
        <v>47934</v>
      </c>
      <c r="H81" s="96">
        <f>WORKDAY(E81,$H$10,BD!$F$1:$F$195)</f>
        <v>47956</v>
      </c>
      <c r="I81" s="96">
        <f>WORKDAY(F81,$I$10,BD!$F$1:$F$195)</f>
        <v>47956</v>
      </c>
    </row>
    <row r="82" spans="2:9">
      <c r="B82" s="95">
        <v>70</v>
      </c>
      <c r="C82" s="96">
        <f t="shared" si="2"/>
        <v>47968</v>
      </c>
      <c r="D82" s="96">
        <f>WORKDAY(F82,$D$10,BD!$F$1:$F$195)</f>
        <v>47977</v>
      </c>
      <c r="E82" s="96">
        <f>WORKDAY(F82,$E$10,BD!$F$1:$F$195)</f>
        <v>47984</v>
      </c>
      <c r="F82" s="96">
        <f>IF(WORKDAY(EOMONTH(C82,0)+$F$10-1,1,BD!$F$1:$F$195)&lt;=EOMONTH(Calendar!C83,0),WORKDAY(EOMONTH(C82,0)+$F$10-1,1,BD!$F$1:$F$195),WORKDAY(EOMONTH(C82,0)+$F$10+1,-1,BD!$F$1:$F$195))</f>
        <v>47988</v>
      </c>
      <c r="G82" s="96">
        <f>WORKDAY(C82,$G$10,BD!$F$1:$F$195)</f>
        <v>47966</v>
      </c>
      <c r="H82" s="96">
        <f>WORKDAY(E82,$H$10,BD!$F$1:$F$195)</f>
        <v>47987</v>
      </c>
      <c r="I82" s="96">
        <f>WORKDAY(F82,$I$10,BD!$F$1:$F$195)</f>
        <v>47987</v>
      </c>
    </row>
    <row r="83" spans="2:9">
      <c r="B83" s="95">
        <v>71</v>
      </c>
      <c r="C83" s="96">
        <f t="shared" si="2"/>
        <v>47999</v>
      </c>
      <c r="D83" s="96">
        <f>WORKDAY(F83,$D$10,BD!$F$1:$F$195)</f>
        <v>48010</v>
      </c>
      <c r="E83" s="96">
        <f>WORKDAY(F83,$E$10,BD!$F$1:$F$195)</f>
        <v>48017</v>
      </c>
      <c r="F83" s="96">
        <f>IF(WORKDAY(EOMONTH(C83,0)+$F$10-1,1,BD!$F$1:$F$195)&lt;=EOMONTH(Calendar!C84,0),WORKDAY(EOMONTH(C83,0)+$F$10-1,1,BD!$F$1:$F$195),WORKDAY(EOMONTH(C83,0)+$F$10+1,-1,BD!$F$1:$F$195))</f>
        <v>48019</v>
      </c>
      <c r="G83" s="96">
        <f>WORKDAY(C83,$G$10,BD!$F$1:$F$195)</f>
        <v>47997</v>
      </c>
      <c r="H83" s="96">
        <f>WORKDAY(E83,$H$10,BD!$F$1:$F$195)</f>
        <v>48018</v>
      </c>
      <c r="I83" s="96">
        <f>WORKDAY(F83,$I$10,BD!$F$1:$F$195)</f>
        <v>48018</v>
      </c>
    </row>
    <row r="84" spans="2:9">
      <c r="B84" s="95">
        <v>72</v>
      </c>
      <c r="C84" s="96">
        <f t="shared" si="2"/>
        <v>48029</v>
      </c>
      <c r="D84" s="96">
        <f>WORKDAY(F84,$D$10,BD!$F$1:$F$195)</f>
        <v>48038</v>
      </c>
      <c r="E84" s="96">
        <f>WORKDAY(F84,$E$10,BD!$F$1:$F$195)</f>
        <v>48046</v>
      </c>
      <c r="F84" s="96">
        <f>IF(WORKDAY(EOMONTH(C84,0)+$F$10-1,1,BD!$F$1:$F$195)&lt;=EOMONTH(Calendar!C85,0),WORKDAY(EOMONTH(C84,0)+$F$10-1,1,BD!$F$1:$F$195),WORKDAY(EOMONTH(C84,0)+$F$10+1,-1,BD!$F$1:$F$195))</f>
        <v>48050</v>
      </c>
      <c r="G84" s="96">
        <f>WORKDAY(C84,$G$10,BD!$F$1:$F$195)</f>
        <v>48025</v>
      </c>
      <c r="H84" s="96">
        <f>WORKDAY(E84,$H$10,BD!$F$1:$F$195)</f>
        <v>48047</v>
      </c>
      <c r="I84" s="96">
        <f>WORKDAY(F84,$I$10,BD!$F$1:$F$195)</f>
        <v>48047</v>
      </c>
    </row>
    <row r="85" spans="2:9">
      <c r="B85" s="95">
        <v>73</v>
      </c>
      <c r="C85" s="96">
        <f t="shared" si="2"/>
        <v>48060</v>
      </c>
      <c r="D85" s="96">
        <f>WORKDAY(F85,$D$10,BD!$F$1:$F$195)</f>
        <v>48068</v>
      </c>
      <c r="E85" s="96">
        <f>WORKDAY(F85,$E$10,BD!$F$1:$F$195)</f>
        <v>48078</v>
      </c>
      <c r="F85" s="96">
        <f>IF(WORKDAY(EOMONTH(C85,0)+$F$10-1,1,BD!$F$1:$F$195)&lt;=EOMONTH(Calendar!C86,0),WORKDAY(EOMONTH(C85,0)+$F$10-1,1,BD!$F$1:$F$195),WORKDAY(EOMONTH(C85,0)+$F$10+1,-1,BD!$F$1:$F$195))</f>
        <v>48080</v>
      </c>
      <c r="G85" s="96">
        <f>WORKDAY(C85,$G$10,BD!$F$1:$F$195)</f>
        <v>48058</v>
      </c>
      <c r="H85" s="96">
        <f>WORKDAY(E85,$H$10,BD!$F$1:$F$195)</f>
        <v>48079</v>
      </c>
      <c r="I85" s="96">
        <f>WORKDAY(F85,$I$10,BD!$F$1:$F$195)</f>
        <v>48079</v>
      </c>
    </row>
    <row r="86" spans="2:9">
      <c r="B86" s="95">
        <v>74</v>
      </c>
      <c r="C86" s="96">
        <f t="shared" si="2"/>
        <v>48091</v>
      </c>
      <c r="D86" s="96">
        <f>WORKDAY(F86,$D$10,BD!$F$1:$F$195)</f>
        <v>48102</v>
      </c>
      <c r="E86" s="96">
        <f>WORKDAY(F86,$E$10,BD!$F$1:$F$195)</f>
        <v>48109</v>
      </c>
      <c r="F86" s="96">
        <f>IF(WORKDAY(EOMONTH(C86,0)+$F$10-1,1,BD!$F$1:$F$195)&lt;=EOMONTH(Calendar!C87,0),WORKDAY(EOMONTH(C86,0)+$F$10-1,1,BD!$F$1:$F$195),WORKDAY(EOMONTH(C86,0)+$F$10+1,-1,BD!$F$1:$F$195))</f>
        <v>48113</v>
      </c>
      <c r="G86" s="96">
        <f>WORKDAY(C86,$G$10,BD!$F$1:$F$195)</f>
        <v>48088</v>
      </c>
      <c r="H86" s="96">
        <f>WORKDAY(E86,$H$10,BD!$F$1:$F$195)</f>
        <v>48110</v>
      </c>
      <c r="I86" s="96">
        <f>WORKDAY(F86,$I$10,BD!$F$1:$F$195)</f>
        <v>48110</v>
      </c>
    </row>
    <row r="87" spans="2:9">
      <c r="B87" s="95">
        <v>75</v>
      </c>
      <c r="C87" s="96">
        <f t="shared" si="2"/>
        <v>48121</v>
      </c>
      <c r="D87" s="96">
        <f>WORKDAY(F87,$D$10,BD!$F$1:$F$195)</f>
        <v>48130</v>
      </c>
      <c r="E87" s="96">
        <f>WORKDAY(F87,$E$10,BD!$F$1:$F$195)</f>
        <v>48137</v>
      </c>
      <c r="F87" s="96">
        <f>IF(WORKDAY(EOMONTH(C87,0)+$F$10-1,1,BD!$F$1:$F$195)&lt;=EOMONTH(Calendar!C88,0),WORKDAY(EOMONTH(C87,0)+$F$10-1,1,BD!$F$1:$F$195),WORKDAY(EOMONTH(C87,0)+$F$10+1,-1,BD!$F$1:$F$195))</f>
        <v>48141</v>
      </c>
      <c r="G87" s="96">
        <f>WORKDAY(C87,$G$10,BD!$F$1:$F$195)</f>
        <v>48117</v>
      </c>
      <c r="H87" s="96">
        <f>WORKDAY(E87,$H$10,BD!$F$1:$F$195)</f>
        <v>48138</v>
      </c>
      <c r="I87" s="96">
        <f>WORKDAY(F87,$I$10,BD!$F$1:$F$195)</f>
        <v>48138</v>
      </c>
    </row>
    <row r="88" spans="2:9">
      <c r="B88" s="95">
        <v>76</v>
      </c>
      <c r="C88" s="96">
        <f t="shared" si="2"/>
        <v>48152</v>
      </c>
      <c r="D88" s="96">
        <f>WORKDAY(F88,$D$10,BD!$F$1:$F$195)</f>
        <v>48162</v>
      </c>
      <c r="E88" s="96">
        <f>WORKDAY(F88,$E$10,BD!$F$1:$F$195)</f>
        <v>48170</v>
      </c>
      <c r="F88" s="96">
        <f>IF(WORKDAY(EOMONTH(C88,0)+$F$10-1,1,BD!$F$1:$F$195)&lt;=EOMONTH(Calendar!C89,0),WORKDAY(EOMONTH(C88,0)+$F$10-1,1,BD!$F$1:$F$195),WORKDAY(EOMONTH(C88,0)+$F$10+1,-1,BD!$F$1:$F$195))</f>
        <v>48172</v>
      </c>
      <c r="G88" s="96">
        <f>WORKDAY(C88,$G$10,BD!$F$1:$F$195)</f>
        <v>48150</v>
      </c>
      <c r="H88" s="96">
        <f>WORKDAY(E88,$H$10,BD!$F$1:$F$195)</f>
        <v>48171</v>
      </c>
      <c r="I88" s="96">
        <f>WORKDAY(F88,$I$10,BD!$F$1:$F$195)</f>
        <v>48171</v>
      </c>
    </row>
    <row r="89" spans="2:9">
      <c r="B89" s="95">
        <v>77</v>
      </c>
      <c r="C89" s="96">
        <f t="shared" si="2"/>
        <v>48182</v>
      </c>
      <c r="D89" s="96">
        <f>WORKDAY(F89,$D$10,BD!$F$1:$F$195)</f>
        <v>48193</v>
      </c>
      <c r="E89" s="96">
        <f>WORKDAY(F89,$E$10,BD!$F$1:$F$195)</f>
        <v>48200</v>
      </c>
      <c r="F89" s="96">
        <f>IF(WORKDAY(EOMONTH(C89,0)+$F$10-1,1,BD!$F$1:$F$195)&lt;=EOMONTH(Calendar!C90,0),WORKDAY(EOMONTH(C89,0)+$F$10-1,1,BD!$F$1:$F$195),WORKDAY(EOMONTH(C89,0)+$F$10+1,-1,BD!$F$1:$F$195))</f>
        <v>48204</v>
      </c>
      <c r="G89" s="96">
        <f>WORKDAY(C89,$G$10,BD!$F$1:$F$195)</f>
        <v>48179</v>
      </c>
      <c r="H89" s="96">
        <f>WORKDAY(E89,$H$10,BD!$F$1:$F$195)</f>
        <v>48201</v>
      </c>
      <c r="I89" s="96">
        <f>WORKDAY(F89,$I$10,BD!$F$1:$F$195)</f>
        <v>48201</v>
      </c>
    </row>
    <row r="90" spans="2:9">
      <c r="B90" s="95">
        <v>78</v>
      </c>
      <c r="C90" s="96">
        <f t="shared" si="2"/>
        <v>48213</v>
      </c>
      <c r="D90" s="96">
        <f>WORKDAY(F90,$D$10,BD!$F$1:$F$195)</f>
        <v>48222</v>
      </c>
      <c r="E90" s="96">
        <f>WORKDAY(F90,$E$10,BD!$F$1:$F$195)</f>
        <v>48229</v>
      </c>
      <c r="F90" s="96">
        <f>IF(WORKDAY(EOMONTH(C90,0)+$F$10-1,1,BD!$F$1:$F$195)&lt;=EOMONTH(Calendar!C91,0),WORKDAY(EOMONTH(C90,0)+$F$10-1,1,BD!$F$1:$F$195),WORKDAY(EOMONTH(C90,0)+$F$10+1,-1,BD!$F$1:$F$195))</f>
        <v>48233</v>
      </c>
      <c r="G90" s="96">
        <f>WORKDAY(C90,$G$10,BD!$F$1:$F$195)</f>
        <v>48211</v>
      </c>
      <c r="H90" s="96">
        <f>WORKDAY(E90,$H$10,BD!$F$1:$F$195)</f>
        <v>48232</v>
      </c>
      <c r="I90" s="96">
        <f>WORKDAY(F90,$I$10,BD!$F$1:$F$195)</f>
        <v>48232</v>
      </c>
    </row>
    <row r="91" spans="2:9">
      <c r="B91" s="95">
        <v>79</v>
      </c>
      <c r="C91" s="96">
        <f t="shared" si="2"/>
        <v>48244</v>
      </c>
      <c r="D91" s="96">
        <f>WORKDAY(F91,$D$10,BD!$F$1:$F$195)</f>
        <v>48255</v>
      </c>
      <c r="E91" s="96">
        <f>WORKDAY(F91,$E$10,BD!$F$1:$F$195)</f>
        <v>48262</v>
      </c>
      <c r="F91" s="96">
        <f>IF(WORKDAY(EOMONTH(C91,0)+$F$10-1,1,BD!$F$1:$F$195)&lt;=EOMONTH(Calendar!C92,0),WORKDAY(EOMONTH(C91,0)+$F$10-1,1,BD!$F$1:$F$195),WORKDAY(EOMONTH(C91,0)+$F$10+1,-1,BD!$F$1:$F$195))</f>
        <v>48264</v>
      </c>
      <c r="G91" s="96">
        <f>WORKDAY(C91,$G$10,BD!$F$1:$F$195)</f>
        <v>48242</v>
      </c>
      <c r="H91" s="96">
        <f>WORKDAY(E91,$H$10,BD!$F$1:$F$195)</f>
        <v>48263</v>
      </c>
      <c r="I91" s="96">
        <f>WORKDAY(F91,$I$10,BD!$F$1:$F$195)</f>
        <v>48263</v>
      </c>
    </row>
    <row r="92" spans="2:9">
      <c r="B92" s="95">
        <v>80</v>
      </c>
      <c r="C92" s="96">
        <f t="shared" si="2"/>
        <v>48273</v>
      </c>
      <c r="D92" s="96">
        <f>WORKDAY(F92,$D$10,BD!$F$1:$F$195)</f>
        <v>48284</v>
      </c>
      <c r="E92" s="96">
        <f>WORKDAY(F92,$E$10,BD!$F$1:$F$195)</f>
        <v>48291</v>
      </c>
      <c r="F92" s="96">
        <f>IF(WORKDAY(EOMONTH(C92,0)+$F$10-1,1,BD!$F$1:$F$195)&lt;=EOMONTH(Calendar!C93,0),WORKDAY(EOMONTH(C92,0)+$F$10-1,1,BD!$F$1:$F$195),WORKDAY(EOMONTH(C92,0)+$F$10+1,-1,BD!$F$1:$F$195))</f>
        <v>48295</v>
      </c>
      <c r="G92" s="96">
        <f>WORKDAY(C92,$G$10,BD!$F$1:$F$195)</f>
        <v>48270</v>
      </c>
      <c r="H92" s="96">
        <f>WORKDAY(E92,$H$10,BD!$F$1:$F$195)</f>
        <v>48292</v>
      </c>
      <c r="I92" s="96">
        <f>WORKDAY(F92,$I$10,BD!$F$1:$F$195)</f>
        <v>48292</v>
      </c>
    </row>
    <row r="93" spans="2:9">
      <c r="B93" s="95">
        <v>81</v>
      </c>
      <c r="C93" s="96">
        <f t="shared" si="2"/>
        <v>48304</v>
      </c>
      <c r="D93" s="96">
        <f>WORKDAY(F93,$D$10,BD!$F$1:$F$195)</f>
        <v>48313</v>
      </c>
      <c r="E93" s="96">
        <f>WORKDAY(F93,$E$10,BD!$F$1:$F$195)</f>
        <v>48320</v>
      </c>
      <c r="F93" s="96">
        <f>IF(WORKDAY(EOMONTH(C93,0)+$F$10-1,1,BD!$F$1:$F$195)&lt;=EOMONTH(Calendar!C94,0),WORKDAY(EOMONTH(C93,0)+$F$10-1,1,BD!$F$1:$F$195),WORKDAY(EOMONTH(C93,0)+$F$10+1,-1,BD!$F$1:$F$195))</f>
        <v>48324</v>
      </c>
      <c r="G93" s="96">
        <f>WORKDAY(C93,$G$10,BD!$F$1:$F$195)</f>
        <v>48298</v>
      </c>
      <c r="H93" s="96">
        <f>WORKDAY(E93,$H$10,BD!$F$1:$F$195)</f>
        <v>48323</v>
      </c>
      <c r="I93" s="96">
        <f>WORKDAY(F93,$I$10,BD!$F$1:$F$195)</f>
        <v>48323</v>
      </c>
    </row>
    <row r="94" spans="2:9">
      <c r="B94" s="95">
        <v>66</v>
      </c>
      <c r="C94" s="96">
        <f t="shared" si="2"/>
        <v>47848</v>
      </c>
      <c r="D94" s="96">
        <f>WORKDAY(F94,$D$10,BD!$F$1:$F$195)</f>
        <v>47857</v>
      </c>
      <c r="E94" s="96">
        <f>WORKDAY(F94,$E$10,BD!$F$1:$F$195)</f>
        <v>47864</v>
      </c>
      <c r="F94" s="96">
        <f>IF(WORKDAY(EOMONTH(C94,0)+$F$10-1,1,BD!$F$1:$F$195)&lt;=EOMONTH(Calendar!C95,0),WORKDAY(EOMONTH(C94,0)+$F$10-1,1,BD!$F$1:$F$195),WORKDAY(EOMONTH(C94,0)+$F$10+1,-1,BD!$F$1:$F$195))</f>
        <v>47868</v>
      </c>
      <c r="G94" s="96">
        <f>WORKDAY(C94,$G$10,BD!$F$1:$F$195)</f>
        <v>47844</v>
      </c>
      <c r="H94" s="96">
        <f>WORKDAY(E94,$H$10,BD!$F$1:$F$195)</f>
        <v>47865</v>
      </c>
      <c r="I94" s="96">
        <f>WORKDAY(F94,$I$10,BD!$F$1:$F$195)</f>
        <v>47865</v>
      </c>
    </row>
    <row r="95" spans="2:9">
      <c r="B95" s="95">
        <v>67</v>
      </c>
      <c r="C95" s="96">
        <f t="shared" si="2"/>
        <v>47879</v>
      </c>
      <c r="D95" s="96">
        <f>WORKDAY(F95,$D$10,BD!$F$1:$F$195)</f>
        <v>47890</v>
      </c>
      <c r="E95" s="96">
        <f>WORKDAY(F95,$E$10,BD!$F$1:$F$195)</f>
        <v>47897</v>
      </c>
      <c r="F95" s="96">
        <f>IF(WORKDAY(EOMONTH(C95,0)+$F$10-1,1,BD!$F$1:$F$195)&lt;=EOMONTH(Calendar!C96,0),WORKDAY(EOMONTH(C95,0)+$F$10-1,1,BD!$F$1:$F$195),WORKDAY(EOMONTH(C95,0)+$F$10+1,-1,BD!$F$1:$F$195))</f>
        <v>47899</v>
      </c>
      <c r="G95" s="96">
        <f>WORKDAY(C95,$G$10,BD!$F$1:$F$195)</f>
        <v>47877</v>
      </c>
      <c r="H95" s="96">
        <f>WORKDAY(E95,$H$10,BD!$F$1:$F$195)</f>
        <v>47898</v>
      </c>
      <c r="I95" s="96">
        <f>WORKDAY(F95,$I$10,BD!$F$1:$F$195)</f>
        <v>47898</v>
      </c>
    </row>
    <row r="96" spans="2:9">
      <c r="B96" s="95">
        <v>68</v>
      </c>
      <c r="C96" s="96">
        <f t="shared" si="2"/>
        <v>47907</v>
      </c>
      <c r="D96" s="96">
        <f>WORKDAY(F96,$D$10,BD!$F$1:$F$195)</f>
        <v>47918</v>
      </c>
      <c r="E96" s="96">
        <f>WORKDAY(F96,$E$10,BD!$F$1:$F$195)</f>
        <v>47925</v>
      </c>
      <c r="F96" s="96">
        <f>IF(WORKDAY(EOMONTH(C96,0)+$F$10-1,1,BD!$F$1:$F$195)&lt;=EOMONTH(Calendar!C97,0),WORKDAY(EOMONTH(C96,0)+$F$10-1,1,BD!$F$1:$F$195),WORKDAY(EOMONTH(C96,0)+$F$10+1,-1,BD!$F$1:$F$195))</f>
        <v>47927</v>
      </c>
      <c r="G96" s="96">
        <f>WORKDAY(C96,$G$10,BD!$F$1:$F$195)</f>
        <v>47905</v>
      </c>
      <c r="H96" s="96">
        <f>WORKDAY(E96,$H$10,BD!$F$1:$F$195)</f>
        <v>47926</v>
      </c>
      <c r="I96" s="96">
        <f>WORKDAY(F96,$I$10,BD!$F$1:$F$195)</f>
        <v>47926</v>
      </c>
    </row>
    <row r="97" spans="2:9">
      <c r="B97" s="95">
        <v>69</v>
      </c>
      <c r="C97" s="96">
        <f t="shared" si="2"/>
        <v>47938</v>
      </c>
      <c r="D97" s="96">
        <f>WORKDAY(F97,$D$10,BD!$F$1:$F$195)</f>
        <v>47946</v>
      </c>
      <c r="E97" s="96">
        <f>WORKDAY(F97,$E$10,BD!$F$1:$F$195)</f>
        <v>47955</v>
      </c>
      <c r="F97" s="96">
        <f>IF(WORKDAY(EOMONTH(C97,0)+$F$10-1,1,BD!$F$1:$F$195)&lt;=EOMONTH(Calendar!C98,0),WORKDAY(EOMONTH(C97,0)+$F$10-1,1,BD!$F$1:$F$195),WORKDAY(EOMONTH(C97,0)+$F$10+1,-1,BD!$F$1:$F$195))</f>
        <v>47959</v>
      </c>
      <c r="G97" s="96">
        <f>WORKDAY(C97,$G$10,BD!$F$1:$F$195)</f>
        <v>47934</v>
      </c>
      <c r="H97" s="96">
        <f>WORKDAY(E97,$H$10,BD!$F$1:$F$195)</f>
        <v>47956</v>
      </c>
      <c r="I97" s="96">
        <f>WORKDAY(F97,$I$10,BD!$F$1:$F$195)</f>
        <v>47956</v>
      </c>
    </row>
    <row r="98" spans="2:9">
      <c r="B98" s="95">
        <v>70</v>
      </c>
      <c r="C98" s="96">
        <f t="shared" si="2"/>
        <v>47968</v>
      </c>
      <c r="D98" s="96">
        <f>WORKDAY(F98,$D$10,BD!$F$1:$F$195)</f>
        <v>47977</v>
      </c>
      <c r="E98" s="96">
        <f>WORKDAY(F98,$E$10,BD!$F$1:$F$195)</f>
        <v>47984</v>
      </c>
      <c r="F98" s="96">
        <f>IF(WORKDAY(EOMONTH(C98,0)+$F$10-1,1,BD!$F$1:$F$195)&lt;=EOMONTH(Calendar!C99,0),WORKDAY(EOMONTH(C98,0)+$F$10-1,1,BD!$F$1:$F$195),WORKDAY(EOMONTH(C98,0)+$F$10+1,-1,BD!$F$1:$F$195))</f>
        <v>47988</v>
      </c>
      <c r="G98" s="96">
        <f>WORKDAY(C98,$G$10,BD!$F$1:$F$195)</f>
        <v>47966</v>
      </c>
      <c r="H98" s="96">
        <f>WORKDAY(E98,$H$10,BD!$F$1:$F$195)</f>
        <v>47987</v>
      </c>
      <c r="I98" s="96">
        <f>WORKDAY(F98,$I$10,BD!$F$1:$F$195)</f>
        <v>47987</v>
      </c>
    </row>
    <row r="99" spans="2:9">
      <c r="B99" s="95">
        <v>71</v>
      </c>
      <c r="C99" s="96">
        <f t="shared" si="2"/>
        <v>47999</v>
      </c>
      <c r="D99" s="96">
        <f>WORKDAY(F99,$D$10,BD!$F$1:$F$195)</f>
        <v>48010</v>
      </c>
      <c r="E99" s="96">
        <f>WORKDAY(F99,$E$10,BD!$F$1:$F$195)</f>
        <v>48017</v>
      </c>
      <c r="F99" s="96">
        <f>IF(WORKDAY(EOMONTH(C99,0)+$F$10-1,1,BD!$F$1:$F$195)&lt;=EOMONTH(Calendar!C100,0),WORKDAY(EOMONTH(C99,0)+$F$10-1,1,BD!$F$1:$F$195),WORKDAY(EOMONTH(C99,0)+$F$10+1,-1,BD!$F$1:$F$195))</f>
        <v>48019</v>
      </c>
      <c r="G99" s="96">
        <f>WORKDAY(C99,$G$10,BD!$F$1:$F$195)</f>
        <v>47997</v>
      </c>
      <c r="H99" s="96">
        <f>WORKDAY(E99,$H$10,BD!$F$1:$F$195)</f>
        <v>48018</v>
      </c>
      <c r="I99" s="96">
        <f>WORKDAY(F99,$I$10,BD!$F$1:$F$195)</f>
        <v>48018</v>
      </c>
    </row>
    <row r="100" spans="2:9">
      <c r="B100" s="95">
        <v>72</v>
      </c>
      <c r="C100" s="96">
        <f t="shared" si="2"/>
        <v>48029</v>
      </c>
      <c r="D100" s="96">
        <f>WORKDAY(F100,$D$10,BD!$F$1:$F$195)</f>
        <v>48038</v>
      </c>
      <c r="E100" s="96">
        <f>WORKDAY(F100,$E$10,BD!$F$1:$F$195)</f>
        <v>48046</v>
      </c>
      <c r="F100" s="96">
        <f>IF(WORKDAY(EOMONTH(C100,0)+$F$10-1,1,BD!$F$1:$F$195)&lt;=EOMONTH(Calendar!C101,0),WORKDAY(EOMONTH(C100,0)+$F$10-1,1,BD!$F$1:$F$195),WORKDAY(EOMONTH(C100,0)+$F$10+1,-1,BD!$F$1:$F$195))</f>
        <v>48050</v>
      </c>
      <c r="G100" s="96">
        <f>WORKDAY(C100,$G$10,BD!$F$1:$F$195)</f>
        <v>48025</v>
      </c>
      <c r="H100" s="96">
        <f>WORKDAY(E100,$H$10,BD!$F$1:$F$195)</f>
        <v>48047</v>
      </c>
      <c r="I100" s="96">
        <f>WORKDAY(F100,$I$10,BD!$F$1:$F$195)</f>
        <v>48047</v>
      </c>
    </row>
    <row r="101" spans="2:9">
      <c r="B101" s="95">
        <v>73</v>
      </c>
      <c r="C101" s="96">
        <f t="shared" si="2"/>
        <v>48060</v>
      </c>
      <c r="D101" s="96">
        <f>WORKDAY(F101,$D$10,BD!$F$1:$F$195)</f>
        <v>48068</v>
      </c>
      <c r="E101" s="96">
        <f>WORKDAY(F101,$E$10,BD!$F$1:$F$195)</f>
        <v>48078</v>
      </c>
      <c r="F101" s="96">
        <f>IF(WORKDAY(EOMONTH(C101,0)+$F$10-1,1,BD!$F$1:$F$195)&lt;=EOMONTH(Calendar!C102,0),WORKDAY(EOMONTH(C101,0)+$F$10-1,1,BD!$F$1:$F$195),WORKDAY(EOMONTH(C101,0)+$F$10+1,-1,BD!$F$1:$F$195))</f>
        <v>48080</v>
      </c>
      <c r="G101" s="96">
        <f>WORKDAY(C101,$G$10,BD!$F$1:$F$195)</f>
        <v>48058</v>
      </c>
      <c r="H101" s="96">
        <f>WORKDAY(E101,$H$10,BD!$F$1:$F$195)</f>
        <v>48079</v>
      </c>
      <c r="I101" s="96">
        <f>WORKDAY(F101,$I$10,BD!$F$1:$F$195)</f>
        <v>48079</v>
      </c>
    </row>
    <row r="102" spans="2:9">
      <c r="B102" s="95">
        <v>74</v>
      </c>
      <c r="C102" s="96">
        <f t="shared" si="2"/>
        <v>48091</v>
      </c>
      <c r="D102" s="96">
        <f>WORKDAY(F102,$D$10,BD!$F$1:$F$195)</f>
        <v>48102</v>
      </c>
      <c r="E102" s="96">
        <f>WORKDAY(F102,$E$10,BD!$F$1:$F$195)</f>
        <v>48109</v>
      </c>
      <c r="F102" s="96">
        <f>IF(WORKDAY(EOMONTH(C102,0)+$F$10-1,1,BD!$F$1:$F$195)&lt;=EOMONTH(Calendar!C103,0),WORKDAY(EOMONTH(C102,0)+$F$10-1,1,BD!$F$1:$F$195),WORKDAY(EOMONTH(C102,0)+$F$10+1,-1,BD!$F$1:$F$195))</f>
        <v>48113</v>
      </c>
      <c r="G102" s="96">
        <f>WORKDAY(C102,$G$10,BD!$F$1:$F$195)</f>
        <v>48088</v>
      </c>
      <c r="H102" s="96">
        <f>WORKDAY(E102,$H$10,BD!$F$1:$F$195)</f>
        <v>48110</v>
      </c>
      <c r="I102" s="96">
        <f>WORKDAY(F102,$I$10,BD!$F$1:$F$195)</f>
        <v>48110</v>
      </c>
    </row>
    <row r="103" spans="2:9">
      <c r="B103" s="95">
        <v>75</v>
      </c>
      <c r="C103" s="96">
        <f t="shared" si="2"/>
        <v>48121</v>
      </c>
      <c r="D103" s="96">
        <f>WORKDAY(F103,$D$10,BD!$F$1:$F$195)</f>
        <v>48130</v>
      </c>
      <c r="E103" s="96">
        <f>WORKDAY(F103,$E$10,BD!$F$1:$F$195)</f>
        <v>48137</v>
      </c>
      <c r="F103" s="96">
        <f>IF(WORKDAY(EOMONTH(C103,0)+$F$10-1,1,BD!$F$1:$F$195)&lt;=EOMONTH(Calendar!C104,0),WORKDAY(EOMONTH(C103,0)+$F$10-1,1,BD!$F$1:$F$195),WORKDAY(EOMONTH(C103,0)+$F$10+1,-1,BD!$F$1:$F$195))</f>
        <v>48141</v>
      </c>
      <c r="G103" s="96">
        <f>WORKDAY(C103,$G$10,BD!$F$1:$F$195)</f>
        <v>48117</v>
      </c>
      <c r="H103" s="96">
        <f>WORKDAY(E103,$H$10,BD!$F$1:$F$195)</f>
        <v>48138</v>
      </c>
      <c r="I103" s="96">
        <f>WORKDAY(F103,$I$10,BD!$F$1:$F$195)</f>
        <v>48138</v>
      </c>
    </row>
    <row r="104" spans="2:9">
      <c r="B104" s="95">
        <v>76</v>
      </c>
      <c r="C104" s="96">
        <f t="shared" si="2"/>
        <v>48152</v>
      </c>
      <c r="D104" s="96">
        <f>WORKDAY(F104,$D$10,BD!$F$1:$F$195)</f>
        <v>48162</v>
      </c>
      <c r="E104" s="96">
        <f>WORKDAY(F104,$E$10,BD!$F$1:$F$195)</f>
        <v>48170</v>
      </c>
      <c r="F104" s="96">
        <f>IF(WORKDAY(EOMONTH(C104,0)+$F$10-1,1,BD!$F$1:$F$195)&lt;=EOMONTH(Calendar!C105,0),WORKDAY(EOMONTH(C104,0)+$F$10-1,1,BD!$F$1:$F$195),WORKDAY(EOMONTH(C104,0)+$F$10+1,-1,BD!$F$1:$F$195))</f>
        <v>48172</v>
      </c>
      <c r="G104" s="96">
        <f>WORKDAY(C104,$G$10,BD!$F$1:$F$195)</f>
        <v>48150</v>
      </c>
      <c r="H104" s="96">
        <f>WORKDAY(E104,$H$10,BD!$F$1:$F$195)</f>
        <v>48171</v>
      </c>
      <c r="I104" s="96">
        <f>WORKDAY(F104,$I$10,BD!$F$1:$F$195)</f>
        <v>48171</v>
      </c>
    </row>
    <row r="105" spans="2:9">
      <c r="B105" s="95">
        <v>77</v>
      </c>
      <c r="C105" s="96">
        <f t="shared" si="2"/>
        <v>48182</v>
      </c>
      <c r="D105" s="96">
        <f>WORKDAY(F105,$D$10,BD!$F$1:$F$195)</f>
        <v>48193</v>
      </c>
      <c r="E105" s="96">
        <f>WORKDAY(F105,$E$10,BD!$F$1:$F$195)</f>
        <v>48200</v>
      </c>
      <c r="F105" s="96">
        <f>IF(WORKDAY(EOMONTH(C105,0)+$F$10-1,1,BD!$F$1:$F$195)&lt;=EOMONTH(Calendar!C106,0),WORKDAY(EOMONTH(C105,0)+$F$10-1,1,BD!$F$1:$F$195),WORKDAY(EOMONTH(C105,0)+$F$10+1,-1,BD!$F$1:$F$195))</f>
        <v>48204</v>
      </c>
      <c r="G105" s="96">
        <f>WORKDAY(C105,$G$10,BD!$F$1:$F$195)</f>
        <v>48179</v>
      </c>
      <c r="H105" s="96">
        <f>WORKDAY(E105,$H$10,BD!$F$1:$F$195)</f>
        <v>48201</v>
      </c>
      <c r="I105" s="96">
        <f>WORKDAY(F105,$I$10,BD!$F$1:$F$195)</f>
        <v>48201</v>
      </c>
    </row>
    <row r="106" spans="2:9">
      <c r="B106" s="95">
        <v>78</v>
      </c>
      <c r="C106" s="96">
        <f t="shared" si="2"/>
        <v>48213</v>
      </c>
      <c r="D106" s="96">
        <f>WORKDAY(F106,$D$10,BD!$F$1:$F$195)</f>
        <v>48222</v>
      </c>
      <c r="E106" s="96">
        <f>WORKDAY(F106,$E$10,BD!$F$1:$F$195)</f>
        <v>48229</v>
      </c>
      <c r="F106" s="96">
        <f>IF(WORKDAY(EOMONTH(C106,0)+$F$10-1,1,BD!$F$1:$F$195)&lt;=EOMONTH(Calendar!C107,0),WORKDAY(EOMONTH(C106,0)+$F$10-1,1,BD!$F$1:$F$195),WORKDAY(EOMONTH(C106,0)+$F$10+1,-1,BD!$F$1:$F$195))</f>
        <v>48233</v>
      </c>
      <c r="G106" s="96">
        <f>WORKDAY(C106,$G$10,BD!$F$1:$F$195)</f>
        <v>48211</v>
      </c>
      <c r="H106" s="96">
        <f>WORKDAY(E106,$H$10,BD!$F$1:$F$195)</f>
        <v>48232</v>
      </c>
      <c r="I106" s="96">
        <f>WORKDAY(F106,$I$10,BD!$F$1:$F$195)</f>
        <v>48232</v>
      </c>
    </row>
    <row r="107" spans="2:9">
      <c r="B107" s="95">
        <v>79</v>
      </c>
      <c r="C107" s="96">
        <f t="shared" si="2"/>
        <v>48244</v>
      </c>
      <c r="D107" s="96">
        <f>WORKDAY(F107,$D$10,BD!$F$1:$F$195)</f>
        <v>48255</v>
      </c>
      <c r="E107" s="96">
        <f>WORKDAY(F107,$E$10,BD!$F$1:$F$195)</f>
        <v>48262</v>
      </c>
      <c r="F107" s="96">
        <f>IF(WORKDAY(EOMONTH(C107,0)+$F$10-1,1,BD!$F$1:$F$195)&lt;=EOMONTH(Calendar!C108,0),WORKDAY(EOMONTH(C107,0)+$F$10-1,1,BD!$F$1:$F$195),WORKDAY(EOMONTH(C107,0)+$F$10+1,-1,BD!$F$1:$F$195))</f>
        <v>48264</v>
      </c>
      <c r="G107" s="96">
        <f>WORKDAY(C107,$G$10,BD!$F$1:$F$195)</f>
        <v>48242</v>
      </c>
      <c r="H107" s="96">
        <f>WORKDAY(E107,$H$10,BD!$F$1:$F$195)</f>
        <v>48263</v>
      </c>
      <c r="I107" s="96">
        <f>WORKDAY(F107,$I$10,BD!$F$1:$F$195)</f>
        <v>48263</v>
      </c>
    </row>
    <row r="108" spans="2:9">
      <c r="B108" s="95">
        <v>80</v>
      </c>
      <c r="C108" s="96">
        <f t="shared" si="2"/>
        <v>48273</v>
      </c>
      <c r="D108" s="96">
        <f>WORKDAY(F108,$D$10,BD!$F$1:$F$195)</f>
        <v>48284</v>
      </c>
      <c r="E108" s="96">
        <f>WORKDAY(F108,$E$10,BD!$F$1:$F$195)</f>
        <v>48291</v>
      </c>
      <c r="F108" s="96">
        <f>IF(WORKDAY(EOMONTH(C108,0)+$F$10-1,1,BD!$F$1:$F$195)&lt;=EOMONTH(Calendar!C109,0),WORKDAY(EOMONTH(C108,0)+$F$10-1,1,BD!$F$1:$F$195),WORKDAY(EOMONTH(C108,0)+$F$10+1,-1,BD!$F$1:$F$195))</f>
        <v>48295</v>
      </c>
      <c r="G108" s="96">
        <f>WORKDAY(C108,$G$10,BD!$F$1:$F$195)</f>
        <v>48270</v>
      </c>
      <c r="H108" s="96">
        <f>WORKDAY(E108,$H$10,BD!$F$1:$F$195)</f>
        <v>48292</v>
      </c>
      <c r="I108" s="96">
        <f>WORKDAY(F108,$I$10,BD!$F$1:$F$195)</f>
        <v>48292</v>
      </c>
    </row>
    <row r="109" spans="2:9" ht="15" thickBot="1">
      <c r="B109" s="97">
        <v>81</v>
      </c>
      <c r="C109" s="98">
        <f t="shared" ref="C109" si="3">EOMONTH($C$12,B109)</f>
        <v>48304</v>
      </c>
      <c r="D109" s="96">
        <f>WORKDAY(F109,$D$10,BD!$F$1:$F$195)</f>
        <v>48313</v>
      </c>
      <c r="E109" s="96">
        <f>WORKDAY(F109,$E$10,BD!$F$1:$F$195)</f>
        <v>48320</v>
      </c>
      <c r="F109" s="96">
        <f>IF(WORKDAY(EOMONTH(C109,0)+$F$10-1,1,BD!$F$1:$F$195)&lt;=EOMONTH(Calendar!C110,0),WORKDAY(EOMONTH(C109,0)+$F$10-1,1,BD!$F$1:$F$195),WORKDAY(EOMONTH(C109,0)+$F$10+1,-1,BD!$F$1:$F$195))</f>
        <v>48324</v>
      </c>
      <c r="G109" s="96">
        <f>WORKDAY(C109,$G$10,BD!$F$1:$F$195)</f>
        <v>48298</v>
      </c>
      <c r="H109" s="96">
        <f>WORKDAY(E109,$H$10,BD!$F$1:$F$195)</f>
        <v>48323</v>
      </c>
      <c r="I109" s="96">
        <f>WORKDAY(F109,$I$10,BD!$F$1:$F$195)</f>
        <v>48323</v>
      </c>
    </row>
    <row r="110" spans="2:9">
      <c r="B110" s="95">
        <v>82</v>
      </c>
      <c r="C110" s="96">
        <f t="shared" ref="C110:C114" si="4">EOMONTH($C$12,B110)</f>
        <v>48334</v>
      </c>
      <c r="D110" s="96">
        <f>WORKDAY(F110,$D$10,BD!$F$1:$F$195)</f>
        <v>48344</v>
      </c>
      <c r="E110" s="96">
        <f>WORKDAY(F110,$E$10,BD!$F$1:$F$195)</f>
        <v>48352</v>
      </c>
      <c r="F110" s="96">
        <f>IF(WORKDAY(EOMONTH(C110,0)+$F$10-1,1,BD!$F$1:$F$195)&lt;=EOMONTH(Calendar!C111,0),WORKDAY(EOMONTH(C110,0)+$F$10-1,1,BD!$F$1:$F$195),WORKDAY(EOMONTH(C110,0)+$F$10+1,-1,BD!$F$1:$F$195))</f>
        <v>48354</v>
      </c>
      <c r="G110" s="96">
        <f>WORKDAY(C110,$G$10,BD!$F$1:$F$195)</f>
        <v>48332</v>
      </c>
      <c r="H110" s="96">
        <f>WORKDAY(E110,$H$10,BD!$F$1:$F$195)</f>
        <v>48353</v>
      </c>
      <c r="I110" s="96">
        <f>WORKDAY(F110,$I$10,BD!$F$1:$F$195)</f>
        <v>48353</v>
      </c>
    </row>
    <row r="111" spans="2:9">
      <c r="B111" s="95">
        <v>83</v>
      </c>
      <c r="C111" s="96">
        <f t="shared" si="4"/>
        <v>48365</v>
      </c>
      <c r="D111" s="96">
        <f>WORKDAY(F111,$D$10,BD!$F$1:$F$195)</f>
        <v>48375</v>
      </c>
      <c r="E111" s="96">
        <f>WORKDAY(F111,$E$10,BD!$F$1:$F$195)</f>
        <v>48382</v>
      </c>
      <c r="F111" s="96">
        <f>IF(WORKDAY(EOMONTH(C111,0)+$F$10-1,1,BD!$F$1:$F$195)&lt;=EOMONTH(Calendar!C112,0),WORKDAY(EOMONTH(C111,0)+$F$10-1,1,BD!$F$1:$F$195),WORKDAY(EOMONTH(C111,0)+$F$10+1,-1,BD!$F$1:$F$195))</f>
        <v>48386</v>
      </c>
      <c r="G111" s="96">
        <f>WORKDAY(C111,$G$10,BD!$F$1:$F$195)</f>
        <v>48361</v>
      </c>
      <c r="H111" s="96">
        <f>WORKDAY(E111,$H$10,BD!$F$1:$F$195)</f>
        <v>48383</v>
      </c>
      <c r="I111" s="96">
        <f>WORKDAY(F111,$I$10,BD!$F$1:$F$195)</f>
        <v>48383</v>
      </c>
    </row>
    <row r="112" spans="2:9">
      <c r="B112" s="95">
        <v>84</v>
      </c>
      <c r="C112" s="96">
        <f t="shared" si="4"/>
        <v>48395</v>
      </c>
      <c r="D112" s="96">
        <f>WORKDAY(F112,$D$10,BD!$F$1:$F$195)</f>
        <v>48403</v>
      </c>
      <c r="E112" s="96">
        <f>WORKDAY(F112,$E$10,BD!$F$1:$F$195)</f>
        <v>48411</v>
      </c>
      <c r="F112" s="96">
        <f>IF(WORKDAY(EOMONTH(C112,0)+$F$10-1,1,BD!$F$1:$F$195)&lt;=EOMONTH(Calendar!C113,0),WORKDAY(EOMONTH(C112,0)+$F$10-1,1,BD!$F$1:$F$195),WORKDAY(EOMONTH(C112,0)+$F$10+1,-1,BD!$F$1:$F$195))</f>
        <v>48415</v>
      </c>
      <c r="G112" s="96">
        <f>WORKDAY(C112,$G$10,BD!$F$1:$F$195)</f>
        <v>48393</v>
      </c>
      <c r="H112" s="96">
        <f>WORKDAY(E112,$H$10,BD!$F$1:$F$195)</f>
        <v>48414</v>
      </c>
      <c r="I112" s="96">
        <f>WORKDAY(F112,$I$10,BD!$F$1:$F$195)</f>
        <v>48414</v>
      </c>
    </row>
    <row r="113" spans="2:9">
      <c r="B113" s="95">
        <v>85</v>
      </c>
      <c r="C113" s="96">
        <f t="shared" si="4"/>
        <v>48426</v>
      </c>
      <c r="D113" s="96">
        <f>WORKDAY(F113,$D$10,BD!$F$1:$F$195)</f>
        <v>48437</v>
      </c>
      <c r="E113" s="96">
        <f>WORKDAY(F113,$E$10,BD!$F$1:$F$195)</f>
        <v>48444</v>
      </c>
      <c r="F113" s="96">
        <f>IF(WORKDAY(EOMONTH(C113,0)+$F$10-1,1,BD!$F$1:$F$195)&lt;=EOMONTH(Calendar!C114,0),WORKDAY(EOMONTH(C113,0)+$F$10-1,1,BD!$F$1:$F$195),WORKDAY(EOMONTH(C113,0)+$F$10+1,-1,BD!$F$1:$F$195))</f>
        <v>48446</v>
      </c>
      <c r="G113" s="96">
        <f>WORKDAY(C113,$G$10,BD!$F$1:$F$195)</f>
        <v>48424</v>
      </c>
      <c r="H113" s="96">
        <f>WORKDAY(E113,$H$10,BD!$F$1:$F$195)</f>
        <v>48445</v>
      </c>
      <c r="I113" s="96">
        <f>WORKDAY(F113,$I$10,BD!$F$1:$F$195)</f>
        <v>48445</v>
      </c>
    </row>
    <row r="114" spans="2:9">
      <c r="B114" s="95">
        <v>86</v>
      </c>
      <c r="C114" s="96">
        <f t="shared" si="4"/>
        <v>48457</v>
      </c>
      <c r="D114" s="96"/>
      <c r="E114" s="96"/>
      <c r="F114" s="96"/>
      <c r="G114" s="96"/>
      <c r="H114" s="96"/>
      <c r="I114" s="96"/>
    </row>
  </sheetData>
  <mergeCells count="1">
    <mergeCell ref="C2:F2"/>
  </mergeCells>
  <dataValidations count="1">
    <dataValidation type="list" allowBlank="1" showInputMessage="1" showErrorMessage="1" sqref="C9" xr:uid="{24C4B1AC-5BC2-4164-9803-34703DFB3F18}">
      <formula1>$B$13:$B$109</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6BA7-F83D-4873-A6DD-E592494C3D85}">
  <dimension ref="B2:J15"/>
  <sheetViews>
    <sheetView workbookViewId="0"/>
  </sheetViews>
  <sheetFormatPr defaultColWidth="9.1796875" defaultRowHeight="14.5"/>
  <cols>
    <col min="2" max="2" width="28.26953125" customWidth="1"/>
    <col min="3" max="3" width="48.81640625" bestFit="1" customWidth="1"/>
    <col min="4" max="4" width="40.26953125" customWidth="1"/>
    <col min="5" max="5" width="28.26953125" customWidth="1"/>
    <col min="6" max="7" width="36.81640625" bestFit="1" customWidth="1"/>
    <col min="8" max="9" width="29.81640625" bestFit="1" customWidth="1"/>
    <col min="10" max="10" width="25.81640625" customWidth="1"/>
    <col min="11" max="11" width="22" customWidth="1"/>
    <col min="12" max="12" width="10.453125" bestFit="1" customWidth="1"/>
  </cols>
  <sheetData>
    <row r="2" spans="2:10" ht="26">
      <c r="C2" s="771" t="s">
        <v>508</v>
      </c>
      <c r="D2" s="771"/>
      <c r="E2" s="771"/>
      <c r="F2" s="771"/>
    </row>
    <row r="5" spans="2:10">
      <c r="B5" s="88" t="s">
        <v>565</v>
      </c>
      <c r="C5" s="88"/>
      <c r="D5" s="88"/>
      <c r="E5" s="88"/>
      <c r="F5" s="88"/>
      <c r="G5" s="88"/>
      <c r="H5" s="88"/>
      <c r="I5" s="88"/>
      <c r="J5" s="88"/>
    </row>
    <row r="8" spans="2:10" ht="15" thickBot="1"/>
    <row r="9" spans="2:10">
      <c r="B9" s="94" t="s">
        <v>167</v>
      </c>
    </row>
    <row r="10" spans="2:10">
      <c r="B10" s="96">
        <v>45867</v>
      </c>
    </row>
    <row r="13" spans="2:10" ht="15" thickBot="1"/>
    <row r="14" spans="2:10" ht="15" thickBot="1">
      <c r="B14" s="624" t="s">
        <v>34</v>
      </c>
      <c r="C14" s="625" t="s">
        <v>569</v>
      </c>
      <c r="D14" s="625" t="s">
        <v>570</v>
      </c>
      <c r="E14" s="625" t="s">
        <v>571</v>
      </c>
      <c r="F14" s="625" t="s">
        <v>572</v>
      </c>
      <c r="G14" s="625" t="s">
        <v>573</v>
      </c>
    </row>
    <row r="15" spans="2:10" ht="15" thickBot="1">
      <c r="B15" s="622">
        <v>45867</v>
      </c>
      <c r="C15" s="623" t="s">
        <v>566</v>
      </c>
      <c r="D15" s="623">
        <v>1.885</v>
      </c>
      <c r="E15" s="623">
        <v>1.9710000000000001</v>
      </c>
      <c r="F15" s="623" t="s">
        <v>567</v>
      </c>
      <c r="G15" s="623" t="s">
        <v>568</v>
      </c>
    </row>
  </sheetData>
  <mergeCells count="1">
    <mergeCell ref="C2:F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8715-675A-4815-B32D-EC8BA59A9F16}">
  <dimension ref="B1:I208"/>
  <sheetViews>
    <sheetView workbookViewId="0"/>
  </sheetViews>
  <sheetFormatPr defaultRowHeight="14.5"/>
  <cols>
    <col min="6" max="6" width="10.453125" bestFit="1" customWidth="1"/>
  </cols>
  <sheetData>
    <row r="1" spans="2:9">
      <c r="B1" t="s">
        <v>282</v>
      </c>
      <c r="C1" t="s">
        <v>286</v>
      </c>
      <c r="D1" t="s">
        <v>413</v>
      </c>
      <c r="E1">
        <v>2022</v>
      </c>
      <c r="F1" s="223">
        <v>44562</v>
      </c>
      <c r="H1" t="s">
        <v>414</v>
      </c>
      <c r="I1" t="s">
        <v>415</v>
      </c>
    </row>
    <row r="2" spans="2:9">
      <c r="B2" t="s">
        <v>282</v>
      </c>
      <c r="C2" t="s">
        <v>286</v>
      </c>
      <c r="D2" t="s">
        <v>413</v>
      </c>
      <c r="E2">
        <v>2022</v>
      </c>
      <c r="F2" s="223">
        <v>44666</v>
      </c>
      <c r="H2" t="s">
        <v>416</v>
      </c>
      <c r="I2" t="s">
        <v>417</v>
      </c>
    </row>
    <row r="3" spans="2:9">
      <c r="B3" t="s">
        <v>282</v>
      </c>
      <c r="C3" t="s">
        <v>286</v>
      </c>
      <c r="D3" t="s">
        <v>413</v>
      </c>
      <c r="E3">
        <v>2022</v>
      </c>
      <c r="F3" s="223">
        <v>44669</v>
      </c>
      <c r="H3" t="s">
        <v>418</v>
      </c>
      <c r="I3" t="s">
        <v>419</v>
      </c>
    </row>
    <row r="4" spans="2:9">
      <c r="B4" t="s">
        <v>282</v>
      </c>
      <c r="C4" t="s">
        <v>286</v>
      </c>
      <c r="D4" t="s">
        <v>413</v>
      </c>
      <c r="E4">
        <v>2022</v>
      </c>
      <c r="F4" s="223">
        <v>44682</v>
      </c>
      <c r="H4" t="s">
        <v>420</v>
      </c>
      <c r="I4" t="s">
        <v>421</v>
      </c>
    </row>
    <row r="5" spans="2:9">
      <c r="B5" t="s">
        <v>282</v>
      </c>
      <c r="C5" t="s">
        <v>286</v>
      </c>
      <c r="D5" t="s">
        <v>413</v>
      </c>
      <c r="E5">
        <v>2022</v>
      </c>
      <c r="F5" s="223">
        <v>44689</v>
      </c>
      <c r="H5" t="s">
        <v>420</v>
      </c>
      <c r="I5" t="s">
        <v>422</v>
      </c>
    </row>
    <row r="6" spans="2:9">
      <c r="B6" t="s">
        <v>282</v>
      </c>
      <c r="C6" t="s">
        <v>286</v>
      </c>
      <c r="D6" t="s">
        <v>413</v>
      </c>
      <c r="E6">
        <v>2022</v>
      </c>
      <c r="F6" s="223">
        <v>44707</v>
      </c>
      <c r="H6" t="s">
        <v>423</v>
      </c>
      <c r="I6" t="s">
        <v>424</v>
      </c>
    </row>
    <row r="7" spans="2:9">
      <c r="B7" t="s">
        <v>282</v>
      </c>
      <c r="C7" t="s">
        <v>286</v>
      </c>
      <c r="D7" t="s">
        <v>413</v>
      </c>
      <c r="E7">
        <v>2022</v>
      </c>
      <c r="F7" s="223">
        <v>44718</v>
      </c>
      <c r="H7" t="s">
        <v>418</v>
      </c>
      <c r="I7" t="s">
        <v>425</v>
      </c>
    </row>
    <row r="8" spans="2:9">
      <c r="B8" t="s">
        <v>282</v>
      </c>
      <c r="C8" t="s">
        <v>286</v>
      </c>
      <c r="D8" t="s">
        <v>413</v>
      </c>
      <c r="E8">
        <v>2022</v>
      </c>
      <c r="F8" s="223">
        <v>44756</v>
      </c>
      <c r="H8" t="s">
        <v>423</v>
      </c>
      <c r="I8" t="s">
        <v>426</v>
      </c>
    </row>
    <row r="9" spans="2:9">
      <c r="B9" t="s">
        <v>282</v>
      </c>
      <c r="C9" t="s">
        <v>286</v>
      </c>
      <c r="D9" t="s">
        <v>413</v>
      </c>
      <c r="E9">
        <v>2022</v>
      </c>
      <c r="F9" s="223">
        <v>44788</v>
      </c>
      <c r="H9" t="s">
        <v>418</v>
      </c>
      <c r="I9" t="s">
        <v>427</v>
      </c>
    </row>
    <row r="10" spans="2:9">
      <c r="B10" t="s">
        <v>282</v>
      </c>
      <c r="C10" t="s">
        <v>286</v>
      </c>
      <c r="D10" t="s">
        <v>413</v>
      </c>
      <c r="E10">
        <v>2022</v>
      </c>
      <c r="F10" s="223">
        <v>44866</v>
      </c>
      <c r="H10" t="s">
        <v>428</v>
      </c>
      <c r="I10" t="s">
        <v>429</v>
      </c>
    </row>
    <row r="11" spans="2:9">
      <c r="B11" t="s">
        <v>282</v>
      </c>
      <c r="C11" t="s">
        <v>286</v>
      </c>
      <c r="D11" t="s">
        <v>413</v>
      </c>
      <c r="E11">
        <v>2022</v>
      </c>
      <c r="F11" s="223">
        <v>44876</v>
      </c>
      <c r="H11" t="s">
        <v>416</v>
      </c>
      <c r="I11" t="s">
        <v>430</v>
      </c>
    </row>
    <row r="12" spans="2:9">
      <c r="B12" t="s">
        <v>282</v>
      </c>
      <c r="C12" t="s">
        <v>286</v>
      </c>
      <c r="D12" t="s">
        <v>413</v>
      </c>
      <c r="E12">
        <v>2022</v>
      </c>
      <c r="F12" s="223">
        <v>44920</v>
      </c>
      <c r="H12" t="s">
        <v>420</v>
      </c>
      <c r="I12" t="s">
        <v>431</v>
      </c>
    </row>
    <row r="13" spans="2:9">
      <c r="B13" t="s">
        <v>282</v>
      </c>
      <c r="C13" t="s">
        <v>286</v>
      </c>
      <c r="D13" t="s">
        <v>413</v>
      </c>
      <c r="E13">
        <v>2022</v>
      </c>
      <c r="F13" s="223">
        <v>44921</v>
      </c>
      <c r="H13" t="s">
        <v>418</v>
      </c>
      <c r="I13" t="s">
        <v>432</v>
      </c>
    </row>
    <row r="14" spans="2:9">
      <c r="B14" t="s">
        <v>282</v>
      </c>
      <c r="C14" t="s">
        <v>286</v>
      </c>
      <c r="D14" t="s">
        <v>413</v>
      </c>
      <c r="E14">
        <v>2023</v>
      </c>
      <c r="F14" s="223">
        <v>44927</v>
      </c>
      <c r="H14" t="s">
        <v>420</v>
      </c>
      <c r="I14" t="s">
        <v>415</v>
      </c>
    </row>
    <row r="15" spans="2:9">
      <c r="B15" t="s">
        <v>282</v>
      </c>
      <c r="C15" t="s">
        <v>286</v>
      </c>
      <c r="D15" t="s">
        <v>413</v>
      </c>
      <c r="E15">
        <v>2023</v>
      </c>
      <c r="F15" s="223">
        <v>45023</v>
      </c>
      <c r="H15" t="s">
        <v>416</v>
      </c>
      <c r="I15" t="s">
        <v>417</v>
      </c>
    </row>
    <row r="16" spans="2:9">
      <c r="B16" t="s">
        <v>282</v>
      </c>
      <c r="C16" t="s">
        <v>286</v>
      </c>
      <c r="D16" t="s">
        <v>413</v>
      </c>
      <c r="E16">
        <v>2023</v>
      </c>
      <c r="F16" s="223">
        <v>45026</v>
      </c>
      <c r="H16" t="s">
        <v>418</v>
      </c>
      <c r="I16" t="s">
        <v>419</v>
      </c>
    </row>
    <row r="17" spans="2:9">
      <c r="B17" t="s">
        <v>282</v>
      </c>
      <c r="C17" t="s">
        <v>286</v>
      </c>
      <c r="D17" t="s">
        <v>413</v>
      </c>
      <c r="E17">
        <v>2023</v>
      </c>
      <c r="F17" s="223">
        <v>45047</v>
      </c>
      <c r="H17" t="s">
        <v>418</v>
      </c>
      <c r="I17" t="s">
        <v>421</v>
      </c>
    </row>
    <row r="18" spans="2:9">
      <c r="B18" t="s">
        <v>282</v>
      </c>
      <c r="C18" t="s">
        <v>286</v>
      </c>
      <c r="D18" t="s">
        <v>413</v>
      </c>
      <c r="E18">
        <v>2023</v>
      </c>
      <c r="F18" s="223">
        <v>45054</v>
      </c>
      <c r="H18" t="s">
        <v>418</v>
      </c>
      <c r="I18" t="s">
        <v>422</v>
      </c>
    </row>
    <row r="19" spans="2:9">
      <c r="B19" t="s">
        <v>282</v>
      </c>
      <c r="C19" t="s">
        <v>286</v>
      </c>
      <c r="D19" t="s">
        <v>413</v>
      </c>
      <c r="E19">
        <v>2023</v>
      </c>
      <c r="F19" s="223">
        <v>45064</v>
      </c>
      <c r="H19" t="s">
        <v>423</v>
      </c>
      <c r="I19" t="s">
        <v>424</v>
      </c>
    </row>
    <row r="20" spans="2:9">
      <c r="B20" t="s">
        <v>282</v>
      </c>
      <c r="C20" t="s">
        <v>286</v>
      </c>
      <c r="D20" t="s">
        <v>413</v>
      </c>
      <c r="E20">
        <v>2023</v>
      </c>
      <c r="F20" s="223">
        <v>45075</v>
      </c>
      <c r="H20" t="s">
        <v>418</v>
      </c>
      <c r="I20" t="s">
        <v>425</v>
      </c>
    </row>
    <row r="21" spans="2:9">
      <c r="B21" t="s">
        <v>282</v>
      </c>
      <c r="C21" t="s">
        <v>286</v>
      </c>
      <c r="D21" t="s">
        <v>413</v>
      </c>
      <c r="E21">
        <v>2023</v>
      </c>
      <c r="F21" s="223">
        <v>45121</v>
      </c>
      <c r="H21" t="s">
        <v>416</v>
      </c>
      <c r="I21" t="s">
        <v>426</v>
      </c>
    </row>
    <row r="22" spans="2:9">
      <c r="B22" t="s">
        <v>282</v>
      </c>
      <c r="C22" t="s">
        <v>286</v>
      </c>
      <c r="D22" t="s">
        <v>413</v>
      </c>
      <c r="E22">
        <v>2023</v>
      </c>
      <c r="F22" s="223">
        <v>45153</v>
      </c>
      <c r="H22" t="s">
        <v>428</v>
      </c>
      <c r="I22" t="s">
        <v>427</v>
      </c>
    </row>
    <row r="23" spans="2:9">
      <c r="B23" t="s">
        <v>282</v>
      </c>
      <c r="C23" t="s">
        <v>286</v>
      </c>
      <c r="D23" t="s">
        <v>413</v>
      </c>
      <c r="E23">
        <v>2023</v>
      </c>
      <c r="F23" s="223">
        <v>45231</v>
      </c>
      <c r="H23" t="s">
        <v>433</v>
      </c>
      <c r="I23" t="s">
        <v>429</v>
      </c>
    </row>
    <row r="24" spans="2:9">
      <c r="B24" t="s">
        <v>282</v>
      </c>
      <c r="C24" t="s">
        <v>286</v>
      </c>
      <c r="D24" t="s">
        <v>413</v>
      </c>
      <c r="E24">
        <v>2023</v>
      </c>
      <c r="F24" s="223">
        <v>45241</v>
      </c>
      <c r="H24" t="s">
        <v>414</v>
      </c>
      <c r="I24" t="s">
        <v>430</v>
      </c>
    </row>
    <row r="25" spans="2:9">
      <c r="B25" t="s">
        <v>282</v>
      </c>
      <c r="C25" t="s">
        <v>286</v>
      </c>
      <c r="D25" t="s">
        <v>413</v>
      </c>
      <c r="E25">
        <v>2023</v>
      </c>
      <c r="F25" s="223">
        <v>45285</v>
      </c>
      <c r="H25" t="s">
        <v>418</v>
      </c>
      <c r="I25" t="s">
        <v>431</v>
      </c>
    </row>
    <row r="26" spans="2:9">
      <c r="B26" t="s">
        <v>282</v>
      </c>
      <c r="C26" t="s">
        <v>286</v>
      </c>
      <c r="D26" t="s">
        <v>413</v>
      </c>
      <c r="E26">
        <v>2023</v>
      </c>
      <c r="F26" s="223">
        <v>45286</v>
      </c>
      <c r="H26" t="s">
        <v>428</v>
      </c>
      <c r="I26" t="s">
        <v>432</v>
      </c>
    </row>
    <row r="27" spans="2:9">
      <c r="B27" t="s">
        <v>282</v>
      </c>
      <c r="C27" t="s">
        <v>286</v>
      </c>
      <c r="D27" t="s">
        <v>413</v>
      </c>
      <c r="E27">
        <v>2024</v>
      </c>
      <c r="F27" s="223">
        <v>45292</v>
      </c>
      <c r="H27" t="s">
        <v>418</v>
      </c>
      <c r="I27" t="s">
        <v>415</v>
      </c>
    </row>
    <row r="28" spans="2:9">
      <c r="B28" t="s">
        <v>282</v>
      </c>
      <c r="C28" t="s">
        <v>286</v>
      </c>
      <c r="D28" t="s">
        <v>413</v>
      </c>
      <c r="E28">
        <v>2024</v>
      </c>
      <c r="F28" s="223">
        <v>45380</v>
      </c>
      <c r="H28" t="s">
        <v>416</v>
      </c>
      <c r="I28" t="s">
        <v>417</v>
      </c>
    </row>
    <row r="29" spans="2:9">
      <c r="B29" t="s">
        <v>282</v>
      </c>
      <c r="C29" t="s">
        <v>286</v>
      </c>
      <c r="D29" t="s">
        <v>413</v>
      </c>
      <c r="E29">
        <v>2024</v>
      </c>
      <c r="F29" s="223">
        <v>45383</v>
      </c>
      <c r="H29" t="s">
        <v>418</v>
      </c>
      <c r="I29" t="s">
        <v>419</v>
      </c>
    </row>
    <row r="30" spans="2:9">
      <c r="B30" t="s">
        <v>282</v>
      </c>
      <c r="C30" t="s">
        <v>286</v>
      </c>
      <c r="D30" t="s">
        <v>413</v>
      </c>
      <c r="E30">
        <v>2024</v>
      </c>
      <c r="F30" s="223">
        <v>45413</v>
      </c>
      <c r="H30" t="s">
        <v>433</v>
      </c>
      <c r="I30" t="s">
        <v>421</v>
      </c>
    </row>
    <row r="31" spans="2:9">
      <c r="B31" t="s">
        <v>282</v>
      </c>
      <c r="C31" t="s">
        <v>286</v>
      </c>
      <c r="D31" t="s">
        <v>413</v>
      </c>
      <c r="E31">
        <v>2024</v>
      </c>
      <c r="F31" s="223">
        <v>45420</v>
      </c>
      <c r="H31" t="s">
        <v>433</v>
      </c>
      <c r="I31" t="s">
        <v>422</v>
      </c>
    </row>
    <row r="32" spans="2:9">
      <c r="B32" t="s">
        <v>282</v>
      </c>
      <c r="C32" t="s">
        <v>286</v>
      </c>
      <c r="D32" t="s">
        <v>413</v>
      </c>
      <c r="E32">
        <v>2024</v>
      </c>
      <c r="F32" s="223">
        <v>45421</v>
      </c>
      <c r="H32" t="s">
        <v>423</v>
      </c>
      <c r="I32" t="s">
        <v>424</v>
      </c>
    </row>
    <row r="33" spans="2:9">
      <c r="B33" t="s">
        <v>282</v>
      </c>
      <c r="C33" t="s">
        <v>286</v>
      </c>
      <c r="D33" t="s">
        <v>413</v>
      </c>
      <c r="E33">
        <v>2024</v>
      </c>
      <c r="F33" s="223">
        <v>45432</v>
      </c>
      <c r="H33" t="s">
        <v>418</v>
      </c>
      <c r="I33" t="s">
        <v>425</v>
      </c>
    </row>
    <row r="34" spans="2:9">
      <c r="B34" t="s">
        <v>282</v>
      </c>
      <c r="C34" t="s">
        <v>286</v>
      </c>
      <c r="D34" t="s">
        <v>413</v>
      </c>
      <c r="E34">
        <v>2024</v>
      </c>
      <c r="F34" s="223">
        <v>45487</v>
      </c>
      <c r="H34" t="s">
        <v>420</v>
      </c>
      <c r="I34" t="s">
        <v>426</v>
      </c>
    </row>
    <row r="35" spans="2:9">
      <c r="B35" t="s">
        <v>282</v>
      </c>
      <c r="C35" t="s">
        <v>286</v>
      </c>
      <c r="D35" t="s">
        <v>413</v>
      </c>
      <c r="E35">
        <v>2024</v>
      </c>
      <c r="F35" s="223">
        <v>45519</v>
      </c>
      <c r="H35" t="s">
        <v>423</v>
      </c>
      <c r="I35" t="s">
        <v>427</v>
      </c>
    </row>
    <row r="36" spans="2:9">
      <c r="B36" t="s">
        <v>282</v>
      </c>
      <c r="C36" t="s">
        <v>286</v>
      </c>
      <c r="D36" t="s">
        <v>413</v>
      </c>
      <c r="E36">
        <v>2024</v>
      </c>
      <c r="F36" s="223">
        <v>45597</v>
      </c>
      <c r="H36" t="s">
        <v>416</v>
      </c>
      <c r="I36" t="s">
        <v>429</v>
      </c>
    </row>
    <row r="37" spans="2:9">
      <c r="B37" t="s">
        <v>282</v>
      </c>
      <c r="C37" t="s">
        <v>286</v>
      </c>
      <c r="D37" t="s">
        <v>413</v>
      </c>
      <c r="E37">
        <v>2024</v>
      </c>
      <c r="F37" s="223">
        <v>45607</v>
      </c>
      <c r="H37" t="s">
        <v>418</v>
      </c>
      <c r="I37" t="s">
        <v>430</v>
      </c>
    </row>
    <row r="38" spans="2:9">
      <c r="B38" t="s">
        <v>282</v>
      </c>
      <c r="C38" t="s">
        <v>286</v>
      </c>
      <c r="D38" t="s">
        <v>413</v>
      </c>
      <c r="E38">
        <v>2024</v>
      </c>
      <c r="F38" s="223">
        <v>45651</v>
      </c>
      <c r="H38" t="s">
        <v>433</v>
      </c>
      <c r="I38" t="s">
        <v>431</v>
      </c>
    </row>
    <row r="39" spans="2:9">
      <c r="B39" t="s">
        <v>282</v>
      </c>
      <c r="C39" t="s">
        <v>286</v>
      </c>
      <c r="D39" t="s">
        <v>413</v>
      </c>
      <c r="E39">
        <v>2024</v>
      </c>
      <c r="F39" s="223">
        <v>45652</v>
      </c>
      <c r="H39" t="s">
        <v>423</v>
      </c>
      <c r="I39" t="s">
        <v>432</v>
      </c>
    </row>
    <row r="40" spans="2:9">
      <c r="B40" t="s">
        <v>282</v>
      </c>
      <c r="C40" t="s">
        <v>286</v>
      </c>
      <c r="D40" t="s">
        <v>413</v>
      </c>
      <c r="E40">
        <v>2025</v>
      </c>
      <c r="F40" s="223">
        <v>45658</v>
      </c>
      <c r="H40" t="s">
        <v>433</v>
      </c>
      <c r="I40" t="s">
        <v>415</v>
      </c>
    </row>
    <row r="41" spans="2:9">
      <c r="B41" t="s">
        <v>282</v>
      </c>
      <c r="C41" t="s">
        <v>286</v>
      </c>
      <c r="D41" t="s">
        <v>413</v>
      </c>
      <c r="E41">
        <v>2025</v>
      </c>
      <c r="F41" s="223">
        <v>45765</v>
      </c>
      <c r="H41" t="s">
        <v>416</v>
      </c>
      <c r="I41" t="s">
        <v>417</v>
      </c>
    </row>
    <row r="42" spans="2:9">
      <c r="B42" t="s">
        <v>282</v>
      </c>
      <c r="C42" t="s">
        <v>286</v>
      </c>
      <c r="D42" t="s">
        <v>413</v>
      </c>
      <c r="E42">
        <v>2025</v>
      </c>
      <c r="F42" s="223">
        <v>45768</v>
      </c>
      <c r="H42" t="s">
        <v>418</v>
      </c>
      <c r="I42" t="s">
        <v>419</v>
      </c>
    </row>
    <row r="43" spans="2:9">
      <c r="B43" t="s">
        <v>282</v>
      </c>
      <c r="C43" t="s">
        <v>286</v>
      </c>
      <c r="D43" t="s">
        <v>413</v>
      </c>
      <c r="E43">
        <v>2025</v>
      </c>
      <c r="F43" s="223">
        <v>45778</v>
      </c>
      <c r="H43" t="s">
        <v>423</v>
      </c>
      <c r="I43" t="s">
        <v>421</v>
      </c>
    </row>
    <row r="44" spans="2:9">
      <c r="B44" t="s">
        <v>282</v>
      </c>
      <c r="C44" t="s">
        <v>286</v>
      </c>
      <c r="D44" t="s">
        <v>413</v>
      </c>
      <c r="E44">
        <v>2025</v>
      </c>
      <c r="F44" s="223">
        <v>45785</v>
      </c>
      <c r="H44" t="s">
        <v>423</v>
      </c>
      <c r="I44" t="s">
        <v>422</v>
      </c>
    </row>
    <row r="45" spans="2:9">
      <c r="B45" t="s">
        <v>282</v>
      </c>
      <c r="C45" t="s">
        <v>286</v>
      </c>
      <c r="D45" t="s">
        <v>413</v>
      </c>
      <c r="E45">
        <v>2025</v>
      </c>
      <c r="F45" s="223">
        <v>45806</v>
      </c>
      <c r="H45" t="s">
        <v>423</v>
      </c>
      <c r="I45" t="s">
        <v>424</v>
      </c>
    </row>
    <row r="46" spans="2:9">
      <c r="B46" t="s">
        <v>282</v>
      </c>
      <c r="C46" t="s">
        <v>286</v>
      </c>
      <c r="D46" t="s">
        <v>413</v>
      </c>
      <c r="E46">
        <v>2025</v>
      </c>
      <c r="F46" s="223">
        <v>45817</v>
      </c>
      <c r="H46" t="s">
        <v>418</v>
      </c>
      <c r="I46" t="s">
        <v>425</v>
      </c>
    </row>
    <row r="47" spans="2:9">
      <c r="B47" t="s">
        <v>282</v>
      </c>
      <c r="C47" t="s">
        <v>286</v>
      </c>
      <c r="D47" t="s">
        <v>413</v>
      </c>
      <c r="E47">
        <v>2025</v>
      </c>
      <c r="F47" s="223">
        <v>45852</v>
      </c>
      <c r="H47" t="s">
        <v>418</v>
      </c>
      <c r="I47" t="s">
        <v>426</v>
      </c>
    </row>
    <row r="48" spans="2:9">
      <c r="B48" t="s">
        <v>282</v>
      </c>
      <c r="C48" t="s">
        <v>286</v>
      </c>
      <c r="D48" t="s">
        <v>413</v>
      </c>
      <c r="E48">
        <v>2025</v>
      </c>
      <c r="F48" s="223">
        <v>45884</v>
      </c>
      <c r="H48" t="s">
        <v>416</v>
      </c>
      <c r="I48" t="s">
        <v>427</v>
      </c>
    </row>
    <row r="49" spans="2:9">
      <c r="B49" t="s">
        <v>282</v>
      </c>
      <c r="C49" t="s">
        <v>286</v>
      </c>
      <c r="D49" t="s">
        <v>413</v>
      </c>
      <c r="E49">
        <v>2025</v>
      </c>
      <c r="F49" s="223">
        <v>45962</v>
      </c>
      <c r="H49" t="s">
        <v>414</v>
      </c>
      <c r="I49" t="s">
        <v>429</v>
      </c>
    </row>
    <row r="50" spans="2:9">
      <c r="B50" t="s">
        <v>282</v>
      </c>
      <c r="C50" t="s">
        <v>286</v>
      </c>
      <c r="D50" t="s">
        <v>413</v>
      </c>
      <c r="E50">
        <v>2025</v>
      </c>
      <c r="F50" s="223">
        <v>45972</v>
      </c>
      <c r="H50" t="s">
        <v>428</v>
      </c>
      <c r="I50" t="s">
        <v>430</v>
      </c>
    </row>
    <row r="51" spans="2:9">
      <c r="B51" t="s">
        <v>282</v>
      </c>
      <c r="C51" t="s">
        <v>286</v>
      </c>
      <c r="D51" t="s">
        <v>413</v>
      </c>
      <c r="E51">
        <v>2025</v>
      </c>
      <c r="F51" s="223">
        <v>46016</v>
      </c>
      <c r="H51" t="s">
        <v>423</v>
      </c>
      <c r="I51" t="s">
        <v>431</v>
      </c>
    </row>
    <row r="52" spans="2:9">
      <c r="B52" t="s">
        <v>282</v>
      </c>
      <c r="C52" t="s">
        <v>286</v>
      </c>
      <c r="D52" t="s">
        <v>413</v>
      </c>
      <c r="E52">
        <v>2025</v>
      </c>
      <c r="F52" s="223">
        <v>46017</v>
      </c>
      <c r="H52" t="s">
        <v>416</v>
      </c>
      <c r="I52" t="s">
        <v>432</v>
      </c>
    </row>
    <row r="53" spans="2:9">
      <c r="B53" t="s">
        <v>282</v>
      </c>
      <c r="C53" t="s">
        <v>286</v>
      </c>
      <c r="D53" t="s">
        <v>413</v>
      </c>
      <c r="E53">
        <v>2026</v>
      </c>
      <c r="F53" s="223">
        <v>46023</v>
      </c>
      <c r="H53" t="s">
        <v>423</v>
      </c>
      <c r="I53" t="s">
        <v>415</v>
      </c>
    </row>
    <row r="54" spans="2:9">
      <c r="B54" t="s">
        <v>282</v>
      </c>
      <c r="C54" t="s">
        <v>286</v>
      </c>
      <c r="D54" t="s">
        <v>413</v>
      </c>
      <c r="E54">
        <v>2026</v>
      </c>
      <c r="F54" s="223">
        <v>46115</v>
      </c>
      <c r="H54" t="s">
        <v>416</v>
      </c>
      <c r="I54" t="s">
        <v>417</v>
      </c>
    </row>
    <row r="55" spans="2:9">
      <c r="B55" t="s">
        <v>282</v>
      </c>
      <c r="C55" t="s">
        <v>286</v>
      </c>
      <c r="D55" t="s">
        <v>413</v>
      </c>
      <c r="E55">
        <v>2026</v>
      </c>
      <c r="F55" s="223">
        <v>46118</v>
      </c>
      <c r="H55" t="s">
        <v>418</v>
      </c>
      <c r="I55" t="s">
        <v>419</v>
      </c>
    </row>
    <row r="56" spans="2:9">
      <c r="B56" t="s">
        <v>282</v>
      </c>
      <c r="C56" t="s">
        <v>286</v>
      </c>
      <c r="D56" t="s">
        <v>413</v>
      </c>
      <c r="E56">
        <v>2026</v>
      </c>
      <c r="F56" s="223">
        <v>46143</v>
      </c>
      <c r="H56" t="s">
        <v>416</v>
      </c>
      <c r="I56" t="s">
        <v>421</v>
      </c>
    </row>
    <row r="57" spans="2:9">
      <c r="B57" t="s">
        <v>282</v>
      </c>
      <c r="C57" t="s">
        <v>286</v>
      </c>
      <c r="D57" t="s">
        <v>413</v>
      </c>
      <c r="E57">
        <v>2026</v>
      </c>
      <c r="F57" s="223">
        <v>46150</v>
      </c>
      <c r="H57" t="s">
        <v>416</v>
      </c>
      <c r="I57" t="s">
        <v>422</v>
      </c>
    </row>
    <row r="58" spans="2:9">
      <c r="B58" t="s">
        <v>282</v>
      </c>
      <c r="C58" t="s">
        <v>286</v>
      </c>
      <c r="D58" t="s">
        <v>413</v>
      </c>
      <c r="E58">
        <v>2026</v>
      </c>
      <c r="F58" s="223">
        <v>46156</v>
      </c>
      <c r="H58" t="s">
        <v>423</v>
      </c>
      <c r="I58" t="s">
        <v>424</v>
      </c>
    </row>
    <row r="59" spans="2:9">
      <c r="B59" t="s">
        <v>282</v>
      </c>
      <c r="C59" t="s">
        <v>286</v>
      </c>
      <c r="D59" t="s">
        <v>413</v>
      </c>
      <c r="E59">
        <v>2026</v>
      </c>
      <c r="F59" s="223">
        <v>46167</v>
      </c>
      <c r="H59" t="s">
        <v>418</v>
      </c>
      <c r="I59" t="s">
        <v>425</v>
      </c>
    </row>
    <row r="60" spans="2:9">
      <c r="B60" t="s">
        <v>282</v>
      </c>
      <c r="C60" t="s">
        <v>286</v>
      </c>
      <c r="D60" t="s">
        <v>413</v>
      </c>
      <c r="E60">
        <v>2026</v>
      </c>
      <c r="F60" s="223">
        <v>46217</v>
      </c>
      <c r="H60" t="s">
        <v>428</v>
      </c>
      <c r="I60" t="s">
        <v>426</v>
      </c>
    </row>
    <row r="61" spans="2:9">
      <c r="B61" t="s">
        <v>282</v>
      </c>
      <c r="C61" t="s">
        <v>286</v>
      </c>
      <c r="D61" t="s">
        <v>413</v>
      </c>
      <c r="E61">
        <v>2026</v>
      </c>
      <c r="F61" s="223">
        <v>46249</v>
      </c>
      <c r="H61" t="s">
        <v>414</v>
      </c>
      <c r="I61" t="s">
        <v>427</v>
      </c>
    </row>
    <row r="62" spans="2:9">
      <c r="B62" t="s">
        <v>282</v>
      </c>
      <c r="C62" t="s">
        <v>286</v>
      </c>
      <c r="D62" t="s">
        <v>413</v>
      </c>
      <c r="E62">
        <v>2026</v>
      </c>
      <c r="F62" s="223">
        <v>46327</v>
      </c>
      <c r="H62" t="s">
        <v>420</v>
      </c>
      <c r="I62" t="s">
        <v>429</v>
      </c>
    </row>
    <row r="63" spans="2:9">
      <c r="B63" t="s">
        <v>282</v>
      </c>
      <c r="C63" t="s">
        <v>286</v>
      </c>
      <c r="D63" t="s">
        <v>413</v>
      </c>
      <c r="E63">
        <v>2026</v>
      </c>
      <c r="F63" s="223">
        <v>46337</v>
      </c>
      <c r="H63" t="s">
        <v>433</v>
      </c>
      <c r="I63" t="s">
        <v>430</v>
      </c>
    </row>
    <row r="64" spans="2:9">
      <c r="B64" t="s">
        <v>282</v>
      </c>
      <c r="C64" t="s">
        <v>286</v>
      </c>
      <c r="D64" t="s">
        <v>413</v>
      </c>
      <c r="E64">
        <v>2026</v>
      </c>
      <c r="F64" s="223">
        <v>46381</v>
      </c>
      <c r="H64" t="s">
        <v>416</v>
      </c>
      <c r="I64" t="s">
        <v>431</v>
      </c>
    </row>
    <row r="65" spans="2:9">
      <c r="B65" t="s">
        <v>282</v>
      </c>
      <c r="C65" t="s">
        <v>286</v>
      </c>
      <c r="D65" t="s">
        <v>413</v>
      </c>
      <c r="E65">
        <v>2026</v>
      </c>
      <c r="F65" s="223">
        <v>46382</v>
      </c>
      <c r="H65" t="s">
        <v>414</v>
      </c>
      <c r="I65" t="s">
        <v>432</v>
      </c>
    </row>
    <row r="66" spans="2:9">
      <c r="B66" t="s">
        <v>282</v>
      </c>
      <c r="C66" t="s">
        <v>286</v>
      </c>
      <c r="D66" t="s">
        <v>413</v>
      </c>
      <c r="E66">
        <v>2027</v>
      </c>
      <c r="F66" s="223">
        <v>46388</v>
      </c>
      <c r="H66" t="s">
        <v>416</v>
      </c>
      <c r="I66" t="s">
        <v>415</v>
      </c>
    </row>
    <row r="67" spans="2:9">
      <c r="B67" t="s">
        <v>282</v>
      </c>
      <c r="C67" t="s">
        <v>286</v>
      </c>
      <c r="D67" t="s">
        <v>413</v>
      </c>
      <c r="E67">
        <v>2027</v>
      </c>
      <c r="F67" s="223">
        <v>46472</v>
      </c>
      <c r="H67" t="s">
        <v>416</v>
      </c>
      <c r="I67" t="s">
        <v>417</v>
      </c>
    </row>
    <row r="68" spans="2:9">
      <c r="B68" t="s">
        <v>282</v>
      </c>
      <c r="C68" t="s">
        <v>286</v>
      </c>
      <c r="D68" t="s">
        <v>413</v>
      </c>
      <c r="E68">
        <v>2027</v>
      </c>
      <c r="F68" s="223">
        <v>46475</v>
      </c>
      <c r="H68" t="s">
        <v>418</v>
      </c>
      <c r="I68" t="s">
        <v>419</v>
      </c>
    </row>
    <row r="69" spans="2:9">
      <c r="B69" t="s">
        <v>282</v>
      </c>
      <c r="C69" t="s">
        <v>286</v>
      </c>
      <c r="D69" t="s">
        <v>413</v>
      </c>
      <c r="E69">
        <v>2027</v>
      </c>
      <c r="F69" s="223">
        <v>46508</v>
      </c>
      <c r="H69" t="s">
        <v>414</v>
      </c>
      <c r="I69" t="s">
        <v>421</v>
      </c>
    </row>
    <row r="70" spans="2:9">
      <c r="B70" t="s">
        <v>282</v>
      </c>
      <c r="C70" t="s">
        <v>286</v>
      </c>
      <c r="D70" t="s">
        <v>413</v>
      </c>
      <c r="E70">
        <v>2027</v>
      </c>
      <c r="F70" s="223">
        <v>46513</v>
      </c>
      <c r="H70" t="s">
        <v>423</v>
      </c>
      <c r="I70" t="s">
        <v>424</v>
      </c>
    </row>
    <row r="71" spans="2:9">
      <c r="B71" t="s">
        <v>282</v>
      </c>
      <c r="C71" t="s">
        <v>286</v>
      </c>
      <c r="D71" t="s">
        <v>413</v>
      </c>
      <c r="E71">
        <v>2027</v>
      </c>
      <c r="F71" s="223">
        <v>46515</v>
      </c>
      <c r="H71" t="s">
        <v>414</v>
      </c>
      <c r="I71" t="s">
        <v>422</v>
      </c>
    </row>
    <row r="72" spans="2:9">
      <c r="B72" t="s">
        <v>282</v>
      </c>
      <c r="C72" t="s">
        <v>286</v>
      </c>
      <c r="D72" t="s">
        <v>413</v>
      </c>
      <c r="E72">
        <v>2027</v>
      </c>
      <c r="F72" s="223">
        <v>46524</v>
      </c>
      <c r="H72" t="s">
        <v>418</v>
      </c>
      <c r="I72" t="s">
        <v>425</v>
      </c>
    </row>
    <row r="73" spans="2:9">
      <c r="B73" t="s">
        <v>282</v>
      </c>
      <c r="C73" t="s">
        <v>286</v>
      </c>
      <c r="D73" t="s">
        <v>413</v>
      </c>
      <c r="E73">
        <v>2027</v>
      </c>
      <c r="F73" s="223">
        <v>46582</v>
      </c>
      <c r="H73" t="s">
        <v>433</v>
      </c>
      <c r="I73" t="s">
        <v>426</v>
      </c>
    </row>
    <row r="74" spans="2:9">
      <c r="B74" t="s">
        <v>282</v>
      </c>
      <c r="C74" t="s">
        <v>286</v>
      </c>
      <c r="D74" t="s">
        <v>413</v>
      </c>
      <c r="E74">
        <v>2027</v>
      </c>
      <c r="F74" s="223">
        <v>46614</v>
      </c>
      <c r="H74" t="s">
        <v>420</v>
      </c>
      <c r="I74" t="s">
        <v>427</v>
      </c>
    </row>
    <row r="75" spans="2:9">
      <c r="B75" t="s">
        <v>282</v>
      </c>
      <c r="C75" t="s">
        <v>286</v>
      </c>
      <c r="D75" t="s">
        <v>413</v>
      </c>
      <c r="E75">
        <v>2027</v>
      </c>
      <c r="F75" s="223">
        <v>46692</v>
      </c>
      <c r="H75" t="s">
        <v>418</v>
      </c>
      <c r="I75" t="s">
        <v>429</v>
      </c>
    </row>
    <row r="76" spans="2:9">
      <c r="B76" t="s">
        <v>282</v>
      </c>
      <c r="C76" t="s">
        <v>286</v>
      </c>
      <c r="D76" t="s">
        <v>413</v>
      </c>
      <c r="E76">
        <v>2027</v>
      </c>
      <c r="F76" s="223">
        <v>46702</v>
      </c>
      <c r="H76" t="s">
        <v>423</v>
      </c>
      <c r="I76" t="s">
        <v>430</v>
      </c>
    </row>
    <row r="77" spans="2:9">
      <c r="B77" t="s">
        <v>282</v>
      </c>
      <c r="C77" t="s">
        <v>286</v>
      </c>
      <c r="D77" t="s">
        <v>413</v>
      </c>
      <c r="E77">
        <v>2027</v>
      </c>
      <c r="F77" s="223">
        <v>46746</v>
      </c>
      <c r="H77" t="s">
        <v>414</v>
      </c>
      <c r="I77" t="s">
        <v>431</v>
      </c>
    </row>
    <row r="78" spans="2:9">
      <c r="B78" t="s">
        <v>282</v>
      </c>
      <c r="C78" t="s">
        <v>286</v>
      </c>
      <c r="D78" t="s">
        <v>413</v>
      </c>
      <c r="E78">
        <v>2027</v>
      </c>
      <c r="F78" s="223">
        <v>46747</v>
      </c>
      <c r="H78" t="s">
        <v>420</v>
      </c>
      <c r="I78" t="s">
        <v>432</v>
      </c>
    </row>
    <row r="79" spans="2:9">
      <c r="B79" t="s">
        <v>282</v>
      </c>
      <c r="C79" t="s">
        <v>286</v>
      </c>
      <c r="D79" t="s">
        <v>413</v>
      </c>
      <c r="E79">
        <v>2028</v>
      </c>
      <c r="F79" s="223">
        <v>46753</v>
      </c>
      <c r="H79" t="s">
        <v>414</v>
      </c>
      <c r="I79" t="s">
        <v>415</v>
      </c>
    </row>
    <row r="80" spans="2:9">
      <c r="B80" t="s">
        <v>282</v>
      </c>
      <c r="C80" t="s">
        <v>286</v>
      </c>
      <c r="D80" t="s">
        <v>413</v>
      </c>
      <c r="E80">
        <v>2028</v>
      </c>
      <c r="F80" s="223">
        <v>46857</v>
      </c>
      <c r="H80" t="s">
        <v>416</v>
      </c>
      <c r="I80" t="s">
        <v>417</v>
      </c>
    </row>
    <row r="81" spans="2:9">
      <c r="B81" t="s">
        <v>282</v>
      </c>
      <c r="C81" t="s">
        <v>286</v>
      </c>
      <c r="D81" t="s">
        <v>413</v>
      </c>
      <c r="E81">
        <v>2028</v>
      </c>
      <c r="F81" s="223">
        <v>46860</v>
      </c>
      <c r="H81" t="s">
        <v>418</v>
      </c>
      <c r="I81" t="s">
        <v>419</v>
      </c>
    </row>
    <row r="82" spans="2:9">
      <c r="B82" t="s">
        <v>282</v>
      </c>
      <c r="C82" t="s">
        <v>286</v>
      </c>
      <c r="D82" t="s">
        <v>413</v>
      </c>
      <c r="E82">
        <v>2028</v>
      </c>
      <c r="F82" s="223">
        <v>46874</v>
      </c>
      <c r="H82" t="s">
        <v>418</v>
      </c>
      <c r="I82" t="s">
        <v>421</v>
      </c>
    </row>
    <row r="83" spans="2:9">
      <c r="B83" t="s">
        <v>282</v>
      </c>
      <c r="C83" t="s">
        <v>286</v>
      </c>
      <c r="D83" t="s">
        <v>413</v>
      </c>
      <c r="E83">
        <v>2028</v>
      </c>
      <c r="F83" s="223">
        <v>46881</v>
      </c>
      <c r="H83" t="s">
        <v>418</v>
      </c>
      <c r="I83" t="s">
        <v>422</v>
      </c>
    </row>
    <row r="84" spans="2:9">
      <c r="B84" t="s">
        <v>282</v>
      </c>
      <c r="C84" t="s">
        <v>286</v>
      </c>
      <c r="D84" t="s">
        <v>413</v>
      </c>
      <c r="E84">
        <v>2028</v>
      </c>
      <c r="F84" s="223">
        <v>46898</v>
      </c>
      <c r="H84" t="s">
        <v>423</v>
      </c>
      <c r="I84" t="s">
        <v>424</v>
      </c>
    </row>
    <row r="85" spans="2:9">
      <c r="B85" t="s">
        <v>282</v>
      </c>
      <c r="C85" t="s">
        <v>286</v>
      </c>
      <c r="D85" t="s">
        <v>413</v>
      </c>
      <c r="E85">
        <v>2028</v>
      </c>
      <c r="F85" s="223">
        <v>46909</v>
      </c>
      <c r="H85" t="s">
        <v>418</v>
      </c>
      <c r="I85" t="s">
        <v>425</v>
      </c>
    </row>
    <row r="86" spans="2:9">
      <c r="B86" t="s">
        <v>282</v>
      </c>
      <c r="C86" t="s">
        <v>286</v>
      </c>
      <c r="D86" t="s">
        <v>413</v>
      </c>
      <c r="E86">
        <v>2028</v>
      </c>
      <c r="F86" s="223">
        <v>46948</v>
      </c>
      <c r="H86" t="s">
        <v>416</v>
      </c>
      <c r="I86" t="s">
        <v>426</v>
      </c>
    </row>
    <row r="87" spans="2:9">
      <c r="B87" t="s">
        <v>282</v>
      </c>
      <c r="C87" t="s">
        <v>286</v>
      </c>
      <c r="D87" t="s">
        <v>413</v>
      </c>
      <c r="E87">
        <v>2028</v>
      </c>
      <c r="F87" s="223">
        <v>46980</v>
      </c>
      <c r="H87" t="s">
        <v>428</v>
      </c>
      <c r="I87" t="s">
        <v>427</v>
      </c>
    </row>
    <row r="88" spans="2:9">
      <c r="B88" t="s">
        <v>282</v>
      </c>
      <c r="C88" t="s">
        <v>286</v>
      </c>
      <c r="D88" t="s">
        <v>413</v>
      </c>
      <c r="E88">
        <v>2028</v>
      </c>
      <c r="F88" s="223">
        <v>47058</v>
      </c>
      <c r="H88" t="s">
        <v>433</v>
      </c>
      <c r="I88" t="s">
        <v>429</v>
      </c>
    </row>
    <row r="89" spans="2:9">
      <c r="B89" t="s">
        <v>282</v>
      </c>
      <c r="C89" t="s">
        <v>286</v>
      </c>
      <c r="D89" t="s">
        <v>413</v>
      </c>
      <c r="E89">
        <v>2028</v>
      </c>
      <c r="F89" s="223">
        <v>47068</v>
      </c>
      <c r="H89" t="s">
        <v>414</v>
      </c>
      <c r="I89" t="s">
        <v>430</v>
      </c>
    </row>
    <row r="90" spans="2:9">
      <c r="B90" t="s">
        <v>282</v>
      </c>
      <c r="C90" t="s">
        <v>286</v>
      </c>
      <c r="D90" t="s">
        <v>413</v>
      </c>
      <c r="E90">
        <v>2028</v>
      </c>
      <c r="F90" s="223">
        <v>47112</v>
      </c>
      <c r="H90" t="s">
        <v>418</v>
      </c>
      <c r="I90" t="s">
        <v>431</v>
      </c>
    </row>
    <row r="91" spans="2:9">
      <c r="B91" t="s">
        <v>282</v>
      </c>
      <c r="C91" t="s">
        <v>286</v>
      </c>
      <c r="D91" t="s">
        <v>413</v>
      </c>
      <c r="E91">
        <v>2028</v>
      </c>
      <c r="F91" s="223">
        <v>47113</v>
      </c>
      <c r="H91" t="s">
        <v>428</v>
      </c>
      <c r="I91" t="s">
        <v>432</v>
      </c>
    </row>
    <row r="92" spans="2:9">
      <c r="B92" t="s">
        <v>282</v>
      </c>
      <c r="C92" t="s">
        <v>286</v>
      </c>
      <c r="D92" t="s">
        <v>413</v>
      </c>
      <c r="E92">
        <v>2029</v>
      </c>
      <c r="F92" s="223">
        <v>47119</v>
      </c>
      <c r="H92" t="s">
        <v>418</v>
      </c>
      <c r="I92" t="s">
        <v>415</v>
      </c>
    </row>
    <row r="93" spans="2:9">
      <c r="B93" t="s">
        <v>282</v>
      </c>
      <c r="C93" t="s">
        <v>286</v>
      </c>
      <c r="D93" t="s">
        <v>413</v>
      </c>
      <c r="E93">
        <v>2029</v>
      </c>
      <c r="F93" s="223">
        <v>47207</v>
      </c>
      <c r="H93" t="s">
        <v>416</v>
      </c>
      <c r="I93" t="s">
        <v>417</v>
      </c>
    </row>
    <row r="94" spans="2:9">
      <c r="B94" t="s">
        <v>282</v>
      </c>
      <c r="C94" t="s">
        <v>286</v>
      </c>
      <c r="D94" t="s">
        <v>413</v>
      </c>
      <c r="E94">
        <v>2029</v>
      </c>
      <c r="F94" s="223">
        <v>47210</v>
      </c>
      <c r="H94" t="s">
        <v>418</v>
      </c>
      <c r="I94" t="s">
        <v>419</v>
      </c>
    </row>
    <row r="95" spans="2:9">
      <c r="B95" t="s">
        <v>282</v>
      </c>
      <c r="C95" t="s">
        <v>286</v>
      </c>
      <c r="D95" t="s">
        <v>413</v>
      </c>
      <c r="E95">
        <v>2029</v>
      </c>
      <c r="F95" s="223">
        <v>47239</v>
      </c>
      <c r="H95" t="s">
        <v>428</v>
      </c>
      <c r="I95" t="s">
        <v>421</v>
      </c>
    </row>
    <row r="96" spans="2:9">
      <c r="B96" t="s">
        <v>282</v>
      </c>
      <c r="C96" t="s">
        <v>286</v>
      </c>
      <c r="D96" t="s">
        <v>413</v>
      </c>
      <c r="E96">
        <v>2029</v>
      </c>
      <c r="F96" s="223">
        <v>47246</v>
      </c>
      <c r="H96" t="s">
        <v>428</v>
      </c>
      <c r="I96" t="s">
        <v>422</v>
      </c>
    </row>
    <row r="97" spans="2:9">
      <c r="B97" t="s">
        <v>282</v>
      </c>
      <c r="C97" t="s">
        <v>286</v>
      </c>
      <c r="D97" t="s">
        <v>413</v>
      </c>
      <c r="E97">
        <v>2029</v>
      </c>
      <c r="F97" s="223">
        <v>47248</v>
      </c>
      <c r="H97" t="s">
        <v>423</v>
      </c>
      <c r="I97" t="s">
        <v>424</v>
      </c>
    </row>
    <row r="98" spans="2:9">
      <c r="B98" t="s">
        <v>282</v>
      </c>
      <c r="C98" t="s">
        <v>286</v>
      </c>
      <c r="D98" t="s">
        <v>413</v>
      </c>
      <c r="E98">
        <v>2029</v>
      </c>
      <c r="F98" s="223">
        <v>47259</v>
      </c>
      <c r="H98" t="s">
        <v>418</v>
      </c>
      <c r="I98" t="s">
        <v>425</v>
      </c>
    </row>
    <row r="99" spans="2:9">
      <c r="B99" t="s">
        <v>282</v>
      </c>
      <c r="C99" t="s">
        <v>286</v>
      </c>
      <c r="D99" t="s">
        <v>413</v>
      </c>
      <c r="E99">
        <v>2029</v>
      </c>
      <c r="F99" s="223">
        <v>47313</v>
      </c>
      <c r="H99" t="s">
        <v>414</v>
      </c>
      <c r="I99" t="s">
        <v>426</v>
      </c>
    </row>
    <row r="100" spans="2:9">
      <c r="B100" t="s">
        <v>282</v>
      </c>
      <c r="C100" t="s">
        <v>286</v>
      </c>
      <c r="D100" t="s">
        <v>413</v>
      </c>
      <c r="E100">
        <v>2029</v>
      </c>
      <c r="F100" s="223">
        <v>47345</v>
      </c>
      <c r="H100" t="s">
        <v>433</v>
      </c>
      <c r="I100" t="s">
        <v>427</v>
      </c>
    </row>
    <row r="101" spans="2:9">
      <c r="B101" t="s">
        <v>282</v>
      </c>
      <c r="C101" t="s">
        <v>286</v>
      </c>
      <c r="D101" t="s">
        <v>413</v>
      </c>
      <c r="E101">
        <v>2029</v>
      </c>
      <c r="F101" s="223">
        <v>47423</v>
      </c>
      <c r="H101" t="s">
        <v>423</v>
      </c>
      <c r="I101" t="s">
        <v>429</v>
      </c>
    </row>
    <row r="102" spans="2:9">
      <c r="B102" t="s">
        <v>282</v>
      </c>
      <c r="C102" t="s">
        <v>286</v>
      </c>
      <c r="D102" t="s">
        <v>413</v>
      </c>
      <c r="E102">
        <v>2029</v>
      </c>
      <c r="F102" s="223">
        <v>47433</v>
      </c>
      <c r="H102" t="s">
        <v>420</v>
      </c>
      <c r="I102" t="s">
        <v>430</v>
      </c>
    </row>
    <row r="103" spans="2:9">
      <c r="B103" t="s">
        <v>282</v>
      </c>
      <c r="C103" t="s">
        <v>286</v>
      </c>
      <c r="D103" t="s">
        <v>413</v>
      </c>
      <c r="E103">
        <v>2029</v>
      </c>
      <c r="F103" s="223">
        <v>47477</v>
      </c>
      <c r="H103" t="s">
        <v>428</v>
      </c>
      <c r="I103" t="s">
        <v>431</v>
      </c>
    </row>
    <row r="104" spans="2:9">
      <c r="B104" t="s">
        <v>282</v>
      </c>
      <c r="C104" t="s">
        <v>286</v>
      </c>
      <c r="D104" t="s">
        <v>413</v>
      </c>
      <c r="E104">
        <v>2029</v>
      </c>
      <c r="F104" s="223">
        <v>47478</v>
      </c>
      <c r="H104" t="s">
        <v>433</v>
      </c>
      <c r="I104" t="s">
        <v>432</v>
      </c>
    </row>
    <row r="105" spans="2:9">
      <c r="B105" t="s">
        <v>282</v>
      </c>
      <c r="C105" t="s">
        <v>286</v>
      </c>
      <c r="D105" t="s">
        <v>413</v>
      </c>
      <c r="E105">
        <v>2030</v>
      </c>
      <c r="F105" s="223">
        <v>47484</v>
      </c>
      <c r="H105" t="s">
        <v>428</v>
      </c>
      <c r="I105" t="s">
        <v>415</v>
      </c>
    </row>
    <row r="106" spans="2:9">
      <c r="B106" t="s">
        <v>282</v>
      </c>
      <c r="C106" t="s">
        <v>286</v>
      </c>
      <c r="D106" t="s">
        <v>413</v>
      </c>
      <c r="E106">
        <v>2030</v>
      </c>
      <c r="F106" s="223">
        <v>47592</v>
      </c>
      <c r="H106" t="s">
        <v>416</v>
      </c>
      <c r="I106" t="s">
        <v>417</v>
      </c>
    </row>
    <row r="107" spans="2:9">
      <c r="B107" t="s">
        <v>282</v>
      </c>
      <c r="C107" t="s">
        <v>286</v>
      </c>
      <c r="D107" t="s">
        <v>413</v>
      </c>
      <c r="E107">
        <v>2030</v>
      </c>
      <c r="F107" s="223">
        <v>47595</v>
      </c>
      <c r="H107" t="s">
        <v>418</v>
      </c>
      <c r="I107" t="s">
        <v>419</v>
      </c>
    </row>
    <row r="108" spans="2:9">
      <c r="B108" t="s">
        <v>282</v>
      </c>
      <c r="C108" t="s">
        <v>286</v>
      </c>
      <c r="D108" t="s">
        <v>413</v>
      </c>
      <c r="E108">
        <v>2030</v>
      </c>
      <c r="F108" s="223">
        <v>47604</v>
      </c>
      <c r="H108" t="s">
        <v>433</v>
      </c>
      <c r="I108" t="s">
        <v>421</v>
      </c>
    </row>
    <row r="109" spans="2:9">
      <c r="B109" t="s">
        <v>282</v>
      </c>
      <c r="C109" t="s">
        <v>286</v>
      </c>
      <c r="D109" t="s">
        <v>413</v>
      </c>
      <c r="E109">
        <v>2030</v>
      </c>
      <c r="F109" s="223">
        <v>47611</v>
      </c>
      <c r="H109" t="s">
        <v>433</v>
      </c>
      <c r="I109" t="s">
        <v>422</v>
      </c>
    </row>
    <row r="110" spans="2:9">
      <c r="B110" t="s">
        <v>282</v>
      </c>
      <c r="C110" t="s">
        <v>286</v>
      </c>
      <c r="D110" t="s">
        <v>413</v>
      </c>
      <c r="E110">
        <v>2030</v>
      </c>
      <c r="F110" s="223">
        <v>47633</v>
      </c>
      <c r="H110" t="s">
        <v>423</v>
      </c>
      <c r="I110" t="s">
        <v>424</v>
      </c>
    </row>
    <row r="111" spans="2:9">
      <c r="B111" t="s">
        <v>282</v>
      </c>
      <c r="C111" t="s">
        <v>286</v>
      </c>
      <c r="D111" t="s">
        <v>413</v>
      </c>
      <c r="E111">
        <v>2030</v>
      </c>
      <c r="F111" s="223">
        <v>47644</v>
      </c>
      <c r="H111" t="s">
        <v>418</v>
      </c>
      <c r="I111" t="s">
        <v>425</v>
      </c>
    </row>
    <row r="112" spans="2:9">
      <c r="B112" t="s">
        <v>282</v>
      </c>
      <c r="C112" t="s">
        <v>286</v>
      </c>
      <c r="D112" t="s">
        <v>413</v>
      </c>
      <c r="E112">
        <v>2030</v>
      </c>
      <c r="F112" s="223">
        <v>47678</v>
      </c>
      <c r="H112" t="s">
        <v>420</v>
      </c>
      <c r="I112" t="s">
        <v>426</v>
      </c>
    </row>
    <row r="113" spans="2:9">
      <c r="B113" t="s">
        <v>282</v>
      </c>
      <c r="C113" t="s">
        <v>286</v>
      </c>
      <c r="D113" t="s">
        <v>413</v>
      </c>
      <c r="E113">
        <v>2030</v>
      </c>
      <c r="F113" s="223">
        <v>47710</v>
      </c>
      <c r="H113" t="s">
        <v>423</v>
      </c>
      <c r="I113" t="s">
        <v>427</v>
      </c>
    </row>
    <row r="114" spans="2:9">
      <c r="B114" t="s">
        <v>282</v>
      </c>
      <c r="C114" t="s">
        <v>286</v>
      </c>
      <c r="D114" t="s">
        <v>413</v>
      </c>
      <c r="E114">
        <v>2030</v>
      </c>
      <c r="F114" s="223">
        <v>47788</v>
      </c>
      <c r="H114" t="s">
        <v>416</v>
      </c>
      <c r="I114" t="s">
        <v>429</v>
      </c>
    </row>
    <row r="115" spans="2:9">
      <c r="B115" t="s">
        <v>282</v>
      </c>
      <c r="C115" t="s">
        <v>286</v>
      </c>
      <c r="D115" t="s">
        <v>413</v>
      </c>
      <c r="E115">
        <v>2030</v>
      </c>
      <c r="F115" s="223">
        <v>47798</v>
      </c>
      <c r="H115" t="s">
        <v>418</v>
      </c>
      <c r="I115" t="s">
        <v>430</v>
      </c>
    </row>
    <row r="116" spans="2:9">
      <c r="B116" t="s">
        <v>282</v>
      </c>
      <c r="C116" t="s">
        <v>286</v>
      </c>
      <c r="D116" t="s">
        <v>413</v>
      </c>
      <c r="E116">
        <v>2030</v>
      </c>
      <c r="F116" s="223">
        <v>47842</v>
      </c>
      <c r="H116" t="s">
        <v>433</v>
      </c>
      <c r="I116" t="s">
        <v>431</v>
      </c>
    </row>
    <row r="117" spans="2:9">
      <c r="B117" t="s">
        <v>282</v>
      </c>
      <c r="C117" t="s">
        <v>286</v>
      </c>
      <c r="D117" t="s">
        <v>413</v>
      </c>
      <c r="E117">
        <v>2030</v>
      </c>
      <c r="F117" s="223">
        <v>47843</v>
      </c>
      <c r="H117" t="s">
        <v>423</v>
      </c>
      <c r="I117" t="s">
        <v>432</v>
      </c>
    </row>
    <row r="118" spans="2:9">
      <c r="B118" t="s">
        <v>282</v>
      </c>
      <c r="C118" t="s">
        <v>286</v>
      </c>
      <c r="D118" t="s">
        <v>413</v>
      </c>
      <c r="E118">
        <v>2031</v>
      </c>
      <c r="F118" s="223">
        <v>47849</v>
      </c>
      <c r="H118" t="s">
        <v>433</v>
      </c>
      <c r="I118" t="s">
        <v>415</v>
      </c>
    </row>
    <row r="119" spans="2:9">
      <c r="B119" t="s">
        <v>282</v>
      </c>
      <c r="C119" t="s">
        <v>286</v>
      </c>
      <c r="D119" t="s">
        <v>413</v>
      </c>
      <c r="E119">
        <v>2031</v>
      </c>
      <c r="F119" s="223">
        <v>47949</v>
      </c>
      <c r="H119" t="s">
        <v>416</v>
      </c>
      <c r="I119" t="s">
        <v>417</v>
      </c>
    </row>
    <row r="120" spans="2:9">
      <c r="B120" t="s">
        <v>282</v>
      </c>
      <c r="C120" t="s">
        <v>286</v>
      </c>
      <c r="D120" t="s">
        <v>413</v>
      </c>
      <c r="E120">
        <v>2031</v>
      </c>
      <c r="F120" s="223">
        <v>47952</v>
      </c>
      <c r="H120" t="s">
        <v>418</v>
      </c>
      <c r="I120" t="s">
        <v>419</v>
      </c>
    </row>
    <row r="121" spans="2:9">
      <c r="B121" t="s">
        <v>282</v>
      </c>
      <c r="C121" t="s">
        <v>286</v>
      </c>
      <c r="D121" t="s">
        <v>413</v>
      </c>
      <c r="E121">
        <v>2031</v>
      </c>
      <c r="F121" s="223">
        <v>47969</v>
      </c>
      <c r="H121" t="s">
        <v>423</v>
      </c>
      <c r="I121" t="s">
        <v>421</v>
      </c>
    </row>
    <row r="122" spans="2:9">
      <c r="B122" t="s">
        <v>282</v>
      </c>
      <c r="C122" t="s">
        <v>286</v>
      </c>
      <c r="D122" t="s">
        <v>413</v>
      </c>
      <c r="E122">
        <v>2031</v>
      </c>
      <c r="F122" s="223">
        <v>47976</v>
      </c>
      <c r="H122" t="s">
        <v>423</v>
      </c>
      <c r="I122" t="s">
        <v>422</v>
      </c>
    </row>
    <row r="123" spans="2:9">
      <c r="B123" t="s">
        <v>282</v>
      </c>
      <c r="C123" t="s">
        <v>286</v>
      </c>
      <c r="D123" t="s">
        <v>413</v>
      </c>
      <c r="E123">
        <v>2031</v>
      </c>
      <c r="F123" s="223">
        <v>47990</v>
      </c>
      <c r="H123" t="s">
        <v>423</v>
      </c>
      <c r="I123" t="s">
        <v>424</v>
      </c>
    </row>
    <row r="124" spans="2:9">
      <c r="B124" t="s">
        <v>282</v>
      </c>
      <c r="C124" t="s">
        <v>286</v>
      </c>
      <c r="D124" t="s">
        <v>413</v>
      </c>
      <c r="E124">
        <v>2031</v>
      </c>
      <c r="F124" s="223">
        <v>48001</v>
      </c>
      <c r="H124" t="s">
        <v>418</v>
      </c>
      <c r="I124" t="s">
        <v>425</v>
      </c>
    </row>
    <row r="125" spans="2:9">
      <c r="B125" t="s">
        <v>282</v>
      </c>
      <c r="C125" t="s">
        <v>286</v>
      </c>
      <c r="D125" t="s">
        <v>413</v>
      </c>
      <c r="E125">
        <v>2031</v>
      </c>
      <c r="F125" s="223">
        <v>48043</v>
      </c>
      <c r="H125" t="s">
        <v>418</v>
      </c>
      <c r="I125" t="s">
        <v>426</v>
      </c>
    </row>
    <row r="126" spans="2:9">
      <c r="B126" t="s">
        <v>282</v>
      </c>
      <c r="C126" t="s">
        <v>286</v>
      </c>
      <c r="D126" t="s">
        <v>413</v>
      </c>
      <c r="E126">
        <v>2031</v>
      </c>
      <c r="F126" s="223">
        <v>48075</v>
      </c>
      <c r="H126" t="s">
        <v>416</v>
      </c>
      <c r="I126" t="s">
        <v>427</v>
      </c>
    </row>
    <row r="127" spans="2:9">
      <c r="B127" t="s">
        <v>282</v>
      </c>
      <c r="C127" t="s">
        <v>286</v>
      </c>
      <c r="D127" t="s">
        <v>413</v>
      </c>
      <c r="E127">
        <v>2031</v>
      </c>
      <c r="F127" s="223">
        <v>48153</v>
      </c>
      <c r="H127" t="s">
        <v>414</v>
      </c>
      <c r="I127" t="s">
        <v>429</v>
      </c>
    </row>
    <row r="128" spans="2:9">
      <c r="B128" t="s">
        <v>282</v>
      </c>
      <c r="C128" t="s">
        <v>286</v>
      </c>
      <c r="D128" t="s">
        <v>413</v>
      </c>
      <c r="E128">
        <v>2031</v>
      </c>
      <c r="F128" s="223">
        <v>48163</v>
      </c>
      <c r="H128" t="s">
        <v>428</v>
      </c>
      <c r="I128" t="s">
        <v>430</v>
      </c>
    </row>
    <row r="129" spans="2:9">
      <c r="B129" t="s">
        <v>282</v>
      </c>
      <c r="C129" t="s">
        <v>286</v>
      </c>
      <c r="D129" t="s">
        <v>413</v>
      </c>
      <c r="E129">
        <v>2031</v>
      </c>
      <c r="F129" s="223">
        <v>48207</v>
      </c>
      <c r="H129" t="s">
        <v>423</v>
      </c>
      <c r="I129" t="s">
        <v>431</v>
      </c>
    </row>
    <row r="130" spans="2:9">
      <c r="B130" t="s">
        <v>282</v>
      </c>
      <c r="C130" t="s">
        <v>286</v>
      </c>
      <c r="D130" t="s">
        <v>413</v>
      </c>
      <c r="E130">
        <v>2031</v>
      </c>
      <c r="F130" s="223">
        <v>48208</v>
      </c>
      <c r="H130" t="s">
        <v>416</v>
      </c>
      <c r="I130" t="s">
        <v>432</v>
      </c>
    </row>
    <row r="131" spans="2:9">
      <c r="B131" t="s">
        <v>282</v>
      </c>
      <c r="C131" t="s">
        <v>286</v>
      </c>
      <c r="D131" t="s">
        <v>413</v>
      </c>
      <c r="E131">
        <v>2032</v>
      </c>
      <c r="F131" s="223">
        <v>48214</v>
      </c>
      <c r="H131" t="s">
        <v>423</v>
      </c>
      <c r="I131" t="s">
        <v>415</v>
      </c>
    </row>
    <row r="132" spans="2:9">
      <c r="B132" t="s">
        <v>282</v>
      </c>
      <c r="C132" t="s">
        <v>286</v>
      </c>
      <c r="D132" t="s">
        <v>413</v>
      </c>
      <c r="E132">
        <v>2032</v>
      </c>
      <c r="F132" s="223">
        <v>48299</v>
      </c>
      <c r="H132" t="s">
        <v>416</v>
      </c>
      <c r="I132" t="s">
        <v>417</v>
      </c>
    </row>
    <row r="133" spans="2:9">
      <c r="B133" t="s">
        <v>282</v>
      </c>
      <c r="C133" t="s">
        <v>286</v>
      </c>
      <c r="D133" t="s">
        <v>413</v>
      </c>
      <c r="E133">
        <v>2032</v>
      </c>
      <c r="F133" s="223">
        <v>48302</v>
      </c>
      <c r="H133" t="s">
        <v>418</v>
      </c>
      <c r="I133" t="s">
        <v>419</v>
      </c>
    </row>
    <row r="134" spans="2:9">
      <c r="B134" t="s">
        <v>282</v>
      </c>
      <c r="C134" t="s">
        <v>286</v>
      </c>
      <c r="D134" t="s">
        <v>413</v>
      </c>
      <c r="E134">
        <v>2032</v>
      </c>
      <c r="F134" s="223">
        <v>48335</v>
      </c>
      <c r="H134" t="s">
        <v>414</v>
      </c>
      <c r="I134" t="s">
        <v>421</v>
      </c>
    </row>
    <row r="135" spans="2:9">
      <c r="B135" t="s">
        <v>282</v>
      </c>
      <c r="C135" t="s">
        <v>286</v>
      </c>
      <c r="D135" t="s">
        <v>413</v>
      </c>
      <c r="E135">
        <v>2032</v>
      </c>
      <c r="F135" s="223">
        <v>48340</v>
      </c>
      <c r="H135" t="s">
        <v>423</v>
      </c>
      <c r="I135" t="s">
        <v>424</v>
      </c>
    </row>
    <row r="136" spans="2:9">
      <c r="B136" t="s">
        <v>282</v>
      </c>
      <c r="C136" t="s">
        <v>286</v>
      </c>
      <c r="D136" t="s">
        <v>413</v>
      </c>
      <c r="E136">
        <v>2032</v>
      </c>
      <c r="F136" s="223">
        <v>48342</v>
      </c>
      <c r="H136" t="s">
        <v>414</v>
      </c>
      <c r="I136" t="s">
        <v>422</v>
      </c>
    </row>
    <row r="137" spans="2:9">
      <c r="B137" t="s">
        <v>282</v>
      </c>
      <c r="C137" t="s">
        <v>286</v>
      </c>
      <c r="D137" t="s">
        <v>413</v>
      </c>
      <c r="E137">
        <v>2032</v>
      </c>
      <c r="F137" s="223">
        <v>48351</v>
      </c>
      <c r="H137" t="s">
        <v>418</v>
      </c>
      <c r="I137" t="s">
        <v>425</v>
      </c>
    </row>
    <row r="138" spans="2:9">
      <c r="B138" t="s">
        <v>282</v>
      </c>
      <c r="C138" t="s">
        <v>286</v>
      </c>
      <c r="D138" t="s">
        <v>413</v>
      </c>
      <c r="E138">
        <v>2032</v>
      </c>
      <c r="F138" s="223">
        <v>48409</v>
      </c>
      <c r="H138" t="s">
        <v>433</v>
      </c>
      <c r="I138" t="s">
        <v>426</v>
      </c>
    </row>
    <row r="139" spans="2:9">
      <c r="B139" t="s">
        <v>282</v>
      </c>
      <c r="C139" t="s">
        <v>286</v>
      </c>
      <c r="D139" t="s">
        <v>413</v>
      </c>
      <c r="E139">
        <v>2032</v>
      </c>
      <c r="F139" s="223">
        <v>48441</v>
      </c>
      <c r="H139" t="s">
        <v>420</v>
      </c>
      <c r="I139" t="s">
        <v>427</v>
      </c>
    </row>
    <row r="140" spans="2:9">
      <c r="B140" t="s">
        <v>282</v>
      </c>
      <c r="C140" t="s">
        <v>286</v>
      </c>
      <c r="D140" t="s">
        <v>413</v>
      </c>
      <c r="E140">
        <v>2032</v>
      </c>
      <c r="F140" s="223">
        <v>48519</v>
      </c>
      <c r="H140" t="s">
        <v>418</v>
      </c>
      <c r="I140" t="s">
        <v>429</v>
      </c>
    </row>
    <row r="141" spans="2:9">
      <c r="B141" t="s">
        <v>282</v>
      </c>
      <c r="C141" t="s">
        <v>286</v>
      </c>
      <c r="D141" t="s">
        <v>413</v>
      </c>
      <c r="E141">
        <v>2032</v>
      </c>
      <c r="F141" s="223">
        <v>48529</v>
      </c>
      <c r="H141" t="s">
        <v>423</v>
      </c>
      <c r="I141" t="s">
        <v>430</v>
      </c>
    </row>
    <row r="142" spans="2:9">
      <c r="B142" t="s">
        <v>282</v>
      </c>
      <c r="C142" t="s">
        <v>286</v>
      </c>
      <c r="D142" t="s">
        <v>413</v>
      </c>
      <c r="E142">
        <v>2032</v>
      </c>
      <c r="F142" s="223">
        <v>48573</v>
      </c>
      <c r="H142" t="s">
        <v>414</v>
      </c>
      <c r="I142" t="s">
        <v>431</v>
      </c>
    </row>
    <row r="143" spans="2:9">
      <c r="B143" t="s">
        <v>282</v>
      </c>
      <c r="C143" t="s">
        <v>286</v>
      </c>
      <c r="D143" t="s">
        <v>413</v>
      </c>
      <c r="E143">
        <v>2032</v>
      </c>
      <c r="F143" s="223">
        <v>48574</v>
      </c>
      <c r="H143" t="s">
        <v>420</v>
      </c>
      <c r="I143" t="s">
        <v>432</v>
      </c>
    </row>
    <row r="144" spans="2:9">
      <c r="B144" t="s">
        <v>282</v>
      </c>
      <c r="C144" t="s">
        <v>286</v>
      </c>
      <c r="D144" t="s">
        <v>413</v>
      </c>
      <c r="E144">
        <v>2033</v>
      </c>
      <c r="F144" s="223">
        <v>48580</v>
      </c>
      <c r="H144" t="s">
        <v>414</v>
      </c>
      <c r="I144" t="s">
        <v>415</v>
      </c>
    </row>
    <row r="145" spans="2:9">
      <c r="B145" t="s">
        <v>282</v>
      </c>
      <c r="C145" t="s">
        <v>286</v>
      </c>
      <c r="D145" t="s">
        <v>413</v>
      </c>
      <c r="E145">
        <v>2033</v>
      </c>
      <c r="F145" s="223">
        <v>48684</v>
      </c>
      <c r="H145" t="s">
        <v>416</v>
      </c>
      <c r="I145" t="s">
        <v>417</v>
      </c>
    </row>
    <row r="146" spans="2:9">
      <c r="B146" t="s">
        <v>282</v>
      </c>
      <c r="C146" t="s">
        <v>286</v>
      </c>
      <c r="D146" t="s">
        <v>413</v>
      </c>
      <c r="E146">
        <v>2033</v>
      </c>
      <c r="F146" s="223">
        <v>48687</v>
      </c>
      <c r="H146" t="s">
        <v>418</v>
      </c>
      <c r="I146" t="s">
        <v>419</v>
      </c>
    </row>
    <row r="147" spans="2:9">
      <c r="B147" t="s">
        <v>282</v>
      </c>
      <c r="C147" t="s">
        <v>286</v>
      </c>
      <c r="D147" t="s">
        <v>413</v>
      </c>
      <c r="E147">
        <v>2033</v>
      </c>
      <c r="F147" s="223">
        <v>48700</v>
      </c>
      <c r="H147" t="s">
        <v>420</v>
      </c>
      <c r="I147" t="s">
        <v>421</v>
      </c>
    </row>
    <row r="148" spans="2:9">
      <c r="B148" t="s">
        <v>282</v>
      </c>
      <c r="C148" t="s">
        <v>286</v>
      </c>
      <c r="D148" t="s">
        <v>413</v>
      </c>
      <c r="E148">
        <v>2033</v>
      </c>
      <c r="F148" s="223">
        <v>48707</v>
      </c>
      <c r="H148" t="s">
        <v>420</v>
      </c>
      <c r="I148" t="s">
        <v>422</v>
      </c>
    </row>
    <row r="149" spans="2:9">
      <c r="B149" t="s">
        <v>282</v>
      </c>
      <c r="C149" t="s">
        <v>286</v>
      </c>
      <c r="D149" t="s">
        <v>413</v>
      </c>
      <c r="E149">
        <v>2033</v>
      </c>
      <c r="F149" s="223">
        <v>48725</v>
      </c>
      <c r="H149" t="s">
        <v>423</v>
      </c>
      <c r="I149" t="s">
        <v>424</v>
      </c>
    </row>
    <row r="150" spans="2:9">
      <c r="B150" t="s">
        <v>282</v>
      </c>
      <c r="C150" t="s">
        <v>286</v>
      </c>
      <c r="D150" t="s">
        <v>413</v>
      </c>
      <c r="E150">
        <v>2033</v>
      </c>
      <c r="F150" s="223">
        <v>48736</v>
      </c>
      <c r="H150" t="s">
        <v>418</v>
      </c>
      <c r="I150" t="s">
        <v>425</v>
      </c>
    </row>
    <row r="151" spans="2:9">
      <c r="B151" t="s">
        <v>282</v>
      </c>
      <c r="C151" t="s">
        <v>286</v>
      </c>
      <c r="D151" t="s">
        <v>413</v>
      </c>
      <c r="E151">
        <v>2033</v>
      </c>
      <c r="F151" s="223">
        <v>48774</v>
      </c>
      <c r="H151" t="s">
        <v>423</v>
      </c>
      <c r="I151" t="s">
        <v>426</v>
      </c>
    </row>
    <row r="152" spans="2:9">
      <c r="B152" t="s">
        <v>282</v>
      </c>
      <c r="C152" t="s">
        <v>286</v>
      </c>
      <c r="D152" t="s">
        <v>413</v>
      </c>
      <c r="E152">
        <v>2033</v>
      </c>
      <c r="F152" s="223">
        <v>48806</v>
      </c>
      <c r="H152" t="s">
        <v>418</v>
      </c>
      <c r="I152" t="s">
        <v>427</v>
      </c>
    </row>
    <row r="153" spans="2:9">
      <c r="B153" t="s">
        <v>282</v>
      </c>
      <c r="C153" t="s">
        <v>286</v>
      </c>
      <c r="D153" t="s">
        <v>413</v>
      </c>
      <c r="E153">
        <v>2033</v>
      </c>
      <c r="F153" s="223">
        <v>48884</v>
      </c>
      <c r="H153" t="s">
        <v>428</v>
      </c>
      <c r="I153" t="s">
        <v>429</v>
      </c>
    </row>
    <row r="154" spans="2:9">
      <c r="B154" t="s">
        <v>282</v>
      </c>
      <c r="C154" t="s">
        <v>286</v>
      </c>
      <c r="D154" t="s">
        <v>413</v>
      </c>
      <c r="E154">
        <v>2033</v>
      </c>
      <c r="F154" s="223">
        <v>48894</v>
      </c>
      <c r="H154" t="s">
        <v>416</v>
      </c>
      <c r="I154" t="s">
        <v>430</v>
      </c>
    </row>
    <row r="155" spans="2:9">
      <c r="B155" t="s">
        <v>282</v>
      </c>
      <c r="C155" t="s">
        <v>286</v>
      </c>
      <c r="D155" t="s">
        <v>413</v>
      </c>
      <c r="E155">
        <v>2033</v>
      </c>
      <c r="F155" s="223">
        <v>48938</v>
      </c>
      <c r="H155" t="s">
        <v>420</v>
      </c>
      <c r="I155" t="s">
        <v>431</v>
      </c>
    </row>
    <row r="156" spans="2:9">
      <c r="B156" t="s">
        <v>282</v>
      </c>
      <c r="C156" t="s">
        <v>286</v>
      </c>
      <c r="D156" t="s">
        <v>413</v>
      </c>
      <c r="E156">
        <v>2033</v>
      </c>
      <c r="F156" s="223">
        <v>48939</v>
      </c>
      <c r="H156" t="s">
        <v>418</v>
      </c>
      <c r="I156" t="s">
        <v>432</v>
      </c>
    </row>
    <row r="157" spans="2:9">
      <c r="B157" t="s">
        <v>282</v>
      </c>
      <c r="C157" t="s">
        <v>286</v>
      </c>
      <c r="D157" t="s">
        <v>413</v>
      </c>
      <c r="E157">
        <v>2034</v>
      </c>
      <c r="F157" s="223">
        <v>48945</v>
      </c>
      <c r="H157" t="s">
        <v>420</v>
      </c>
      <c r="I157" t="s">
        <v>415</v>
      </c>
    </row>
    <row r="158" spans="2:9">
      <c r="B158" t="s">
        <v>282</v>
      </c>
      <c r="C158" t="s">
        <v>286</v>
      </c>
      <c r="D158" t="s">
        <v>413</v>
      </c>
      <c r="E158">
        <v>2034</v>
      </c>
      <c r="F158" s="223">
        <v>49041</v>
      </c>
      <c r="H158" t="s">
        <v>416</v>
      </c>
      <c r="I158" t="s">
        <v>417</v>
      </c>
    </row>
    <row r="159" spans="2:9">
      <c r="B159" t="s">
        <v>282</v>
      </c>
      <c r="C159" t="s">
        <v>286</v>
      </c>
      <c r="D159" t="s">
        <v>413</v>
      </c>
      <c r="E159">
        <v>2034</v>
      </c>
      <c r="F159" s="223">
        <v>49044</v>
      </c>
      <c r="H159" t="s">
        <v>418</v>
      </c>
      <c r="I159" t="s">
        <v>419</v>
      </c>
    </row>
    <row r="160" spans="2:9">
      <c r="B160" t="s">
        <v>282</v>
      </c>
      <c r="C160" t="s">
        <v>286</v>
      </c>
      <c r="D160" t="s">
        <v>413</v>
      </c>
      <c r="E160">
        <v>2034</v>
      </c>
      <c r="F160" s="223">
        <v>49065</v>
      </c>
      <c r="H160" t="s">
        <v>418</v>
      </c>
      <c r="I160" t="s">
        <v>421</v>
      </c>
    </row>
    <row r="161" spans="2:9">
      <c r="B161" t="s">
        <v>282</v>
      </c>
      <c r="C161" t="s">
        <v>286</v>
      </c>
      <c r="D161" t="s">
        <v>413</v>
      </c>
      <c r="E161">
        <v>2034</v>
      </c>
      <c r="F161" s="223">
        <v>49072</v>
      </c>
      <c r="H161" t="s">
        <v>418</v>
      </c>
      <c r="I161" t="s">
        <v>422</v>
      </c>
    </row>
    <row r="162" spans="2:9">
      <c r="B162" t="s">
        <v>282</v>
      </c>
      <c r="C162" t="s">
        <v>286</v>
      </c>
      <c r="D162" t="s">
        <v>413</v>
      </c>
      <c r="E162">
        <v>2034</v>
      </c>
      <c r="F162" s="223">
        <v>49082</v>
      </c>
      <c r="H162" t="s">
        <v>423</v>
      </c>
      <c r="I162" t="s">
        <v>424</v>
      </c>
    </row>
    <row r="163" spans="2:9">
      <c r="B163" t="s">
        <v>282</v>
      </c>
      <c r="C163" t="s">
        <v>286</v>
      </c>
      <c r="D163" t="s">
        <v>413</v>
      </c>
      <c r="E163">
        <v>2034</v>
      </c>
      <c r="F163" s="223">
        <v>49093</v>
      </c>
      <c r="H163" t="s">
        <v>418</v>
      </c>
      <c r="I163" t="s">
        <v>425</v>
      </c>
    </row>
    <row r="164" spans="2:9">
      <c r="B164" t="s">
        <v>282</v>
      </c>
      <c r="C164" t="s">
        <v>286</v>
      </c>
      <c r="D164" t="s">
        <v>413</v>
      </c>
      <c r="E164">
        <v>2034</v>
      </c>
      <c r="F164" s="223">
        <v>49139</v>
      </c>
      <c r="H164" t="s">
        <v>416</v>
      </c>
      <c r="I164" t="s">
        <v>426</v>
      </c>
    </row>
    <row r="165" spans="2:9">
      <c r="B165" t="s">
        <v>282</v>
      </c>
      <c r="C165" t="s">
        <v>286</v>
      </c>
      <c r="D165" t="s">
        <v>413</v>
      </c>
      <c r="E165">
        <v>2034</v>
      </c>
      <c r="F165" s="223">
        <v>49171</v>
      </c>
      <c r="H165" t="s">
        <v>428</v>
      </c>
      <c r="I165" t="s">
        <v>427</v>
      </c>
    </row>
    <row r="166" spans="2:9">
      <c r="B166" t="s">
        <v>282</v>
      </c>
      <c r="C166" t="s">
        <v>286</v>
      </c>
      <c r="D166" t="s">
        <v>413</v>
      </c>
      <c r="E166">
        <v>2034</v>
      </c>
      <c r="F166" s="223">
        <v>49249</v>
      </c>
      <c r="H166" t="s">
        <v>433</v>
      </c>
      <c r="I166" t="s">
        <v>429</v>
      </c>
    </row>
    <row r="167" spans="2:9">
      <c r="B167" t="s">
        <v>282</v>
      </c>
      <c r="C167" t="s">
        <v>286</v>
      </c>
      <c r="D167" t="s">
        <v>413</v>
      </c>
      <c r="E167">
        <v>2034</v>
      </c>
      <c r="F167" s="223">
        <v>49259</v>
      </c>
      <c r="H167" t="s">
        <v>414</v>
      </c>
      <c r="I167" t="s">
        <v>430</v>
      </c>
    </row>
    <row r="168" spans="2:9">
      <c r="B168" t="s">
        <v>282</v>
      </c>
      <c r="C168" t="s">
        <v>286</v>
      </c>
      <c r="D168" t="s">
        <v>413</v>
      </c>
      <c r="E168">
        <v>2034</v>
      </c>
      <c r="F168" s="223">
        <v>49303</v>
      </c>
      <c r="H168" t="s">
        <v>418</v>
      </c>
      <c r="I168" t="s">
        <v>431</v>
      </c>
    </row>
    <row r="169" spans="2:9">
      <c r="B169" t="s">
        <v>282</v>
      </c>
      <c r="C169" t="s">
        <v>286</v>
      </c>
      <c r="D169" t="s">
        <v>413</v>
      </c>
      <c r="E169">
        <v>2034</v>
      </c>
      <c r="F169" s="223">
        <v>49304</v>
      </c>
      <c r="H169" t="s">
        <v>428</v>
      </c>
      <c r="I169" t="s">
        <v>432</v>
      </c>
    </row>
    <row r="170" spans="2:9">
      <c r="B170" t="s">
        <v>282</v>
      </c>
      <c r="C170" t="s">
        <v>286</v>
      </c>
      <c r="D170" t="s">
        <v>413</v>
      </c>
      <c r="E170">
        <v>2035</v>
      </c>
      <c r="F170" s="223">
        <v>49310</v>
      </c>
      <c r="H170" t="s">
        <v>418</v>
      </c>
      <c r="I170" t="s">
        <v>415</v>
      </c>
    </row>
    <row r="171" spans="2:9">
      <c r="B171" t="s">
        <v>282</v>
      </c>
      <c r="C171" t="s">
        <v>286</v>
      </c>
      <c r="D171" t="s">
        <v>413</v>
      </c>
      <c r="E171">
        <v>2035</v>
      </c>
      <c r="F171" s="223">
        <v>49391</v>
      </c>
      <c r="H171" t="s">
        <v>416</v>
      </c>
      <c r="I171" t="s">
        <v>417</v>
      </c>
    </row>
    <row r="172" spans="2:9">
      <c r="B172" t="s">
        <v>282</v>
      </c>
      <c r="C172" t="s">
        <v>286</v>
      </c>
      <c r="D172" t="s">
        <v>413</v>
      </c>
      <c r="E172">
        <v>2035</v>
      </c>
      <c r="F172" s="223">
        <v>49394</v>
      </c>
      <c r="H172" t="s">
        <v>418</v>
      </c>
      <c r="I172" t="s">
        <v>419</v>
      </c>
    </row>
    <row r="173" spans="2:9">
      <c r="B173" t="s">
        <v>282</v>
      </c>
      <c r="C173" t="s">
        <v>286</v>
      </c>
      <c r="D173" t="s">
        <v>413</v>
      </c>
      <c r="E173">
        <v>2035</v>
      </c>
      <c r="F173" s="223">
        <v>49430</v>
      </c>
      <c r="H173" t="s">
        <v>428</v>
      </c>
      <c r="I173" t="s">
        <v>421</v>
      </c>
    </row>
    <row r="174" spans="2:9">
      <c r="B174" t="s">
        <v>282</v>
      </c>
      <c r="C174" t="s">
        <v>286</v>
      </c>
      <c r="D174" t="s">
        <v>413</v>
      </c>
      <c r="E174">
        <v>2035</v>
      </c>
      <c r="F174" s="223">
        <v>49432</v>
      </c>
      <c r="H174" t="s">
        <v>423</v>
      </c>
      <c r="I174" t="s">
        <v>424</v>
      </c>
    </row>
    <row r="175" spans="2:9">
      <c r="B175" t="s">
        <v>282</v>
      </c>
      <c r="C175" t="s">
        <v>286</v>
      </c>
      <c r="D175" t="s">
        <v>413</v>
      </c>
      <c r="E175">
        <v>2035</v>
      </c>
      <c r="F175" s="223">
        <v>49437</v>
      </c>
      <c r="H175" t="s">
        <v>428</v>
      </c>
      <c r="I175" t="s">
        <v>422</v>
      </c>
    </row>
    <row r="176" spans="2:9">
      <c r="B176" t="s">
        <v>282</v>
      </c>
      <c r="C176" t="s">
        <v>286</v>
      </c>
      <c r="D176" t="s">
        <v>413</v>
      </c>
      <c r="E176">
        <v>2035</v>
      </c>
      <c r="F176" s="223">
        <v>49443</v>
      </c>
      <c r="H176" t="s">
        <v>418</v>
      </c>
      <c r="I176" t="s">
        <v>425</v>
      </c>
    </row>
    <row r="177" spans="2:9">
      <c r="B177" t="s">
        <v>282</v>
      </c>
      <c r="C177" t="s">
        <v>286</v>
      </c>
      <c r="D177" t="s">
        <v>413</v>
      </c>
      <c r="E177">
        <v>2035</v>
      </c>
      <c r="F177" s="223">
        <v>49504</v>
      </c>
      <c r="H177" t="s">
        <v>414</v>
      </c>
      <c r="I177" t="s">
        <v>426</v>
      </c>
    </row>
    <row r="178" spans="2:9">
      <c r="B178" t="s">
        <v>282</v>
      </c>
      <c r="C178" t="s">
        <v>286</v>
      </c>
      <c r="D178" t="s">
        <v>413</v>
      </c>
      <c r="E178">
        <v>2035</v>
      </c>
      <c r="F178" s="223">
        <v>49536</v>
      </c>
      <c r="H178" t="s">
        <v>433</v>
      </c>
      <c r="I178" t="s">
        <v>427</v>
      </c>
    </row>
    <row r="179" spans="2:9">
      <c r="B179" t="s">
        <v>282</v>
      </c>
      <c r="C179" t="s">
        <v>286</v>
      </c>
      <c r="D179" t="s">
        <v>413</v>
      </c>
      <c r="E179">
        <v>2035</v>
      </c>
      <c r="F179" s="223">
        <v>49614</v>
      </c>
      <c r="H179" t="s">
        <v>423</v>
      </c>
      <c r="I179" t="s">
        <v>429</v>
      </c>
    </row>
    <row r="180" spans="2:9">
      <c r="B180" t="s">
        <v>282</v>
      </c>
      <c r="C180" t="s">
        <v>286</v>
      </c>
      <c r="D180" t="s">
        <v>413</v>
      </c>
      <c r="E180">
        <v>2035</v>
      </c>
      <c r="F180" s="223">
        <v>49624</v>
      </c>
      <c r="H180" t="s">
        <v>420</v>
      </c>
      <c r="I180" t="s">
        <v>430</v>
      </c>
    </row>
    <row r="181" spans="2:9">
      <c r="B181" t="s">
        <v>282</v>
      </c>
      <c r="C181" t="s">
        <v>286</v>
      </c>
      <c r="D181" t="s">
        <v>413</v>
      </c>
      <c r="E181">
        <v>2035</v>
      </c>
      <c r="F181" s="223">
        <v>49668</v>
      </c>
      <c r="H181" t="s">
        <v>428</v>
      </c>
      <c r="I181" t="s">
        <v>431</v>
      </c>
    </row>
    <row r="182" spans="2:9">
      <c r="B182" t="s">
        <v>282</v>
      </c>
      <c r="C182" t="s">
        <v>286</v>
      </c>
      <c r="D182" t="s">
        <v>413</v>
      </c>
      <c r="E182">
        <v>2035</v>
      </c>
      <c r="F182" s="223">
        <v>49669</v>
      </c>
      <c r="H182" t="s">
        <v>433</v>
      </c>
      <c r="I182" t="s">
        <v>432</v>
      </c>
    </row>
    <row r="183" spans="2:9">
      <c r="B183" t="s">
        <v>282</v>
      </c>
      <c r="C183" t="s">
        <v>286</v>
      </c>
      <c r="D183" t="s">
        <v>413</v>
      </c>
      <c r="E183">
        <v>2036</v>
      </c>
      <c r="F183" s="223">
        <v>49675</v>
      </c>
      <c r="H183" t="s">
        <v>428</v>
      </c>
      <c r="I183" t="s">
        <v>415</v>
      </c>
    </row>
    <row r="184" spans="2:9">
      <c r="B184" t="s">
        <v>282</v>
      </c>
      <c r="C184" t="s">
        <v>286</v>
      </c>
      <c r="D184" t="s">
        <v>413</v>
      </c>
      <c r="E184">
        <v>2036</v>
      </c>
      <c r="F184" s="223">
        <v>49776</v>
      </c>
      <c r="H184" t="s">
        <v>416</v>
      </c>
      <c r="I184" t="s">
        <v>417</v>
      </c>
    </row>
    <row r="185" spans="2:9">
      <c r="B185" t="s">
        <v>282</v>
      </c>
      <c r="C185" t="s">
        <v>286</v>
      </c>
      <c r="D185" t="s">
        <v>413</v>
      </c>
      <c r="E185">
        <v>2036</v>
      </c>
      <c r="F185" s="223">
        <v>49779</v>
      </c>
      <c r="H185" t="s">
        <v>418</v>
      </c>
      <c r="I185" t="s">
        <v>419</v>
      </c>
    </row>
    <row r="186" spans="2:9">
      <c r="B186" t="s">
        <v>282</v>
      </c>
      <c r="C186" t="s">
        <v>286</v>
      </c>
      <c r="D186" t="s">
        <v>413</v>
      </c>
      <c r="E186">
        <v>2036</v>
      </c>
      <c r="F186" s="223">
        <v>49796</v>
      </c>
      <c r="H186" t="s">
        <v>423</v>
      </c>
      <c r="I186" t="s">
        <v>421</v>
      </c>
    </row>
    <row r="187" spans="2:9">
      <c r="B187" t="s">
        <v>282</v>
      </c>
      <c r="C187" t="s">
        <v>286</v>
      </c>
      <c r="D187" t="s">
        <v>413</v>
      </c>
      <c r="E187">
        <v>2036</v>
      </c>
      <c r="F187" s="223">
        <v>49803</v>
      </c>
      <c r="H187" t="s">
        <v>423</v>
      </c>
      <c r="I187" t="s">
        <v>422</v>
      </c>
    </row>
    <row r="188" spans="2:9">
      <c r="B188" t="s">
        <v>282</v>
      </c>
      <c r="C188" t="s">
        <v>286</v>
      </c>
      <c r="D188" t="s">
        <v>413</v>
      </c>
      <c r="E188">
        <v>2036</v>
      </c>
      <c r="F188" s="223">
        <v>49817</v>
      </c>
      <c r="H188" t="s">
        <v>423</v>
      </c>
      <c r="I188" t="s">
        <v>424</v>
      </c>
    </row>
    <row r="189" spans="2:9">
      <c r="B189" t="s">
        <v>282</v>
      </c>
      <c r="C189" t="s">
        <v>286</v>
      </c>
      <c r="D189" t="s">
        <v>413</v>
      </c>
      <c r="E189">
        <v>2036</v>
      </c>
      <c r="F189" s="223">
        <v>49828</v>
      </c>
      <c r="H189" t="s">
        <v>418</v>
      </c>
      <c r="I189" t="s">
        <v>425</v>
      </c>
    </row>
    <row r="190" spans="2:9">
      <c r="B190" t="s">
        <v>282</v>
      </c>
      <c r="C190" t="s">
        <v>286</v>
      </c>
      <c r="D190" t="s">
        <v>413</v>
      </c>
      <c r="E190">
        <v>2036</v>
      </c>
      <c r="F190" s="223">
        <v>49870</v>
      </c>
      <c r="H190" t="s">
        <v>418</v>
      </c>
      <c r="I190" t="s">
        <v>426</v>
      </c>
    </row>
    <row r="191" spans="2:9">
      <c r="B191" t="s">
        <v>282</v>
      </c>
      <c r="C191" t="s">
        <v>286</v>
      </c>
      <c r="D191" t="s">
        <v>413</v>
      </c>
      <c r="E191">
        <v>2036</v>
      </c>
      <c r="F191" s="223">
        <v>49902</v>
      </c>
      <c r="H191" t="s">
        <v>416</v>
      </c>
      <c r="I191" t="s">
        <v>427</v>
      </c>
    </row>
    <row r="192" spans="2:9">
      <c r="B192" t="s">
        <v>282</v>
      </c>
      <c r="C192" t="s">
        <v>286</v>
      </c>
      <c r="D192" t="s">
        <v>413</v>
      </c>
      <c r="E192">
        <v>2036</v>
      </c>
      <c r="F192" s="223">
        <v>49980</v>
      </c>
      <c r="H192" t="s">
        <v>414</v>
      </c>
      <c r="I192" t="s">
        <v>429</v>
      </c>
    </row>
    <row r="193" spans="2:9">
      <c r="B193" t="s">
        <v>282</v>
      </c>
      <c r="C193" t="s">
        <v>286</v>
      </c>
      <c r="D193" t="s">
        <v>413</v>
      </c>
      <c r="E193">
        <v>2036</v>
      </c>
      <c r="F193" s="223">
        <v>49990</v>
      </c>
      <c r="H193" t="s">
        <v>428</v>
      </c>
      <c r="I193" t="s">
        <v>430</v>
      </c>
    </row>
    <row r="194" spans="2:9">
      <c r="B194" t="s">
        <v>282</v>
      </c>
      <c r="C194" t="s">
        <v>286</v>
      </c>
      <c r="D194" t="s">
        <v>413</v>
      </c>
      <c r="E194">
        <v>2036</v>
      </c>
      <c r="F194" s="223">
        <v>50034</v>
      </c>
      <c r="H194" t="s">
        <v>423</v>
      </c>
      <c r="I194" t="s">
        <v>431</v>
      </c>
    </row>
    <row r="195" spans="2:9">
      <c r="B195" t="s">
        <v>282</v>
      </c>
      <c r="C195" t="s">
        <v>286</v>
      </c>
      <c r="D195" t="s">
        <v>413</v>
      </c>
      <c r="E195">
        <v>2036</v>
      </c>
      <c r="F195" s="223">
        <v>50035</v>
      </c>
      <c r="H195" t="s">
        <v>416</v>
      </c>
      <c r="I195" t="s">
        <v>432</v>
      </c>
    </row>
    <row r="196" spans="2:9">
      <c r="F196" s="223"/>
    </row>
    <row r="197" spans="2:9">
      <c r="F197" s="223"/>
    </row>
    <row r="198" spans="2:9">
      <c r="F198" s="223"/>
    </row>
    <row r="199" spans="2:9">
      <c r="F199" s="223"/>
    </row>
    <row r="200" spans="2:9">
      <c r="F200" s="223"/>
    </row>
    <row r="201" spans="2:9">
      <c r="F201" s="223"/>
    </row>
    <row r="202" spans="2:9">
      <c r="F202" s="223"/>
    </row>
    <row r="203" spans="2:9">
      <c r="F203" s="223"/>
    </row>
    <row r="204" spans="2:9">
      <c r="F204" s="223"/>
    </row>
    <row r="205" spans="2:9">
      <c r="F205" s="223"/>
    </row>
    <row r="206" spans="2:9">
      <c r="F206" s="223"/>
    </row>
    <row r="207" spans="2:9">
      <c r="F207" s="223"/>
    </row>
    <row r="208" spans="2:9">
      <c r="F208" s="223"/>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6E9A-8796-41E9-BCAF-A16FD0E52E55}">
  <dimension ref="A1:AC25"/>
  <sheetViews>
    <sheetView workbookViewId="0">
      <selection activeCell="E13" sqref="E13"/>
    </sheetView>
  </sheetViews>
  <sheetFormatPr defaultRowHeight="14.5"/>
  <cols>
    <col min="1" max="1" width="11.54296875" customWidth="1"/>
    <col min="2" max="2" width="34.7265625" bestFit="1" customWidth="1"/>
    <col min="3" max="4" width="16.453125" bestFit="1" customWidth="1"/>
    <col min="5" max="5" width="14.54296875" bestFit="1" customWidth="1"/>
    <col min="6" max="6" width="12.453125" bestFit="1" customWidth="1"/>
    <col min="7" max="7" width="47.26953125" bestFit="1" customWidth="1"/>
    <col min="8" max="8" width="31.453125" customWidth="1"/>
    <col min="9" max="9" width="13.81640625" customWidth="1"/>
    <col min="10" max="10" width="10.1796875" customWidth="1"/>
    <col min="11" max="11" width="9.1796875" customWidth="1"/>
    <col min="12" max="12" width="39.54296875" customWidth="1"/>
    <col min="13" max="13" width="27.81640625" bestFit="1" customWidth="1"/>
    <col min="14" max="14" width="24.81640625" bestFit="1" customWidth="1"/>
    <col min="15" max="15" width="31.81640625" bestFit="1" customWidth="1"/>
    <col min="16" max="16" width="20.54296875" customWidth="1"/>
    <col min="17" max="17" width="14" customWidth="1"/>
    <col min="18" max="18" width="19.54296875" customWidth="1"/>
    <col min="19" max="19" width="11.54296875" customWidth="1"/>
    <col min="20" max="20" width="12.26953125" customWidth="1"/>
    <col min="21" max="21" width="40.1796875" bestFit="1" customWidth="1"/>
    <col min="22" max="22" width="26.54296875" bestFit="1" customWidth="1"/>
    <col min="23" max="23" width="25.54296875" bestFit="1" customWidth="1"/>
    <col min="24" max="24" width="32.1796875" bestFit="1" customWidth="1"/>
    <col min="29" max="29" width="38.26953125" bestFit="1" customWidth="1"/>
  </cols>
  <sheetData>
    <row r="1" spans="1:29" s="205" customFormat="1" ht="12.5">
      <c r="A1" s="198" t="s">
        <v>251</v>
      </c>
      <c r="B1" s="198" t="s">
        <v>252</v>
      </c>
      <c r="C1" s="198" t="s">
        <v>253</v>
      </c>
      <c r="D1" s="198" t="s">
        <v>254</v>
      </c>
      <c r="E1" s="199" t="s">
        <v>255</v>
      </c>
      <c r="F1" s="198" t="s">
        <v>256</v>
      </c>
      <c r="G1" s="198" t="s">
        <v>257</v>
      </c>
      <c r="H1" s="198" t="s">
        <v>258</v>
      </c>
      <c r="I1" s="200" t="s">
        <v>259</v>
      </c>
      <c r="J1" s="200" t="s">
        <v>260</v>
      </c>
      <c r="K1" s="201" t="s">
        <v>261</v>
      </c>
      <c r="L1" s="202" t="s">
        <v>262</v>
      </c>
      <c r="M1" s="202" t="s">
        <v>263</v>
      </c>
      <c r="N1" s="202" t="s">
        <v>264</v>
      </c>
      <c r="O1" s="202" t="s">
        <v>265</v>
      </c>
      <c r="P1" s="203" t="s">
        <v>266</v>
      </c>
      <c r="Q1" s="203" t="s">
        <v>267</v>
      </c>
      <c r="R1" s="203" t="s">
        <v>268</v>
      </c>
      <c r="S1" s="203" t="s">
        <v>269</v>
      </c>
      <c r="T1" s="203" t="s">
        <v>270</v>
      </c>
      <c r="U1" s="200" t="s">
        <v>271</v>
      </c>
      <c r="V1" s="200" t="s">
        <v>272</v>
      </c>
      <c r="W1" s="200" t="s">
        <v>273</v>
      </c>
      <c r="X1" s="200" t="s">
        <v>274</v>
      </c>
      <c r="Y1" s="204" t="s">
        <v>275</v>
      </c>
      <c r="Z1" s="204" t="s">
        <v>276</v>
      </c>
      <c r="AA1" s="204" t="s">
        <v>277</v>
      </c>
      <c r="AB1" s="204" t="s">
        <v>278</v>
      </c>
      <c r="AC1" s="204" t="s">
        <v>279</v>
      </c>
    </row>
    <row r="2" spans="1:29" s="205" customFormat="1" ht="12.5">
      <c r="A2" s="206" t="str">
        <f>ROW()-1&amp;"_"&amp;TEXT(J2,"JJMMAA")</f>
        <v>1_221225</v>
      </c>
      <c r="B2" s="206" t="s">
        <v>508</v>
      </c>
      <c r="C2" s="206" t="s">
        <v>280</v>
      </c>
      <c r="D2" s="207" t="s">
        <v>281</v>
      </c>
      <c r="E2" s="633">
        <f>+'08 - Notes Follow up'!F16</f>
        <v>11637600</v>
      </c>
      <c r="F2" s="208" t="s">
        <v>282</v>
      </c>
      <c r="G2" s="209" t="s">
        <v>295</v>
      </c>
      <c r="H2" s="209" t="str">
        <f>G2</f>
        <v>Class A redemption</v>
      </c>
      <c r="I2" s="210">
        <f>+'00 - Cover'!E14</f>
        <v>46013</v>
      </c>
      <c r="J2" s="210">
        <f>+I2</f>
        <v>46013</v>
      </c>
      <c r="K2" s="211" t="s">
        <v>283</v>
      </c>
      <c r="L2" s="206" t="s">
        <v>508</v>
      </c>
      <c r="M2" s="206" t="s">
        <v>637</v>
      </c>
      <c r="N2" s="206" t="s">
        <v>297</v>
      </c>
      <c r="O2" s="212" t="s">
        <v>594</v>
      </c>
      <c r="P2" s="222" t="s">
        <v>299</v>
      </c>
      <c r="Q2" s="206"/>
      <c r="R2" s="213"/>
      <c r="S2" s="207"/>
      <c r="T2" s="207"/>
      <c r="U2" s="214" t="s">
        <v>491</v>
      </c>
      <c r="V2" s="216" t="s">
        <v>300</v>
      </c>
      <c r="W2" s="652" t="s">
        <v>598</v>
      </c>
      <c r="X2" s="653" t="s">
        <v>596</v>
      </c>
      <c r="Y2" s="206" t="s">
        <v>284</v>
      </c>
      <c r="Z2" s="206" t="s">
        <v>285</v>
      </c>
      <c r="AA2" s="206" t="s">
        <v>286</v>
      </c>
      <c r="AB2" s="206" t="s">
        <v>287</v>
      </c>
      <c r="AC2" s="206" t="s">
        <v>288</v>
      </c>
    </row>
    <row r="3" spans="1:29" s="205" customFormat="1" ht="12.5">
      <c r="A3" s="206" t="str">
        <f t="shared" ref="A3:A10" si="0">ROW()-1&amp;"_"&amp;TEXT(J3,"JJMMAA")</f>
        <v>2_221225</v>
      </c>
      <c r="B3" s="206" t="s">
        <v>508</v>
      </c>
      <c r="C3" s="206" t="s">
        <v>280</v>
      </c>
      <c r="D3" s="207" t="s">
        <v>281</v>
      </c>
      <c r="E3" s="633">
        <f>+'08 - Notes Follow up'!N16</f>
        <v>0</v>
      </c>
      <c r="F3" s="208" t="s">
        <v>282</v>
      </c>
      <c r="G3" s="209" t="s">
        <v>296</v>
      </c>
      <c r="H3" s="209" t="str">
        <f t="shared" ref="H3:H10" si="1">G3</f>
        <v>Class B redemption</v>
      </c>
      <c r="I3" s="210">
        <f t="shared" ref="I3:J14" si="2">+I2</f>
        <v>46013</v>
      </c>
      <c r="J3" s="210">
        <f t="shared" si="2"/>
        <v>46013</v>
      </c>
      <c r="K3" s="211" t="s">
        <v>283</v>
      </c>
      <c r="L3" s="206" t="s">
        <v>508</v>
      </c>
      <c r="M3" s="206" t="s">
        <v>637</v>
      </c>
      <c r="N3" s="206" t="s">
        <v>297</v>
      </c>
      <c r="O3" s="212" t="s">
        <v>594</v>
      </c>
      <c r="P3" s="222" t="s">
        <v>299</v>
      </c>
      <c r="Q3" s="206"/>
      <c r="R3" s="213"/>
      <c r="S3" s="207"/>
      <c r="T3" s="207"/>
      <c r="U3" s="214" t="s">
        <v>491</v>
      </c>
      <c r="V3" s="216" t="s">
        <v>300</v>
      </c>
      <c r="W3" s="652" t="s">
        <v>598</v>
      </c>
      <c r="X3" s="653" t="s">
        <v>596</v>
      </c>
      <c r="Y3" s="206" t="s">
        <v>284</v>
      </c>
      <c r="Z3" s="206" t="s">
        <v>285</v>
      </c>
      <c r="AA3" s="206" t="s">
        <v>286</v>
      </c>
      <c r="AB3" s="206" t="s">
        <v>287</v>
      </c>
      <c r="AC3" s="206" t="s">
        <v>288</v>
      </c>
    </row>
    <row r="4" spans="1:29" s="205" customFormat="1" ht="12.5">
      <c r="A4" s="206" t="str">
        <f t="shared" ref="A4" si="3">ROW()-1&amp;"_"&amp;TEXT(J4,"JJMMAA")</f>
        <v>3_221225</v>
      </c>
      <c r="B4" s="206" t="s">
        <v>508</v>
      </c>
      <c r="C4" s="206" t="s">
        <v>280</v>
      </c>
      <c r="D4" s="207" t="s">
        <v>281</v>
      </c>
      <c r="E4" s="633">
        <f>+'08 - Notes Follow up'!V16</f>
        <v>0</v>
      </c>
      <c r="F4" s="208" t="s">
        <v>282</v>
      </c>
      <c r="G4" s="209" t="s">
        <v>584</v>
      </c>
      <c r="H4" s="209" t="str">
        <f t="shared" ref="H4" si="4">G4</f>
        <v>Class C redemption</v>
      </c>
      <c r="I4" s="210">
        <f t="shared" si="2"/>
        <v>46013</v>
      </c>
      <c r="J4" s="210">
        <f t="shared" si="2"/>
        <v>46013</v>
      </c>
      <c r="K4" s="211" t="s">
        <v>283</v>
      </c>
      <c r="L4" s="206" t="s">
        <v>508</v>
      </c>
      <c r="M4" s="206" t="s">
        <v>637</v>
      </c>
      <c r="N4" s="206" t="s">
        <v>297</v>
      </c>
      <c r="O4" s="212" t="s">
        <v>594</v>
      </c>
      <c r="P4" s="222" t="s">
        <v>299</v>
      </c>
      <c r="Q4" s="206"/>
      <c r="R4" s="213"/>
      <c r="S4" s="207"/>
      <c r="T4" s="207"/>
      <c r="U4" s="214" t="s">
        <v>491</v>
      </c>
      <c r="V4" s="216" t="s">
        <v>300</v>
      </c>
      <c r="W4" s="652" t="s">
        <v>598</v>
      </c>
      <c r="X4" s="653" t="s">
        <v>596</v>
      </c>
      <c r="Y4" s="206" t="s">
        <v>284</v>
      </c>
      <c r="Z4" s="206" t="s">
        <v>285</v>
      </c>
      <c r="AA4" s="206" t="s">
        <v>286</v>
      </c>
      <c r="AB4" s="206" t="s">
        <v>287</v>
      </c>
      <c r="AC4" s="206" t="s">
        <v>288</v>
      </c>
    </row>
    <row r="5" spans="1:29" s="205" customFormat="1" ht="12.5">
      <c r="A5" s="206" t="str">
        <f t="shared" si="0"/>
        <v>4_221225</v>
      </c>
      <c r="B5" s="206" t="s">
        <v>508</v>
      </c>
      <c r="C5" s="206" t="s">
        <v>280</v>
      </c>
      <c r="D5" s="207" t="s">
        <v>281</v>
      </c>
      <c r="E5" s="634">
        <f>+'13 - Priority of Payments'!I18</f>
        <v>1007800</v>
      </c>
      <c r="F5" s="208" t="s">
        <v>282</v>
      </c>
      <c r="G5" s="219" t="str">
        <f>+'09 - Interest'!K10</f>
        <v>Class A Notes interest amount</v>
      </c>
      <c r="H5" s="209" t="str">
        <f t="shared" si="1"/>
        <v>Class A Notes interest amount</v>
      </c>
      <c r="I5" s="210">
        <f>+I3</f>
        <v>46013</v>
      </c>
      <c r="J5" s="210">
        <f>+J3</f>
        <v>46013</v>
      </c>
      <c r="K5" s="211" t="s">
        <v>283</v>
      </c>
      <c r="L5" s="206" t="s">
        <v>508</v>
      </c>
      <c r="M5" s="206" t="s">
        <v>637</v>
      </c>
      <c r="N5" s="206" t="s">
        <v>297</v>
      </c>
      <c r="O5" s="212" t="s">
        <v>594</v>
      </c>
      <c r="P5" s="222" t="s">
        <v>299</v>
      </c>
      <c r="Q5" s="206"/>
      <c r="R5" s="213"/>
      <c r="S5" s="207"/>
      <c r="T5" s="214"/>
      <c r="U5" s="214" t="s">
        <v>491</v>
      </c>
      <c r="V5" s="216" t="s">
        <v>300</v>
      </c>
      <c r="W5" s="652" t="s">
        <v>598</v>
      </c>
      <c r="X5" s="653" t="s">
        <v>596</v>
      </c>
      <c r="Y5" s="206" t="s">
        <v>284</v>
      </c>
      <c r="Z5" s="206" t="s">
        <v>285</v>
      </c>
      <c r="AA5" s="206" t="s">
        <v>286</v>
      </c>
      <c r="AB5" s="206" t="s">
        <v>287</v>
      </c>
      <c r="AC5" s="206" t="s">
        <v>288</v>
      </c>
    </row>
    <row r="6" spans="1:29" s="205" customFormat="1" ht="12.5">
      <c r="A6" s="206" t="str">
        <f>ROW()-1&amp;"_"&amp;TEXT(J6,"JJMMAA")</f>
        <v>5_221225</v>
      </c>
      <c r="B6" s="206" t="s">
        <v>508</v>
      </c>
      <c r="C6" s="206" t="s">
        <v>280</v>
      </c>
      <c r="D6" s="207" t="s">
        <v>281</v>
      </c>
      <c r="E6" s="634">
        <f>+'13 - Priority of Payments'!I19</f>
        <v>57414.369999999995</v>
      </c>
      <c r="F6" s="208" t="s">
        <v>282</v>
      </c>
      <c r="G6" s="219" t="str">
        <f>+'09 - Interest'!Q10</f>
        <v>Class B Notes interest amount</v>
      </c>
      <c r="H6" s="209" t="str">
        <f>G6</f>
        <v>Class B Notes interest amount</v>
      </c>
      <c r="I6" s="210">
        <f t="shared" si="2"/>
        <v>46013</v>
      </c>
      <c r="J6" s="210">
        <f t="shared" si="2"/>
        <v>46013</v>
      </c>
      <c r="K6" s="211" t="s">
        <v>283</v>
      </c>
      <c r="L6" s="206" t="s">
        <v>508</v>
      </c>
      <c r="M6" s="206" t="s">
        <v>637</v>
      </c>
      <c r="N6" s="206" t="s">
        <v>297</v>
      </c>
      <c r="O6" s="212" t="s">
        <v>594</v>
      </c>
      <c r="P6" s="222" t="s">
        <v>299</v>
      </c>
      <c r="Q6" s="206"/>
      <c r="R6" s="213"/>
      <c r="S6" s="207"/>
      <c r="T6" s="214"/>
      <c r="U6" s="214" t="s">
        <v>491</v>
      </c>
      <c r="V6" s="216" t="s">
        <v>300</v>
      </c>
      <c r="W6" s="652" t="s">
        <v>598</v>
      </c>
      <c r="X6" s="653" t="s">
        <v>596</v>
      </c>
      <c r="Y6" s="206" t="s">
        <v>284</v>
      </c>
      <c r="Z6" s="206" t="s">
        <v>285</v>
      </c>
      <c r="AA6" s="206" t="s">
        <v>286</v>
      </c>
      <c r="AB6" s="206" t="s">
        <v>287</v>
      </c>
      <c r="AC6" s="206" t="s">
        <v>288</v>
      </c>
    </row>
    <row r="7" spans="1:29" s="205" customFormat="1" ht="12.5">
      <c r="A7" s="206" t="str">
        <f>ROW()-1&amp;"_"&amp;TEXT(J7,"JJMMAA")</f>
        <v>6_221225</v>
      </c>
      <c r="B7" s="206" t="s">
        <v>508</v>
      </c>
      <c r="C7" s="206" t="s">
        <v>280</v>
      </c>
      <c r="D7" s="207" t="s">
        <v>281</v>
      </c>
      <c r="E7" s="634">
        <f>+'13 - Priority of Payments'!I20</f>
        <v>93000</v>
      </c>
      <c r="F7" s="208" t="s">
        <v>282</v>
      </c>
      <c r="G7" s="219" t="s">
        <v>545</v>
      </c>
      <c r="H7" s="209" t="str">
        <f>G7</f>
        <v>Class C Notes interest amount</v>
      </c>
      <c r="I7" s="210">
        <f t="shared" si="2"/>
        <v>46013</v>
      </c>
      <c r="J7" s="210">
        <f t="shared" si="2"/>
        <v>46013</v>
      </c>
      <c r="K7" s="211" t="s">
        <v>283</v>
      </c>
      <c r="L7" s="206" t="s">
        <v>508</v>
      </c>
      <c r="M7" s="206" t="s">
        <v>637</v>
      </c>
      <c r="N7" s="206" t="s">
        <v>297</v>
      </c>
      <c r="O7" s="212" t="s">
        <v>594</v>
      </c>
      <c r="P7" s="222" t="s">
        <v>299</v>
      </c>
      <c r="Q7" s="206"/>
      <c r="R7" s="213"/>
      <c r="S7" s="207"/>
      <c r="T7" s="214"/>
      <c r="U7" s="214" t="s">
        <v>491</v>
      </c>
      <c r="V7" s="216" t="s">
        <v>300</v>
      </c>
      <c r="W7" s="652" t="s">
        <v>598</v>
      </c>
      <c r="X7" s="653" t="s">
        <v>596</v>
      </c>
      <c r="Y7" s="206" t="s">
        <v>284</v>
      </c>
      <c r="Z7" s="206" t="s">
        <v>285</v>
      </c>
      <c r="AA7" s="206" t="s">
        <v>286</v>
      </c>
      <c r="AB7" s="206" t="s">
        <v>287</v>
      </c>
      <c r="AC7" s="206" t="s">
        <v>288</v>
      </c>
    </row>
    <row r="8" spans="1:29" s="205" customFormat="1" ht="12.5">
      <c r="A8" s="206" t="str">
        <f>ROW()-1&amp;"_"&amp;TEXT(J8,"JJMMAA")</f>
        <v>7_221225</v>
      </c>
      <c r="B8" s="206" t="s">
        <v>508</v>
      </c>
      <c r="C8" s="206" t="s">
        <v>280</v>
      </c>
      <c r="D8" s="207" t="s">
        <v>293</v>
      </c>
      <c r="E8" s="634">
        <f>+'12 - Third party expenses'!I11+'12 - Third party expenses'!I15+'12 - Third party expenses'!I23</f>
        <v>4166.67</v>
      </c>
      <c r="F8" s="208" t="s">
        <v>282</v>
      </c>
      <c r="G8" s="220" t="str">
        <f>+'12 - Third party expenses'!C11</f>
        <v>IQ EQ Management</v>
      </c>
      <c r="H8" s="209" t="str">
        <f>G8</f>
        <v>IQ EQ Management</v>
      </c>
      <c r="I8" s="210">
        <f>+I15</f>
        <v>46013</v>
      </c>
      <c r="J8" s="210">
        <f>+J15</f>
        <v>46013</v>
      </c>
      <c r="K8" s="211" t="s">
        <v>283</v>
      </c>
      <c r="L8" s="206" t="s">
        <v>508</v>
      </c>
      <c r="M8" s="206" t="s">
        <v>637</v>
      </c>
      <c r="N8" s="206" t="s">
        <v>297</v>
      </c>
      <c r="O8" s="212" t="s">
        <v>594</v>
      </c>
      <c r="P8" s="222" t="s">
        <v>299</v>
      </c>
      <c r="Q8" s="206"/>
      <c r="R8" s="213"/>
      <c r="S8" s="207"/>
      <c r="T8" s="214"/>
      <c r="U8" s="216" t="s">
        <v>289</v>
      </c>
      <c r="V8" s="216" t="s">
        <v>290</v>
      </c>
      <c r="W8" s="216" t="s">
        <v>291</v>
      </c>
      <c r="X8" s="216" t="s">
        <v>292</v>
      </c>
      <c r="Y8" s="206" t="s">
        <v>284</v>
      </c>
      <c r="Z8" s="206" t="s">
        <v>285</v>
      </c>
      <c r="AA8" s="206" t="s">
        <v>286</v>
      </c>
      <c r="AB8" s="206" t="s">
        <v>287</v>
      </c>
      <c r="AC8" s="206" t="s">
        <v>288</v>
      </c>
    </row>
    <row r="9" spans="1:29" s="205" customFormat="1" ht="12.5">
      <c r="A9" s="206" t="str">
        <f>ROW()-1&amp;"_"&amp;TEXT(J9,"JJMMAA")</f>
        <v>8_221225</v>
      </c>
      <c r="B9" s="206" t="s">
        <v>508</v>
      </c>
      <c r="C9" s="206" t="s">
        <v>280</v>
      </c>
      <c r="D9" s="207" t="s">
        <v>293</v>
      </c>
      <c r="E9" s="634">
        <f>+'12 - Third party expenses'!I26</f>
        <v>3894</v>
      </c>
      <c r="F9" s="208" t="s">
        <v>282</v>
      </c>
      <c r="G9" s="221" t="s">
        <v>589</v>
      </c>
      <c r="H9" s="209" t="str">
        <f>G9</f>
        <v>BNP Custodian</v>
      </c>
      <c r="I9" s="210">
        <f t="shared" ref="I9:I14" si="5">+I8</f>
        <v>46013</v>
      </c>
      <c r="J9" s="210">
        <f t="shared" si="2"/>
        <v>46013</v>
      </c>
      <c r="K9" s="211" t="s">
        <v>283</v>
      </c>
      <c r="L9" s="206" t="s">
        <v>508</v>
      </c>
      <c r="M9" s="206" t="s">
        <v>637</v>
      </c>
      <c r="N9" s="206" t="s">
        <v>297</v>
      </c>
      <c r="O9" s="212" t="s">
        <v>594</v>
      </c>
      <c r="P9" s="222" t="s">
        <v>299</v>
      </c>
      <c r="Q9" s="206"/>
      <c r="R9" s="213"/>
      <c r="S9" s="207"/>
      <c r="T9" s="214"/>
      <c r="U9" s="222" t="s">
        <v>299</v>
      </c>
      <c r="V9" s="222" t="s">
        <v>299</v>
      </c>
      <c r="W9" s="654" t="s">
        <v>297</v>
      </c>
      <c r="X9" s="216" t="s">
        <v>597</v>
      </c>
      <c r="Y9" s="206" t="s">
        <v>284</v>
      </c>
      <c r="Z9" s="206" t="s">
        <v>285</v>
      </c>
      <c r="AA9" s="206" t="s">
        <v>286</v>
      </c>
      <c r="AB9" s="206" t="s">
        <v>287</v>
      </c>
      <c r="AC9" s="206" t="s">
        <v>288</v>
      </c>
    </row>
    <row r="10" spans="1:29" s="205" customFormat="1" ht="12.5">
      <c r="A10" s="206" t="str">
        <f t="shared" si="0"/>
        <v>9_221225</v>
      </c>
      <c r="B10" s="206" t="s">
        <v>508</v>
      </c>
      <c r="C10" s="206" t="s">
        <v>280</v>
      </c>
      <c r="D10" s="207" t="s">
        <v>281</v>
      </c>
      <c r="E10" s="634">
        <f>+'12 - Third party expenses'!I39</f>
        <v>335</v>
      </c>
      <c r="F10" s="208" t="s">
        <v>282</v>
      </c>
      <c r="G10" s="220" t="s">
        <v>590</v>
      </c>
      <c r="H10" s="209" t="str">
        <f t="shared" si="1"/>
        <v>BNP paying agent</v>
      </c>
      <c r="I10" s="210">
        <f t="shared" si="5"/>
        <v>46013</v>
      </c>
      <c r="J10" s="210">
        <f t="shared" si="2"/>
        <v>46013</v>
      </c>
      <c r="K10" s="211" t="s">
        <v>283</v>
      </c>
      <c r="L10" s="206" t="s">
        <v>508</v>
      </c>
      <c r="M10" s="206" t="s">
        <v>637</v>
      </c>
      <c r="N10" s="206" t="s">
        <v>297</v>
      </c>
      <c r="O10" s="212" t="s">
        <v>594</v>
      </c>
      <c r="P10" s="222" t="s">
        <v>299</v>
      </c>
      <c r="Q10" s="206"/>
      <c r="R10" s="213"/>
      <c r="S10" s="207"/>
      <c r="T10" s="214"/>
      <c r="U10" s="214" t="s">
        <v>491</v>
      </c>
      <c r="V10" s="216" t="s">
        <v>300</v>
      </c>
      <c r="W10" s="652" t="s">
        <v>297</v>
      </c>
      <c r="X10" s="653" t="s">
        <v>298</v>
      </c>
      <c r="Y10" s="206" t="s">
        <v>284</v>
      </c>
      <c r="Z10" s="206" t="s">
        <v>285</v>
      </c>
      <c r="AA10" s="206" t="s">
        <v>286</v>
      </c>
      <c r="AB10" s="206" t="s">
        <v>287</v>
      </c>
      <c r="AC10" s="206" t="s">
        <v>288</v>
      </c>
    </row>
    <row r="11" spans="1:29" s="205" customFormat="1" ht="12.5">
      <c r="A11" s="206" t="str">
        <f t="shared" ref="A11:A16" si="6">ROW()-1&amp;"_"&amp;TEXT(J11,"JJMMAA")</f>
        <v>10_221225</v>
      </c>
      <c r="B11" s="206" t="s">
        <v>508</v>
      </c>
      <c r="C11" s="206" t="s">
        <v>280</v>
      </c>
      <c r="D11" s="207" t="s">
        <v>294</v>
      </c>
      <c r="E11" s="634">
        <f>+'12 - Third party expenses'!I35</f>
        <v>100</v>
      </c>
      <c r="F11" s="208" t="s">
        <v>282</v>
      </c>
      <c r="G11" s="220" t="s">
        <v>591</v>
      </c>
      <c r="H11" s="209" t="str">
        <f t="shared" ref="H11:H16" si="7">G11</f>
        <v>BNP Data custody</v>
      </c>
      <c r="I11" s="210">
        <f t="shared" si="5"/>
        <v>46013</v>
      </c>
      <c r="J11" s="210">
        <f t="shared" si="2"/>
        <v>46013</v>
      </c>
      <c r="K11" s="211" t="s">
        <v>283</v>
      </c>
      <c r="L11" s="206" t="s">
        <v>508</v>
      </c>
      <c r="M11" s="206" t="s">
        <v>637</v>
      </c>
      <c r="N11" s="206" t="s">
        <v>297</v>
      </c>
      <c r="O11" s="212" t="s">
        <v>594</v>
      </c>
      <c r="P11" s="222" t="s">
        <v>299</v>
      </c>
      <c r="Q11" s="206"/>
      <c r="R11" s="213"/>
      <c r="S11" s="207"/>
      <c r="T11" s="214"/>
      <c r="U11" s="214" t="s">
        <v>491</v>
      </c>
      <c r="V11" s="216" t="s">
        <v>300</v>
      </c>
      <c r="W11" s="652" t="s">
        <v>297</v>
      </c>
      <c r="X11" s="653" t="s">
        <v>298</v>
      </c>
      <c r="Y11" s="206" t="s">
        <v>284</v>
      </c>
      <c r="Z11" s="206" t="s">
        <v>285</v>
      </c>
      <c r="AA11" s="206" t="s">
        <v>286</v>
      </c>
      <c r="AB11" s="206" t="s">
        <v>287</v>
      </c>
      <c r="AC11" s="206" t="s">
        <v>288</v>
      </c>
    </row>
    <row r="12" spans="1:29" s="205" customFormat="1" ht="12.5">
      <c r="A12" s="206" t="str">
        <f t="shared" si="6"/>
        <v>11_221225</v>
      </c>
      <c r="B12" s="206" t="s">
        <v>508</v>
      </c>
      <c r="C12" s="206" t="s">
        <v>280</v>
      </c>
      <c r="D12" s="207" t="s">
        <v>281</v>
      </c>
      <c r="E12" s="634">
        <f>+'12 - Third party expenses'!I45</f>
        <v>0</v>
      </c>
      <c r="F12" s="208" t="s">
        <v>282</v>
      </c>
      <c r="G12" s="220" t="s">
        <v>592</v>
      </c>
      <c r="H12" s="209" t="str">
        <f t="shared" si="7"/>
        <v>BNP Listing</v>
      </c>
      <c r="I12" s="210">
        <f t="shared" si="5"/>
        <v>46013</v>
      </c>
      <c r="J12" s="210">
        <f t="shared" si="2"/>
        <v>46013</v>
      </c>
      <c r="K12" s="211" t="s">
        <v>283</v>
      </c>
      <c r="L12" s="206" t="s">
        <v>508</v>
      </c>
      <c r="M12" s="206" t="s">
        <v>637</v>
      </c>
      <c r="N12" s="206" t="s">
        <v>297</v>
      </c>
      <c r="O12" s="212" t="s">
        <v>594</v>
      </c>
      <c r="P12" s="222" t="s">
        <v>299</v>
      </c>
      <c r="Q12" s="206"/>
      <c r="R12" s="213"/>
      <c r="S12" s="207"/>
      <c r="T12" s="214"/>
      <c r="U12" s="214" t="s">
        <v>491</v>
      </c>
      <c r="V12" s="216" t="s">
        <v>300</v>
      </c>
      <c r="W12" s="652" t="s">
        <v>297</v>
      </c>
      <c r="X12" s="653" t="s">
        <v>298</v>
      </c>
      <c r="Y12" s="206" t="s">
        <v>284</v>
      </c>
      <c r="Z12" s="206" t="s">
        <v>285</v>
      </c>
      <c r="AA12" s="206" t="s">
        <v>286</v>
      </c>
      <c r="AB12" s="206" t="s">
        <v>287</v>
      </c>
      <c r="AC12" s="206" t="s">
        <v>288</v>
      </c>
    </row>
    <row r="13" spans="1:29" s="205" customFormat="1" ht="12.5">
      <c r="A13" s="206" t="str">
        <f t="shared" si="6"/>
        <v>12_221225</v>
      </c>
      <c r="B13" s="206" t="s">
        <v>508</v>
      </c>
      <c r="C13" s="206" t="s">
        <v>280</v>
      </c>
      <c r="D13" s="207" t="s">
        <v>281</v>
      </c>
      <c r="E13" s="634">
        <f>+'12 - Third party expenses'!I47</f>
        <v>200</v>
      </c>
      <c r="F13" s="208" t="s">
        <v>282</v>
      </c>
      <c r="G13" s="215" t="s">
        <v>593</v>
      </c>
      <c r="H13" s="209" t="str">
        <f t="shared" si="7"/>
        <v>BNp Issuer acount</v>
      </c>
      <c r="I13" s="210">
        <f t="shared" si="5"/>
        <v>46013</v>
      </c>
      <c r="J13" s="210">
        <f t="shared" si="2"/>
        <v>46013</v>
      </c>
      <c r="K13" s="211" t="s">
        <v>283</v>
      </c>
      <c r="L13" s="206" t="s">
        <v>508</v>
      </c>
      <c r="M13" s="206" t="s">
        <v>637</v>
      </c>
      <c r="N13" s="206" t="s">
        <v>297</v>
      </c>
      <c r="O13" s="212" t="s">
        <v>594</v>
      </c>
      <c r="P13" s="222" t="s">
        <v>299</v>
      </c>
      <c r="Q13" s="206"/>
      <c r="R13" s="213"/>
      <c r="S13" s="207"/>
      <c r="T13" s="214"/>
      <c r="U13" s="214" t="s">
        <v>491</v>
      </c>
      <c r="V13" s="216" t="s">
        <v>300</v>
      </c>
      <c r="W13" s="652" t="s">
        <v>297</v>
      </c>
      <c r="X13" s="653" t="s">
        <v>298</v>
      </c>
      <c r="Y13" s="206" t="s">
        <v>284</v>
      </c>
      <c r="Z13" s="206" t="s">
        <v>285</v>
      </c>
      <c r="AA13" s="206" t="s">
        <v>286</v>
      </c>
      <c r="AB13" s="206" t="s">
        <v>287</v>
      </c>
      <c r="AC13" s="206" t="s">
        <v>288</v>
      </c>
    </row>
    <row r="14" spans="1:29" s="205" customFormat="1" ht="12.5">
      <c r="A14" s="206" t="str">
        <f t="shared" si="6"/>
        <v>13_221225</v>
      </c>
      <c r="B14" s="206" t="s">
        <v>508</v>
      </c>
      <c r="C14" s="206" t="s">
        <v>280</v>
      </c>
      <c r="D14" s="207" t="s">
        <v>281</v>
      </c>
      <c r="E14" s="634">
        <f>'12 - Third party expenses'!I52</f>
        <v>0</v>
      </c>
      <c r="F14" s="208" t="s">
        <v>282</v>
      </c>
      <c r="G14" s="215" t="s">
        <v>629</v>
      </c>
      <c r="H14" s="209" t="str">
        <f t="shared" si="7"/>
        <v>CSSF</v>
      </c>
      <c r="I14" s="210">
        <f t="shared" si="5"/>
        <v>46013</v>
      </c>
      <c r="J14" s="210">
        <f t="shared" si="2"/>
        <v>46013</v>
      </c>
      <c r="K14" s="211" t="s">
        <v>283</v>
      </c>
      <c r="L14" s="206" t="s">
        <v>508</v>
      </c>
      <c r="M14" s="206" t="s">
        <v>637</v>
      </c>
      <c r="N14" s="206" t="s">
        <v>297</v>
      </c>
      <c r="O14" s="212" t="s">
        <v>594</v>
      </c>
      <c r="P14" s="222" t="s">
        <v>299</v>
      </c>
      <c r="Q14" s="206"/>
      <c r="R14" s="213"/>
      <c r="S14" s="207"/>
      <c r="T14" s="214"/>
      <c r="U14" s="214" t="s">
        <v>630</v>
      </c>
      <c r="V14" s="214" t="s">
        <v>636</v>
      </c>
      <c r="W14" s="652" t="s">
        <v>627</v>
      </c>
      <c r="X14" s="653" t="s">
        <v>631</v>
      </c>
      <c r="Y14" s="206" t="s">
        <v>284</v>
      </c>
      <c r="Z14" s="206" t="s">
        <v>285</v>
      </c>
      <c r="AA14" s="206" t="s">
        <v>286</v>
      </c>
      <c r="AB14" s="206" t="s">
        <v>287</v>
      </c>
      <c r="AC14" s="206" t="s">
        <v>288</v>
      </c>
    </row>
    <row r="15" spans="1:29" s="650" customFormat="1">
      <c r="A15" s="638" t="str">
        <f t="shared" si="6"/>
        <v>14_221225</v>
      </c>
      <c r="B15" s="638" t="s">
        <v>508</v>
      </c>
      <c r="C15" s="638" t="s">
        <v>280</v>
      </c>
      <c r="D15" s="639" t="s">
        <v>281</v>
      </c>
      <c r="E15" s="640">
        <f>+'13 - Priority of Payments'!I17</f>
        <v>0</v>
      </c>
      <c r="F15" s="641" t="s">
        <v>282</v>
      </c>
      <c r="G15" s="642" t="str">
        <f>+'11 - Swap'!P11</f>
        <v xml:space="preserve">Netting of swap in favor of Swap Counterparty </v>
      </c>
      <c r="H15" s="643" t="str">
        <f t="shared" si="7"/>
        <v xml:space="preserve">Netting of swap in favor of Swap Counterparty </v>
      </c>
      <c r="I15" s="644">
        <f>+I6</f>
        <v>46013</v>
      </c>
      <c r="J15" s="644">
        <f>+J6</f>
        <v>46013</v>
      </c>
      <c r="K15" s="644" t="s">
        <v>283</v>
      </c>
      <c r="L15" s="638" t="s">
        <v>508</v>
      </c>
      <c r="M15" s="638" t="s">
        <v>637</v>
      </c>
      <c r="N15" s="638" t="s">
        <v>297</v>
      </c>
      <c r="O15" s="645" t="s">
        <v>594</v>
      </c>
      <c r="P15" s="646" t="s">
        <v>299</v>
      </c>
      <c r="Q15" s="638"/>
      <c r="R15" s="647"/>
      <c r="S15" s="639"/>
      <c r="T15" s="648"/>
      <c r="U15" t="s">
        <v>632</v>
      </c>
      <c r="V15" t="s">
        <v>633</v>
      </c>
      <c r="W15" t="s">
        <v>634</v>
      </c>
      <c r="X15" t="s">
        <v>635</v>
      </c>
      <c r="Y15" s="638" t="s">
        <v>284</v>
      </c>
      <c r="Z15" s="638" t="s">
        <v>285</v>
      </c>
      <c r="AA15" s="638" t="s">
        <v>286</v>
      </c>
      <c r="AB15" s="638" t="s">
        <v>287</v>
      </c>
      <c r="AC15" s="638" t="s">
        <v>288</v>
      </c>
    </row>
    <row r="16" spans="1:29" s="650" customFormat="1" ht="12.5">
      <c r="A16" s="638" t="str">
        <f t="shared" si="6"/>
        <v>15_221225</v>
      </c>
      <c r="B16" s="638" t="s">
        <v>508</v>
      </c>
      <c r="C16" s="638" t="s">
        <v>280</v>
      </c>
      <c r="D16" s="639" t="s">
        <v>281</v>
      </c>
      <c r="E16" s="640">
        <f>'12 - Third party expenses'!I55</f>
        <v>0</v>
      </c>
      <c r="F16" s="641" t="s">
        <v>282</v>
      </c>
      <c r="G16" s="642" t="s">
        <v>624</v>
      </c>
      <c r="H16" s="643" t="str">
        <f t="shared" si="7"/>
        <v>LSE</v>
      </c>
      <c r="I16" s="644">
        <f>+I7</f>
        <v>46013</v>
      </c>
      <c r="J16" s="644">
        <f>+J7</f>
        <v>46013</v>
      </c>
      <c r="K16" s="644" t="s">
        <v>283</v>
      </c>
      <c r="L16" s="638" t="s">
        <v>508</v>
      </c>
      <c r="M16" s="638" t="s">
        <v>637</v>
      </c>
      <c r="N16" s="638" t="s">
        <v>297</v>
      </c>
      <c r="O16" s="645" t="s">
        <v>594</v>
      </c>
      <c r="P16" s="646" t="s">
        <v>299</v>
      </c>
      <c r="Q16" s="638"/>
      <c r="R16" s="647"/>
      <c r="S16" s="639"/>
      <c r="T16" s="648"/>
      <c r="U16" s="649" t="s">
        <v>625</v>
      </c>
      <c r="V16" s="649" t="s">
        <v>626</v>
      </c>
      <c r="W16" s="649" t="s">
        <v>627</v>
      </c>
      <c r="X16" s="649" t="s">
        <v>628</v>
      </c>
      <c r="Y16" s="638" t="s">
        <v>284</v>
      </c>
      <c r="Z16" s="638" t="s">
        <v>285</v>
      </c>
      <c r="AA16" s="638" t="s">
        <v>286</v>
      </c>
      <c r="AB16" s="638" t="s">
        <v>287</v>
      </c>
      <c r="AC16" s="638" t="s">
        <v>288</v>
      </c>
    </row>
    <row r="17" spans="3:6" s="205" customFormat="1" ht="13">
      <c r="C17" s="217"/>
      <c r="E17" s="218"/>
    </row>
    <row r="21" spans="3:6">
      <c r="E21" s="154"/>
    </row>
    <row r="22" spans="3:6">
      <c r="E22" s="154"/>
    </row>
    <row r="23" spans="3:6">
      <c r="E23" s="154"/>
    </row>
    <row r="24" spans="3:6">
      <c r="F24" s="154"/>
    </row>
    <row r="25" spans="3:6">
      <c r="F25" s="154"/>
    </row>
  </sheetData>
  <phoneticPr fontId="116"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21F4-6AB4-40C9-A148-00FDE1173626}">
  <sheetPr>
    <pageSetUpPr fitToPage="1"/>
  </sheetPr>
  <dimension ref="A1:AA18"/>
  <sheetViews>
    <sheetView workbookViewId="0">
      <selection activeCell="A16" sqref="A16:XFD16"/>
    </sheetView>
  </sheetViews>
  <sheetFormatPr defaultColWidth="9.1796875" defaultRowHeight="12.5"/>
  <cols>
    <col min="1" max="1" width="8.26953125" style="540" bestFit="1" customWidth="1"/>
    <col min="2" max="2" width="6.453125" style="540" bestFit="1" customWidth="1"/>
    <col min="3" max="3" width="13.26953125" style="540" bestFit="1" customWidth="1"/>
    <col min="4" max="4" width="18" style="540" bestFit="1" customWidth="1"/>
    <col min="5" max="6" width="43" style="540" bestFit="1" customWidth="1"/>
    <col min="7" max="7" width="24.1796875" style="540" bestFit="1" customWidth="1"/>
    <col min="8" max="8" width="30.54296875" style="540" bestFit="1" customWidth="1"/>
    <col min="9" max="9" width="27.81640625" style="540" customWidth="1"/>
    <col min="10" max="11" width="3.7265625" style="540" customWidth="1"/>
    <col min="12" max="12" width="36.453125" style="540" bestFit="1" customWidth="1"/>
    <col min="13" max="13" width="10.1796875" style="540" bestFit="1" customWidth="1"/>
    <col min="14" max="14" width="21" style="540" bestFit="1" customWidth="1"/>
    <col min="15" max="15" width="30.54296875" style="540" bestFit="1" customWidth="1"/>
    <col min="16" max="16" width="30.26953125" style="540" bestFit="1" customWidth="1"/>
    <col min="17" max="17" width="23.26953125" style="540" bestFit="1" customWidth="1"/>
    <col min="18" max="18" width="6" style="540" bestFit="1" customWidth="1"/>
    <col min="19" max="19" width="5.26953125" style="540" bestFit="1" customWidth="1"/>
    <col min="20" max="20" width="11.26953125" style="540" bestFit="1" customWidth="1"/>
    <col min="21" max="21" width="33" style="540" bestFit="1" customWidth="1"/>
    <col min="22" max="22" width="20.81640625" style="540" bestFit="1" customWidth="1"/>
    <col min="23" max="23" width="7.453125" style="540" hidden="1" customWidth="1"/>
    <col min="24" max="24" width="11.26953125" style="540" hidden="1" customWidth="1"/>
    <col min="25" max="25" width="35" style="540" bestFit="1" customWidth="1"/>
    <col min="26" max="26" width="44.7265625" style="540" bestFit="1" customWidth="1"/>
    <col min="27" max="27" width="17.26953125" style="540" bestFit="1" customWidth="1"/>
    <col min="28" max="16384" width="9.1796875" style="540"/>
  </cols>
  <sheetData>
    <row r="1" spans="1:27" ht="20">
      <c r="A1" s="864" t="s">
        <v>454</v>
      </c>
      <c r="B1" s="864"/>
      <c r="C1" s="864"/>
      <c r="D1" s="864"/>
      <c r="E1" s="864"/>
      <c r="F1" s="864"/>
      <c r="G1" s="864"/>
      <c r="H1" s="864"/>
      <c r="I1" s="864"/>
      <c r="J1" s="864"/>
      <c r="K1" s="864"/>
      <c r="L1" s="864"/>
      <c r="M1" s="864"/>
      <c r="N1" s="539"/>
    </row>
    <row r="2" spans="1:27" ht="13">
      <c r="A2" s="541">
        <v>1</v>
      </c>
      <c r="B2" s="541">
        <v>2</v>
      </c>
      <c r="C2" s="541">
        <v>3</v>
      </c>
      <c r="D2" s="541">
        <v>4</v>
      </c>
      <c r="E2" s="541">
        <v>5</v>
      </c>
      <c r="F2" s="541">
        <v>6</v>
      </c>
      <c r="G2" s="541">
        <v>7</v>
      </c>
      <c r="H2" s="541">
        <v>8</v>
      </c>
      <c r="I2" s="541">
        <v>9</v>
      </c>
      <c r="J2" s="541">
        <v>10</v>
      </c>
      <c r="K2" s="541">
        <v>11</v>
      </c>
      <c r="L2" s="541">
        <v>12</v>
      </c>
      <c r="M2" s="541">
        <v>13</v>
      </c>
      <c r="N2" s="541">
        <v>14</v>
      </c>
      <c r="O2" s="541">
        <v>15</v>
      </c>
      <c r="P2" s="541">
        <v>16</v>
      </c>
      <c r="Q2" s="541">
        <v>17</v>
      </c>
      <c r="R2" s="541">
        <v>18</v>
      </c>
      <c r="S2" s="541">
        <v>19</v>
      </c>
      <c r="T2" s="541">
        <v>20</v>
      </c>
      <c r="U2" s="541">
        <v>21</v>
      </c>
      <c r="V2" s="541">
        <v>22</v>
      </c>
      <c r="W2" s="541">
        <v>23</v>
      </c>
      <c r="X2" s="541">
        <v>24</v>
      </c>
      <c r="Y2" s="541">
        <v>25</v>
      </c>
      <c r="Z2" s="541">
        <v>26</v>
      </c>
      <c r="AA2" s="541">
        <v>27</v>
      </c>
    </row>
    <row r="3" spans="1:27">
      <c r="A3" s="542" t="s">
        <v>455</v>
      </c>
      <c r="B3" s="542" t="s">
        <v>456</v>
      </c>
      <c r="C3" s="543" t="s">
        <v>457</v>
      </c>
      <c r="D3" s="544" t="s">
        <v>458</v>
      </c>
      <c r="E3" s="542" t="s">
        <v>459</v>
      </c>
      <c r="F3" s="542" t="s">
        <v>460</v>
      </c>
      <c r="G3" s="542" t="s">
        <v>461</v>
      </c>
      <c r="H3" s="542" t="s">
        <v>462</v>
      </c>
      <c r="I3" s="543" t="s">
        <v>463</v>
      </c>
      <c r="J3" s="542"/>
      <c r="K3" s="543"/>
      <c r="L3" s="542" t="s">
        <v>464</v>
      </c>
      <c r="M3" s="543" t="s">
        <v>465</v>
      </c>
      <c r="N3" s="543" t="s">
        <v>466</v>
      </c>
      <c r="O3" s="545" t="s">
        <v>467</v>
      </c>
      <c r="P3" s="546" t="s">
        <v>468</v>
      </c>
      <c r="Q3" s="546" t="s">
        <v>469</v>
      </c>
      <c r="R3" s="546" t="s">
        <v>470</v>
      </c>
      <c r="S3" s="546" t="s">
        <v>471</v>
      </c>
      <c r="T3" s="546" t="s">
        <v>472</v>
      </c>
      <c r="U3" s="545" t="s">
        <v>473</v>
      </c>
      <c r="V3" s="546" t="s">
        <v>474</v>
      </c>
      <c r="W3" s="546" t="s">
        <v>475</v>
      </c>
      <c r="X3" s="546" t="s">
        <v>472</v>
      </c>
      <c r="Y3" s="546" t="s">
        <v>476</v>
      </c>
      <c r="Z3" s="546" t="s">
        <v>477</v>
      </c>
      <c r="AA3" s="546" t="s">
        <v>478</v>
      </c>
    </row>
    <row r="4" spans="1:27">
      <c r="A4" s="542" t="s">
        <v>479</v>
      </c>
      <c r="B4" s="542" t="s">
        <v>282</v>
      </c>
      <c r="C4" s="547">
        <f>Instructions!J2</f>
        <v>46013</v>
      </c>
      <c r="D4" s="651">
        <f>Instructions!E2</f>
        <v>11637600</v>
      </c>
      <c r="E4" s="542" t="str">
        <f>Instructions!V2</f>
        <v xml:space="preserve">BNP Paribas S.A. </v>
      </c>
      <c r="F4" s="542" t="str">
        <f t="shared" ref="F4:F14" si="0">E4</f>
        <v xml:space="preserve">BNP Paribas S.A. </v>
      </c>
      <c r="G4" s="542" t="str">
        <f>Instructions!W2</f>
        <v>PARBLULLXXX</v>
      </c>
      <c r="H4" s="548" t="s">
        <v>595</v>
      </c>
      <c r="I4" s="543" t="s">
        <v>480</v>
      </c>
      <c r="J4" s="542"/>
      <c r="K4" s="543"/>
      <c r="L4" s="542" t="str">
        <f>Instructions!L2</f>
        <v>Bavarian Sky French Auto Leases 5</v>
      </c>
      <c r="M4" s="547">
        <f t="shared" ref="M4:M18" ca="1" si="1">TODAY()</f>
        <v>46006</v>
      </c>
      <c r="N4" s="543" t="s">
        <v>481</v>
      </c>
      <c r="O4" s="545" t="str">
        <f t="shared" ref="O4:O14" si="2">H4</f>
        <v>41329000010000486707M</v>
      </c>
      <c r="P4" s="546" t="str">
        <f t="shared" ref="P4:P14" si="3">A4</f>
        <v>PARBFR</v>
      </c>
      <c r="Q4" s="546" t="s">
        <v>483</v>
      </c>
      <c r="R4" s="546" t="s">
        <v>484</v>
      </c>
      <c r="S4" s="546" t="s">
        <v>413</v>
      </c>
      <c r="T4" s="546" t="s">
        <v>485</v>
      </c>
      <c r="U4" s="545" t="str">
        <f>Instructions!X2</f>
        <v>FR9441329000010000047475N27</v>
      </c>
      <c r="V4" s="546" t="str">
        <f>Instructions!W2</f>
        <v>PARBLULLXXX</v>
      </c>
      <c r="W4" s="546"/>
      <c r="X4" s="546"/>
      <c r="Y4" s="546" t="str">
        <f>Instructions!G2</f>
        <v>Class A redemption</v>
      </c>
      <c r="Z4" s="546" t="s">
        <v>508</v>
      </c>
      <c r="AA4" s="546" t="s">
        <v>482</v>
      </c>
    </row>
    <row r="5" spans="1:27">
      <c r="A5" s="542" t="s">
        <v>479</v>
      </c>
      <c r="B5" s="542" t="s">
        <v>282</v>
      </c>
      <c r="C5" s="547">
        <f>Instructions!J3</f>
        <v>46013</v>
      </c>
      <c r="D5" s="651">
        <f>Instructions!E3</f>
        <v>0</v>
      </c>
      <c r="E5" s="542" t="str">
        <f>Instructions!V3</f>
        <v xml:space="preserve">BNP Paribas S.A. </v>
      </c>
      <c r="F5" s="542" t="str">
        <f t="shared" si="0"/>
        <v xml:space="preserve">BNP Paribas S.A. </v>
      </c>
      <c r="G5" s="542" t="str">
        <f>Instructions!W3</f>
        <v>PARBLULLXXX</v>
      </c>
      <c r="H5" s="548" t="s">
        <v>595</v>
      </c>
      <c r="I5" s="543" t="s">
        <v>480</v>
      </c>
      <c r="J5" s="542"/>
      <c r="K5" s="543"/>
      <c r="L5" s="542" t="str">
        <f>Instructions!L3</f>
        <v>Bavarian Sky French Auto Leases 5</v>
      </c>
      <c r="M5" s="547">
        <f t="shared" ca="1" si="1"/>
        <v>46006</v>
      </c>
      <c r="N5" s="543" t="s">
        <v>481</v>
      </c>
      <c r="O5" s="545" t="str">
        <f t="shared" si="2"/>
        <v>41329000010000486707M</v>
      </c>
      <c r="P5" s="546" t="str">
        <f t="shared" si="3"/>
        <v>PARBFR</v>
      </c>
      <c r="Q5" s="546" t="s">
        <v>483</v>
      </c>
      <c r="R5" s="546" t="s">
        <v>484</v>
      </c>
      <c r="S5" s="546" t="s">
        <v>413</v>
      </c>
      <c r="T5" s="546" t="s">
        <v>485</v>
      </c>
      <c r="U5" s="545" t="str">
        <f>Instructions!X3</f>
        <v>FR9441329000010000047475N27</v>
      </c>
      <c r="V5" s="546" t="str">
        <f>Instructions!W3</f>
        <v>PARBLULLXXX</v>
      </c>
      <c r="W5" s="546"/>
      <c r="X5" s="546"/>
      <c r="Y5" s="546" t="str">
        <f>Instructions!G3</f>
        <v>Class B redemption</v>
      </c>
      <c r="Z5" s="546" t="s">
        <v>508</v>
      </c>
      <c r="AA5" s="546" t="s">
        <v>482</v>
      </c>
    </row>
    <row r="6" spans="1:27">
      <c r="A6" s="542" t="s">
        <v>479</v>
      </c>
      <c r="B6" s="542" t="s">
        <v>282</v>
      </c>
      <c r="C6" s="547">
        <f>Instructions!J4</f>
        <v>46013</v>
      </c>
      <c r="D6" s="651">
        <f>Instructions!E4</f>
        <v>0</v>
      </c>
      <c r="E6" s="542" t="str">
        <f>Instructions!V4</f>
        <v xml:space="preserve">BNP Paribas S.A. </v>
      </c>
      <c r="F6" s="542" t="str">
        <f t="shared" ref="F6" si="4">E6</f>
        <v xml:space="preserve">BNP Paribas S.A. </v>
      </c>
      <c r="G6" s="542" t="str">
        <f>Instructions!W4</f>
        <v>PARBLULLXXX</v>
      </c>
      <c r="H6" s="548" t="s">
        <v>595</v>
      </c>
      <c r="I6" s="543" t="s">
        <v>480</v>
      </c>
      <c r="J6" s="542"/>
      <c r="K6" s="543"/>
      <c r="L6" s="542" t="str">
        <f>Instructions!L4</f>
        <v>Bavarian Sky French Auto Leases 5</v>
      </c>
      <c r="M6" s="547">
        <f t="shared" ca="1" si="1"/>
        <v>46006</v>
      </c>
      <c r="N6" s="543" t="s">
        <v>481</v>
      </c>
      <c r="O6" s="545" t="str">
        <f t="shared" ref="O6" si="5">H6</f>
        <v>41329000010000486707M</v>
      </c>
      <c r="P6" s="546" t="str">
        <f t="shared" ref="P6" si="6">A6</f>
        <v>PARBFR</v>
      </c>
      <c r="Q6" s="546" t="s">
        <v>483</v>
      </c>
      <c r="R6" s="546" t="s">
        <v>484</v>
      </c>
      <c r="S6" s="546" t="s">
        <v>413</v>
      </c>
      <c r="T6" s="546" t="s">
        <v>485</v>
      </c>
      <c r="U6" s="545" t="str">
        <f>Instructions!X4</f>
        <v>FR9441329000010000047475N27</v>
      </c>
      <c r="V6" s="546" t="str">
        <f>Instructions!W4</f>
        <v>PARBLULLXXX</v>
      </c>
      <c r="W6" s="546"/>
      <c r="X6" s="546"/>
      <c r="Y6" s="546" t="str">
        <f>Instructions!G4</f>
        <v>Class C redemption</v>
      </c>
      <c r="Z6" s="546" t="s">
        <v>508</v>
      </c>
      <c r="AA6" s="546" t="s">
        <v>482</v>
      </c>
    </row>
    <row r="7" spans="1:27">
      <c r="A7" s="542" t="s">
        <v>479</v>
      </c>
      <c r="B7" s="542" t="s">
        <v>282</v>
      </c>
      <c r="C7" s="547">
        <f>Instructions!J5</f>
        <v>46013</v>
      </c>
      <c r="D7" s="651">
        <f>Instructions!E5</f>
        <v>1007800</v>
      </c>
      <c r="E7" s="542" t="str">
        <f>Instructions!V5</f>
        <v xml:space="preserve">BNP Paribas S.A. </v>
      </c>
      <c r="F7" s="542" t="str">
        <f t="shared" si="0"/>
        <v xml:space="preserve">BNP Paribas S.A. </v>
      </c>
      <c r="G7" s="542" t="str">
        <f>Instructions!W5</f>
        <v>PARBLULLXXX</v>
      </c>
      <c r="H7" s="548" t="s">
        <v>595</v>
      </c>
      <c r="I7" s="543" t="s">
        <v>480</v>
      </c>
      <c r="J7" s="542"/>
      <c r="K7" s="543"/>
      <c r="L7" s="542" t="str">
        <f>Instructions!L5</f>
        <v>Bavarian Sky French Auto Leases 5</v>
      </c>
      <c r="M7" s="547">
        <f t="shared" ca="1" si="1"/>
        <v>46006</v>
      </c>
      <c r="N7" s="543" t="s">
        <v>481</v>
      </c>
      <c r="O7" s="545" t="str">
        <f t="shared" si="2"/>
        <v>41329000010000486707M</v>
      </c>
      <c r="P7" s="546" t="str">
        <f t="shared" si="3"/>
        <v>PARBFR</v>
      </c>
      <c r="Q7" s="546" t="s">
        <v>483</v>
      </c>
      <c r="R7" s="546" t="s">
        <v>484</v>
      </c>
      <c r="S7" s="546" t="s">
        <v>413</v>
      </c>
      <c r="T7" s="546" t="s">
        <v>485</v>
      </c>
      <c r="U7" s="545" t="str">
        <f>Instructions!X5</f>
        <v>FR9441329000010000047475N27</v>
      </c>
      <c r="V7" s="546" t="str">
        <f>Instructions!W5</f>
        <v>PARBLULLXXX</v>
      </c>
      <c r="W7" s="546"/>
      <c r="X7" s="546"/>
      <c r="Y7" s="549" t="str">
        <f>Instructions!G5</f>
        <v>Class A Notes interest amount</v>
      </c>
      <c r="Z7" s="546" t="s">
        <v>508</v>
      </c>
      <c r="AA7" s="546" t="s">
        <v>482</v>
      </c>
    </row>
    <row r="8" spans="1:27">
      <c r="A8" s="542" t="s">
        <v>479</v>
      </c>
      <c r="B8" s="542" t="s">
        <v>282</v>
      </c>
      <c r="C8" s="547">
        <f>Instructions!J6</f>
        <v>46013</v>
      </c>
      <c r="D8" s="651">
        <f>Instructions!E6</f>
        <v>57414.369999999995</v>
      </c>
      <c r="E8" s="542" t="str">
        <f>Instructions!V6</f>
        <v xml:space="preserve">BNP Paribas S.A. </v>
      </c>
      <c r="F8" s="542" t="str">
        <f t="shared" si="0"/>
        <v xml:space="preserve">BNP Paribas S.A. </v>
      </c>
      <c r="G8" s="542" t="str">
        <f>Instructions!W6</f>
        <v>PARBLULLXXX</v>
      </c>
      <c r="H8" s="548" t="s">
        <v>595</v>
      </c>
      <c r="I8" s="543" t="s">
        <v>480</v>
      </c>
      <c r="J8" s="542"/>
      <c r="K8" s="543"/>
      <c r="L8" s="542" t="str">
        <f>Instructions!L6</f>
        <v>Bavarian Sky French Auto Leases 5</v>
      </c>
      <c r="M8" s="547">
        <f t="shared" ca="1" si="1"/>
        <v>46006</v>
      </c>
      <c r="N8" s="543" t="s">
        <v>481</v>
      </c>
      <c r="O8" s="545" t="str">
        <f t="shared" si="2"/>
        <v>41329000010000486707M</v>
      </c>
      <c r="P8" s="546" t="str">
        <f t="shared" si="3"/>
        <v>PARBFR</v>
      </c>
      <c r="Q8" s="546" t="s">
        <v>483</v>
      </c>
      <c r="R8" s="546" t="s">
        <v>484</v>
      </c>
      <c r="S8" s="546" t="s">
        <v>413</v>
      </c>
      <c r="T8" s="546" t="s">
        <v>485</v>
      </c>
      <c r="U8" s="545" t="str">
        <f>Instructions!X6</f>
        <v>FR9441329000010000047475N27</v>
      </c>
      <c r="V8" s="546" t="str">
        <f>Instructions!W6</f>
        <v>PARBLULLXXX</v>
      </c>
      <c r="W8" s="546"/>
      <c r="X8" s="546"/>
      <c r="Y8" s="549" t="str">
        <f>Instructions!G6</f>
        <v>Class B Notes interest amount</v>
      </c>
      <c r="Z8" s="546" t="s">
        <v>508</v>
      </c>
      <c r="AA8" s="546" t="s">
        <v>482</v>
      </c>
    </row>
    <row r="9" spans="1:27">
      <c r="A9" s="542" t="s">
        <v>479</v>
      </c>
      <c r="B9" s="542" t="s">
        <v>282</v>
      </c>
      <c r="C9" s="547">
        <f>Instructions!J7</f>
        <v>46013</v>
      </c>
      <c r="D9" s="651">
        <f>Instructions!E7</f>
        <v>93000</v>
      </c>
      <c r="E9" s="542" t="str">
        <f>Instructions!V7</f>
        <v xml:space="preserve">BNP Paribas S.A. </v>
      </c>
      <c r="F9" s="542" t="str">
        <f t="shared" ref="F9" si="7">E9</f>
        <v xml:space="preserve">BNP Paribas S.A. </v>
      </c>
      <c r="G9" s="542" t="str">
        <f>Instructions!W7</f>
        <v>PARBLULLXXX</v>
      </c>
      <c r="H9" s="548" t="s">
        <v>595</v>
      </c>
      <c r="I9" s="543" t="s">
        <v>480</v>
      </c>
      <c r="J9" s="542"/>
      <c r="K9" s="543"/>
      <c r="L9" s="542" t="str">
        <f>Instructions!L7</f>
        <v>Bavarian Sky French Auto Leases 5</v>
      </c>
      <c r="M9" s="547">
        <f t="shared" ca="1" si="1"/>
        <v>46006</v>
      </c>
      <c r="N9" s="543" t="s">
        <v>481</v>
      </c>
      <c r="O9" s="545" t="str">
        <f t="shared" ref="O9" si="8">H9</f>
        <v>41329000010000486707M</v>
      </c>
      <c r="P9" s="546" t="str">
        <f t="shared" ref="P9" si="9">A9</f>
        <v>PARBFR</v>
      </c>
      <c r="Q9" s="546" t="s">
        <v>483</v>
      </c>
      <c r="R9" s="546" t="s">
        <v>484</v>
      </c>
      <c r="S9" s="546" t="s">
        <v>413</v>
      </c>
      <c r="T9" s="546" t="s">
        <v>485</v>
      </c>
      <c r="U9" s="545" t="str">
        <f>Instructions!X7</f>
        <v>FR9441329000010000047475N27</v>
      </c>
      <c r="V9" s="546" t="str">
        <f>Instructions!W7</f>
        <v>PARBLULLXXX</v>
      </c>
      <c r="W9" s="546"/>
      <c r="X9" s="546"/>
      <c r="Y9" s="549" t="str">
        <f>Instructions!G7</f>
        <v>Class C Notes interest amount</v>
      </c>
      <c r="Z9" s="546" t="s">
        <v>508</v>
      </c>
      <c r="AA9" s="546" t="s">
        <v>482</v>
      </c>
    </row>
    <row r="10" spans="1:27">
      <c r="A10" s="542" t="s">
        <v>479</v>
      </c>
      <c r="B10" s="542" t="s">
        <v>282</v>
      </c>
      <c r="C10" s="547">
        <f>Instructions!J8</f>
        <v>46013</v>
      </c>
      <c r="D10" s="651">
        <f>Instructions!E8</f>
        <v>4166.67</v>
      </c>
      <c r="E10" s="542" t="str">
        <f>Instructions!V8</f>
        <v>HSBC</v>
      </c>
      <c r="F10" s="542" t="str">
        <f t="shared" si="0"/>
        <v>HSBC</v>
      </c>
      <c r="G10" s="542" t="str">
        <f>Instructions!W8</f>
        <v>CCFRFRPPXXX</v>
      </c>
      <c r="H10" s="548" t="s">
        <v>595</v>
      </c>
      <c r="I10" s="543" t="s">
        <v>480</v>
      </c>
      <c r="J10" s="542"/>
      <c r="K10" s="543"/>
      <c r="L10" s="542" t="str">
        <f>Instructions!L8</f>
        <v>Bavarian Sky French Auto Leases 5</v>
      </c>
      <c r="M10" s="547">
        <f t="shared" ca="1" si="1"/>
        <v>46006</v>
      </c>
      <c r="N10" s="543" t="s">
        <v>481</v>
      </c>
      <c r="O10" s="545" t="str">
        <f t="shared" si="2"/>
        <v>41329000010000486707M</v>
      </c>
      <c r="P10" s="546" t="str">
        <f t="shared" si="3"/>
        <v>PARBFR</v>
      </c>
      <c r="Q10" s="546" t="s">
        <v>483</v>
      </c>
      <c r="R10" s="546" t="s">
        <v>484</v>
      </c>
      <c r="S10" s="546" t="s">
        <v>413</v>
      </c>
      <c r="T10" s="546" t="s">
        <v>485</v>
      </c>
      <c r="U10" s="545" t="str">
        <f>Instructions!X8</f>
        <v>FR76 3005 6000 5000 5000 7046 525</v>
      </c>
      <c r="V10" s="546" t="str">
        <f>Instructions!W8</f>
        <v>CCFRFRPPXXX</v>
      </c>
      <c r="W10" s="546"/>
      <c r="X10" s="546"/>
      <c r="Y10" s="550" t="str">
        <f>Instructions!G8</f>
        <v>IQ EQ Management</v>
      </c>
      <c r="Z10" s="546" t="s">
        <v>508</v>
      </c>
      <c r="AA10" s="546" t="s">
        <v>482</v>
      </c>
    </row>
    <row r="11" spans="1:27">
      <c r="A11" s="542" t="s">
        <v>479</v>
      </c>
      <c r="B11" s="542" t="s">
        <v>282</v>
      </c>
      <c r="C11" s="547">
        <f>Instructions!J9</f>
        <v>46013</v>
      </c>
      <c r="D11" s="651">
        <f>Instructions!E9</f>
        <v>3894</v>
      </c>
      <c r="E11" s="548" t="str">
        <f>Instructions!V9</f>
        <v>BNPP</v>
      </c>
      <c r="F11" s="542" t="str">
        <f t="shared" si="0"/>
        <v>BNPP</v>
      </c>
      <c r="G11" s="542" t="str">
        <f>Instructions!W9</f>
        <v>PARBFRPP</v>
      </c>
      <c r="H11" s="548" t="s">
        <v>595</v>
      </c>
      <c r="I11" s="543" t="s">
        <v>480</v>
      </c>
      <c r="J11" s="542"/>
      <c r="K11" s="543"/>
      <c r="L11" s="542" t="str">
        <f>Instructions!L9</f>
        <v>Bavarian Sky French Auto Leases 5</v>
      </c>
      <c r="M11" s="547">
        <f t="shared" ca="1" si="1"/>
        <v>46006</v>
      </c>
      <c r="N11" s="543" t="s">
        <v>481</v>
      </c>
      <c r="O11" s="545" t="str">
        <f t="shared" si="2"/>
        <v>41329000010000486707M</v>
      </c>
      <c r="P11" s="546" t="str">
        <f t="shared" si="3"/>
        <v>PARBFR</v>
      </c>
      <c r="Q11" s="546" t="s">
        <v>483</v>
      </c>
      <c r="R11" s="546" t="s">
        <v>484</v>
      </c>
      <c r="S11" s="546" t="s">
        <v>413</v>
      </c>
      <c r="T11" s="546" t="s">
        <v>485</v>
      </c>
      <c r="U11" s="545" t="str">
        <f>Instructions!X9</f>
        <v xml:space="preserve">FR77 4132 9000 0100 0008 4086 X22 </v>
      </c>
      <c r="V11" s="546" t="str">
        <f>Instructions!W9</f>
        <v>PARBFRPP</v>
      </c>
      <c r="W11" s="546"/>
      <c r="X11" s="546"/>
      <c r="Y11" s="550" t="str">
        <f>Instructions!G9</f>
        <v>BNP Custodian</v>
      </c>
      <c r="Z11" s="546" t="s">
        <v>508</v>
      </c>
      <c r="AA11" s="546" t="s">
        <v>482</v>
      </c>
    </row>
    <row r="12" spans="1:27">
      <c r="A12" s="542" t="s">
        <v>479</v>
      </c>
      <c r="B12" s="542" t="s">
        <v>282</v>
      </c>
      <c r="C12" s="547">
        <f>Instructions!J10</f>
        <v>46013</v>
      </c>
      <c r="D12" s="651">
        <f>Instructions!E10</f>
        <v>335</v>
      </c>
      <c r="E12" s="548" t="str">
        <f>Instructions!V10</f>
        <v xml:space="preserve">BNP Paribas S.A. </v>
      </c>
      <c r="F12" s="542" t="str">
        <f t="shared" si="0"/>
        <v xml:space="preserve">BNP Paribas S.A. </v>
      </c>
      <c r="G12" s="542" t="str">
        <f>Instructions!W10</f>
        <v>PARBFRPP</v>
      </c>
      <c r="H12" s="548" t="s">
        <v>595</v>
      </c>
      <c r="I12" s="543" t="s">
        <v>480</v>
      </c>
      <c r="J12" s="542"/>
      <c r="K12" s="543"/>
      <c r="L12" s="542" t="str">
        <f>Instructions!L10</f>
        <v>Bavarian Sky French Auto Leases 5</v>
      </c>
      <c r="M12" s="547">
        <f t="shared" ca="1" si="1"/>
        <v>46006</v>
      </c>
      <c r="N12" s="543" t="s">
        <v>481</v>
      </c>
      <c r="O12" s="545" t="str">
        <f t="shared" si="2"/>
        <v>41329000010000486707M</v>
      </c>
      <c r="P12" s="546" t="str">
        <f t="shared" si="3"/>
        <v>PARBFR</v>
      </c>
      <c r="Q12" s="546" t="s">
        <v>483</v>
      </c>
      <c r="R12" s="546" t="s">
        <v>484</v>
      </c>
      <c r="S12" s="546" t="s">
        <v>413</v>
      </c>
      <c r="T12" s="546" t="s">
        <v>485</v>
      </c>
      <c r="U12" s="545" t="str">
        <f>Instructions!X10</f>
        <v>FR14 4132 9000 0100 0008 4182 E58</v>
      </c>
      <c r="V12" s="546" t="str">
        <f>Instructions!W10</f>
        <v>PARBFRPP</v>
      </c>
      <c r="W12" s="546"/>
      <c r="X12" s="546"/>
      <c r="Y12" s="550" t="str">
        <f>Instructions!G10</f>
        <v>BNP paying agent</v>
      </c>
      <c r="Z12" s="546" t="s">
        <v>508</v>
      </c>
      <c r="AA12" s="546" t="s">
        <v>482</v>
      </c>
    </row>
    <row r="13" spans="1:27">
      <c r="A13" s="542" t="s">
        <v>479</v>
      </c>
      <c r="B13" s="542" t="s">
        <v>282</v>
      </c>
      <c r="C13" s="547">
        <f>Instructions!J11</f>
        <v>46013</v>
      </c>
      <c r="D13" s="651">
        <f>Instructions!E11</f>
        <v>100</v>
      </c>
      <c r="E13" s="542" t="str">
        <f>Instructions!V11</f>
        <v xml:space="preserve">BNP Paribas S.A. </v>
      </c>
      <c r="F13" s="542" t="str">
        <f t="shared" si="0"/>
        <v xml:space="preserve">BNP Paribas S.A. </v>
      </c>
      <c r="G13" s="542" t="str">
        <f>Instructions!W11</f>
        <v>PARBFRPP</v>
      </c>
      <c r="H13" s="548" t="s">
        <v>595</v>
      </c>
      <c r="I13" s="543" t="s">
        <v>480</v>
      </c>
      <c r="J13" s="542"/>
      <c r="K13" s="543"/>
      <c r="L13" s="542" t="str">
        <f>Instructions!L11</f>
        <v>Bavarian Sky French Auto Leases 5</v>
      </c>
      <c r="M13" s="547">
        <f t="shared" ca="1" si="1"/>
        <v>46006</v>
      </c>
      <c r="N13" s="543" t="s">
        <v>481</v>
      </c>
      <c r="O13" s="545" t="str">
        <f t="shared" si="2"/>
        <v>41329000010000486707M</v>
      </c>
      <c r="P13" s="546" t="str">
        <f t="shared" si="3"/>
        <v>PARBFR</v>
      </c>
      <c r="Q13" s="546" t="s">
        <v>483</v>
      </c>
      <c r="R13" s="546" t="s">
        <v>484</v>
      </c>
      <c r="S13" s="546" t="s">
        <v>413</v>
      </c>
      <c r="T13" s="546" t="s">
        <v>485</v>
      </c>
      <c r="U13" s="545" t="str">
        <f>Instructions!X11</f>
        <v>FR14 4132 9000 0100 0008 4182 E58</v>
      </c>
      <c r="V13" s="546" t="str">
        <f>Instructions!W11</f>
        <v>PARBFRPP</v>
      </c>
      <c r="W13" s="546"/>
      <c r="X13" s="546"/>
      <c r="Y13" s="550" t="str">
        <f>Instructions!G11</f>
        <v>BNP Data custody</v>
      </c>
      <c r="Z13" s="546" t="s">
        <v>508</v>
      </c>
      <c r="AA13" s="546" t="s">
        <v>482</v>
      </c>
    </row>
    <row r="14" spans="1:27">
      <c r="A14" s="542" t="s">
        <v>479</v>
      </c>
      <c r="B14" s="542" t="s">
        <v>282</v>
      </c>
      <c r="C14" s="547">
        <f>Instructions!J12</f>
        <v>46013</v>
      </c>
      <c r="D14" s="651">
        <f>Instructions!E12</f>
        <v>0</v>
      </c>
      <c r="E14" s="542" t="str">
        <f>Instructions!V12</f>
        <v xml:space="preserve">BNP Paribas S.A. </v>
      </c>
      <c r="F14" s="542" t="str">
        <f t="shared" si="0"/>
        <v xml:space="preserve">BNP Paribas S.A. </v>
      </c>
      <c r="G14" s="542" t="str">
        <f>Instructions!W12</f>
        <v>PARBFRPP</v>
      </c>
      <c r="H14" s="548" t="s">
        <v>595</v>
      </c>
      <c r="I14" s="543" t="s">
        <v>480</v>
      </c>
      <c r="J14" s="542"/>
      <c r="K14" s="543"/>
      <c r="L14" s="542" t="str">
        <f>Instructions!L12</f>
        <v>Bavarian Sky French Auto Leases 5</v>
      </c>
      <c r="M14" s="547">
        <f t="shared" ca="1" si="1"/>
        <v>46006</v>
      </c>
      <c r="N14" s="543" t="s">
        <v>481</v>
      </c>
      <c r="O14" s="545" t="str">
        <f t="shared" si="2"/>
        <v>41329000010000486707M</v>
      </c>
      <c r="P14" s="546" t="str">
        <f t="shared" si="3"/>
        <v>PARBFR</v>
      </c>
      <c r="Q14" s="546" t="s">
        <v>483</v>
      </c>
      <c r="R14" s="546" t="s">
        <v>484</v>
      </c>
      <c r="S14" s="546" t="s">
        <v>413</v>
      </c>
      <c r="T14" s="546" t="s">
        <v>485</v>
      </c>
      <c r="U14" s="545" t="str">
        <f>Instructions!X12</f>
        <v>FR14 4132 9000 0100 0008 4182 E58</v>
      </c>
      <c r="V14" s="546" t="str">
        <f>Instructions!W12</f>
        <v>PARBFRPP</v>
      </c>
      <c r="W14" s="546"/>
      <c r="X14" s="546"/>
      <c r="Y14" s="550" t="str">
        <f>Instructions!G12</f>
        <v>BNP Listing</v>
      </c>
      <c r="Z14" s="546" t="s">
        <v>508</v>
      </c>
      <c r="AA14" s="546" t="s">
        <v>482</v>
      </c>
    </row>
    <row r="15" spans="1:27">
      <c r="A15" s="542" t="s">
        <v>479</v>
      </c>
      <c r="B15" s="542" t="s">
        <v>282</v>
      </c>
      <c r="C15" s="547">
        <f>Instructions!J13</f>
        <v>46013</v>
      </c>
      <c r="D15" s="651">
        <f>Instructions!E13</f>
        <v>200</v>
      </c>
      <c r="E15" s="542" t="str">
        <f>Instructions!V13</f>
        <v xml:space="preserve">BNP Paribas S.A. </v>
      </c>
      <c r="F15" s="542" t="str">
        <f t="shared" ref="F15" si="10">E15</f>
        <v xml:space="preserve">BNP Paribas S.A. </v>
      </c>
      <c r="G15" s="542" t="str">
        <f>Instructions!W13</f>
        <v>PARBFRPP</v>
      </c>
      <c r="H15" s="548" t="s">
        <v>595</v>
      </c>
      <c r="I15" s="543" t="s">
        <v>480</v>
      </c>
      <c r="J15" s="542"/>
      <c r="K15" s="543"/>
      <c r="L15" s="542" t="str">
        <f>Instructions!L13</f>
        <v>Bavarian Sky French Auto Leases 5</v>
      </c>
      <c r="M15" s="547">
        <f t="shared" ca="1" si="1"/>
        <v>46006</v>
      </c>
      <c r="N15" s="543" t="s">
        <v>481</v>
      </c>
      <c r="O15" s="545" t="str">
        <f t="shared" ref="O15" si="11">H15</f>
        <v>41329000010000486707M</v>
      </c>
      <c r="P15" s="546" t="str">
        <f t="shared" ref="P15" si="12">A15</f>
        <v>PARBFR</v>
      </c>
      <c r="Q15" s="546" t="s">
        <v>483</v>
      </c>
      <c r="R15" s="546" t="s">
        <v>484</v>
      </c>
      <c r="S15" s="546" t="s">
        <v>413</v>
      </c>
      <c r="T15" s="546" t="s">
        <v>485</v>
      </c>
      <c r="U15" s="545" t="str">
        <f>Instructions!X13</f>
        <v>FR14 4132 9000 0100 0008 4182 E58</v>
      </c>
      <c r="V15" s="546" t="str">
        <f>Instructions!W13</f>
        <v>PARBFRPP</v>
      </c>
      <c r="W15" s="546"/>
      <c r="X15" s="546"/>
      <c r="Y15" s="550" t="str">
        <f>Instructions!G13</f>
        <v>BNp Issuer acount</v>
      </c>
      <c r="Z15" s="546" t="s">
        <v>508</v>
      </c>
      <c r="AA15" s="546" t="s">
        <v>482</v>
      </c>
    </row>
    <row r="16" spans="1:27">
      <c r="A16" s="542" t="s">
        <v>479</v>
      </c>
      <c r="B16" s="542" t="s">
        <v>282</v>
      </c>
      <c r="C16" s="547">
        <f>Instructions!J14</f>
        <v>46013</v>
      </c>
      <c r="D16" s="651">
        <f>Instructions!E14</f>
        <v>0</v>
      </c>
      <c r="E16" s="542" t="str">
        <f>Instructions!V14</f>
        <v>Banque et Caisse d Epargne de l Etat</v>
      </c>
      <c r="F16" s="542" t="str">
        <f t="shared" ref="F16" si="13">E16</f>
        <v>Banque et Caisse d Epargne de l Etat</v>
      </c>
      <c r="G16" s="542" t="str">
        <f>Instructions!W14</f>
        <v>BCEELULL</v>
      </c>
      <c r="H16" s="548" t="s">
        <v>595</v>
      </c>
      <c r="I16" s="543" t="s">
        <v>480</v>
      </c>
      <c r="J16" s="542"/>
      <c r="K16" s="543"/>
      <c r="L16" s="542" t="str">
        <f>Instructions!L14</f>
        <v>Bavarian Sky French Auto Leases 5</v>
      </c>
      <c r="M16" s="547">
        <f t="shared" ca="1" si="1"/>
        <v>46006</v>
      </c>
      <c r="N16" s="543" t="s">
        <v>481</v>
      </c>
      <c r="O16" s="545" t="str">
        <f t="shared" ref="O16" si="14">H16</f>
        <v>41329000010000486707M</v>
      </c>
      <c r="P16" s="546" t="str">
        <f t="shared" ref="P16" si="15">A16</f>
        <v>PARBFR</v>
      </c>
      <c r="Q16" s="546" t="s">
        <v>638</v>
      </c>
      <c r="R16" s="546" t="s">
        <v>639</v>
      </c>
      <c r="S16" s="546" t="s">
        <v>413</v>
      </c>
      <c r="T16" s="546" t="s">
        <v>485</v>
      </c>
      <c r="U16" s="545" t="str">
        <f>Instructions!X14</f>
        <v>LU29 0019 2055 6017 3000</v>
      </c>
      <c r="V16" s="546" t="str">
        <f>Instructions!W14</f>
        <v>BCEELULL</v>
      </c>
      <c r="W16" s="546"/>
      <c r="X16" s="546"/>
      <c r="Y16" s="550" t="str">
        <f>Instructions!G14</f>
        <v>CSSF</v>
      </c>
      <c r="Z16" s="546" t="s">
        <v>640</v>
      </c>
      <c r="AA16" s="546" t="s">
        <v>482</v>
      </c>
    </row>
    <row r="17" spans="1:27">
      <c r="A17" s="542" t="s">
        <v>479</v>
      </c>
      <c r="B17" s="542" t="s">
        <v>282</v>
      </c>
      <c r="C17" s="547">
        <f>Instructions!J15</f>
        <v>46013</v>
      </c>
      <c r="D17" s="651">
        <f>Instructions!E15</f>
        <v>0</v>
      </c>
      <c r="E17" s="542" t="str">
        <f>Instructions!V15</f>
        <v>SEB / STOCKHOLM</v>
      </c>
      <c r="F17" s="542" t="str">
        <f t="shared" ref="F17:F18" si="16">E17</f>
        <v>SEB / STOCKHOLM</v>
      </c>
      <c r="G17" s="542" t="str">
        <f>Instructions!W15</f>
        <v>ESSESESS</v>
      </c>
      <c r="H17" s="548" t="s">
        <v>595</v>
      </c>
      <c r="I17" s="543" t="s">
        <v>480</v>
      </c>
      <c r="J17" s="542"/>
      <c r="K17" s="543"/>
      <c r="L17" s="542" t="str">
        <f>Instructions!L15</f>
        <v>Bavarian Sky French Auto Leases 5</v>
      </c>
      <c r="M17" s="547">
        <f t="shared" ca="1" si="1"/>
        <v>46006</v>
      </c>
      <c r="N17" s="543" t="s">
        <v>481</v>
      </c>
      <c r="O17" s="545" t="str">
        <f t="shared" ref="O17:O18" si="17">H17</f>
        <v>41329000010000486707M</v>
      </c>
      <c r="P17" s="546" t="str">
        <f t="shared" ref="P17:P18" si="18">A17</f>
        <v>PARBFR</v>
      </c>
      <c r="Q17" s="546" t="s">
        <v>483</v>
      </c>
      <c r="R17" s="546" t="s">
        <v>484</v>
      </c>
      <c r="S17" s="546" t="s">
        <v>413</v>
      </c>
      <c r="T17" s="546" t="s">
        <v>485</v>
      </c>
      <c r="U17" s="545" t="str">
        <f>Instructions!X15</f>
        <v>SE2750000000055538310566</v>
      </c>
      <c r="V17" s="546" t="str">
        <f>Instructions!W15</f>
        <v>ESSESESS</v>
      </c>
      <c r="W17" s="546"/>
      <c r="X17" s="546"/>
      <c r="Y17" s="550" t="str">
        <f>Instructions!G15</f>
        <v xml:space="preserve">Netting of swap in favor of Swap Counterparty </v>
      </c>
      <c r="Z17" s="546" t="s">
        <v>508</v>
      </c>
      <c r="AA17" s="546" t="s">
        <v>482</v>
      </c>
    </row>
    <row r="18" spans="1:27">
      <c r="A18" s="542" t="s">
        <v>479</v>
      </c>
      <c r="B18" s="542" t="s">
        <v>282</v>
      </c>
      <c r="C18" s="547">
        <f>Instructions!J16</f>
        <v>46013</v>
      </c>
      <c r="D18" s="651">
        <f>Instructions!E16</f>
        <v>0</v>
      </c>
      <c r="E18" s="542" t="str">
        <f>Instructions!V16</f>
        <v>BCEE</v>
      </c>
      <c r="F18" s="542" t="str">
        <f t="shared" si="16"/>
        <v>BCEE</v>
      </c>
      <c r="G18" s="542" t="str">
        <f>Instructions!W16</f>
        <v>BCEELULL</v>
      </c>
      <c r="H18" s="548" t="s">
        <v>595</v>
      </c>
      <c r="I18" s="543" t="s">
        <v>480</v>
      </c>
      <c r="J18" s="542"/>
      <c r="K18" s="543"/>
      <c r="L18" s="542" t="str">
        <f>Instructions!L16</f>
        <v>Bavarian Sky French Auto Leases 5</v>
      </c>
      <c r="M18" s="547">
        <f t="shared" ca="1" si="1"/>
        <v>46006</v>
      </c>
      <c r="N18" s="543" t="s">
        <v>481</v>
      </c>
      <c r="O18" s="545" t="str">
        <f t="shared" si="17"/>
        <v>41329000010000486707M</v>
      </c>
      <c r="P18" s="546" t="str">
        <f t="shared" si="18"/>
        <v>PARBFR</v>
      </c>
      <c r="Q18" s="546" t="s">
        <v>483</v>
      </c>
      <c r="R18" s="546" t="s">
        <v>484</v>
      </c>
      <c r="S18" s="546" t="s">
        <v>413</v>
      </c>
      <c r="T18" s="546" t="s">
        <v>485</v>
      </c>
      <c r="U18" s="545" t="str">
        <f>Instructions!X16</f>
        <v>LU76 0019 1000 0984 7000</v>
      </c>
      <c r="V18" s="546" t="str">
        <f>Instructions!W16</f>
        <v>BCEELULL</v>
      </c>
      <c r="W18" s="546"/>
      <c r="X18" s="546"/>
      <c r="Y18" s="550" t="str">
        <f>Instructions!G16</f>
        <v>LSE</v>
      </c>
      <c r="Z18" s="546" t="s">
        <v>508</v>
      </c>
      <c r="AA18" s="546" t="s">
        <v>482</v>
      </c>
    </row>
  </sheetData>
  <mergeCells count="1">
    <mergeCell ref="A1:M1"/>
  </mergeCells>
  <phoneticPr fontId="116" type="noConversion"/>
  <pageMargins left="0.7" right="0.7" top="0.75" bottom="0.75" header="0.3" footer="0.3"/>
  <pageSetup paperSize="9" scale="15" fitToHeight="0" orientation="landscape"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42E2C-04BC-43BC-BE93-6DD5A7C88800}">
  <dimension ref="A1:CZ7"/>
  <sheetViews>
    <sheetView workbookViewId="0">
      <selection activeCell="K3" sqref="K3"/>
    </sheetView>
  </sheetViews>
  <sheetFormatPr defaultColWidth="9.1796875" defaultRowHeight="14.5"/>
  <cols>
    <col min="1" max="1" width="16.453125" style="292" bestFit="1" customWidth="1"/>
    <col min="2" max="2" width="12.7265625" style="292" bestFit="1" customWidth="1"/>
    <col min="3" max="3" width="12.7265625" style="292" customWidth="1"/>
    <col min="4" max="4" width="26.54296875" style="293" bestFit="1" customWidth="1"/>
    <col min="5" max="5" width="20.26953125" style="293" customWidth="1"/>
    <col min="6" max="6" width="15" style="293" bestFit="1" customWidth="1"/>
    <col min="7" max="7" width="26.453125" style="293" bestFit="1" customWidth="1"/>
    <col min="8" max="8" width="14.453125" style="293" bestFit="1" customWidth="1"/>
    <col min="9" max="9" width="31.54296875" style="293" bestFit="1" customWidth="1"/>
    <col min="10" max="10" width="26.54296875" style="293" bestFit="1" customWidth="1"/>
    <col min="11" max="11" width="20.453125" style="293" customWidth="1"/>
    <col min="12" max="12" width="8.453125" style="293" bestFit="1" customWidth="1"/>
    <col min="13" max="13" width="26.453125" style="293" bestFit="1" customWidth="1"/>
    <col min="14" max="14" width="14.26953125" style="293" bestFit="1" customWidth="1"/>
    <col min="15" max="15" width="26.453125" style="293" bestFit="1" customWidth="1"/>
    <col min="16" max="16" width="26.54296875" style="293" bestFit="1" customWidth="1"/>
    <col min="17" max="17" width="20.453125" style="293" customWidth="1"/>
    <col min="18" max="18" width="12.1796875" style="293" customWidth="1"/>
    <col min="19" max="19" width="26.453125" style="293" bestFit="1" customWidth="1"/>
    <col min="20" max="20" width="14.26953125" style="293" bestFit="1" customWidth="1"/>
    <col min="21" max="21" width="26.453125" style="293" bestFit="1" customWidth="1"/>
    <col min="22" max="22" width="27.1796875" style="293" bestFit="1" customWidth="1"/>
    <col min="23" max="24" width="14.54296875" style="293" bestFit="1" customWidth="1"/>
    <col min="25" max="25" width="31.1796875" style="293" bestFit="1" customWidth="1"/>
    <col min="26" max="26" width="23" style="293" bestFit="1" customWidth="1"/>
    <col min="27" max="27" width="31.54296875" style="293" bestFit="1" customWidth="1"/>
    <col min="28" max="28" width="14.453125" style="293" bestFit="1" customWidth="1"/>
    <col min="29" max="29" width="23.26953125" style="293" bestFit="1" customWidth="1"/>
    <col min="30" max="30" width="28.453125" style="293" bestFit="1" customWidth="1"/>
    <col min="31" max="31" width="15.81640625" style="292" customWidth="1"/>
    <col min="32" max="32" width="15.26953125" style="292" customWidth="1"/>
    <col min="33" max="33" width="8.7265625" style="293" bestFit="1" customWidth="1"/>
    <col min="34" max="34" width="9" style="294" bestFit="1" customWidth="1"/>
    <col min="35" max="35" width="7.54296875" style="295" bestFit="1" customWidth="1"/>
    <col min="36" max="36" width="13.1796875" style="295" bestFit="1" customWidth="1"/>
    <col min="37" max="37" width="16.453125" style="293" bestFit="1" customWidth="1"/>
    <col min="38" max="38" width="14.26953125" style="293" bestFit="1" customWidth="1"/>
    <col min="39" max="39" width="28.1796875" style="293" bestFit="1" customWidth="1"/>
    <col min="40" max="40" width="23.1796875" style="293" bestFit="1" customWidth="1"/>
    <col min="41" max="41" width="13.1796875" style="302" bestFit="1" customWidth="1"/>
    <col min="42" max="42" width="16.453125" style="293" bestFit="1" customWidth="1"/>
    <col min="43" max="43" width="14.26953125" style="293" bestFit="1" customWidth="1"/>
    <col min="44" max="44" width="28.1796875" style="293" bestFit="1" customWidth="1"/>
    <col min="45" max="45" width="23.1796875" style="293" bestFit="1" customWidth="1"/>
    <col min="46" max="46" width="13.1796875" style="302" bestFit="1" customWidth="1"/>
    <col min="47" max="47" width="16.453125" style="293" bestFit="1" customWidth="1"/>
    <col min="48" max="48" width="24.54296875" style="293" bestFit="1" customWidth="1"/>
    <col min="49" max="49" width="10.81640625" style="293" bestFit="1" customWidth="1"/>
    <col min="50" max="50" width="24.54296875" style="293" bestFit="1" customWidth="1"/>
    <col min="51" max="51" width="7.453125" style="295" bestFit="1" customWidth="1"/>
    <col min="52" max="52" width="16.453125" style="293" bestFit="1" customWidth="1"/>
    <col min="53" max="53" width="11.453125" style="293" bestFit="1" customWidth="1"/>
    <col min="54" max="54" width="255.54296875" style="293" bestFit="1" customWidth="1"/>
    <col min="55" max="55" width="50" style="293" bestFit="1" customWidth="1"/>
    <col min="56" max="56" width="73.54296875" style="293" bestFit="1" customWidth="1"/>
    <col min="57" max="57" width="96.26953125" style="293" bestFit="1" customWidth="1"/>
    <col min="58" max="58" width="102.54296875" style="293" bestFit="1" customWidth="1"/>
    <col min="59" max="59" width="83" style="293" bestFit="1" customWidth="1"/>
    <col min="60" max="60" width="114.54296875" style="293" bestFit="1" customWidth="1"/>
    <col min="61" max="61" width="135.81640625" style="293" bestFit="1" customWidth="1"/>
    <col min="62" max="62" width="177.26953125" style="293" bestFit="1" customWidth="1"/>
    <col min="63" max="63" width="176.54296875" style="293" bestFit="1" customWidth="1"/>
    <col min="64" max="65" width="18.1796875" style="293" customWidth="1"/>
    <col min="66" max="66" width="20.453125" style="293" bestFit="1" customWidth="1"/>
    <col min="67" max="67" width="18.81640625" style="293" customWidth="1"/>
    <col min="68" max="68" width="21" style="295" bestFit="1" customWidth="1"/>
    <col min="69" max="69" width="9.54296875" style="295" bestFit="1" customWidth="1"/>
    <col min="70" max="70" width="25.1796875" style="293" bestFit="1" customWidth="1"/>
    <col min="71" max="71" width="20.7265625" style="293" customWidth="1"/>
    <col min="72" max="72" width="21" style="294" bestFit="1" customWidth="1"/>
    <col min="73" max="73" width="9.453125" style="295" bestFit="1" customWidth="1"/>
    <col min="74" max="74" width="20" style="293" bestFit="1" customWidth="1"/>
    <col min="75" max="75" width="23.81640625" style="293" bestFit="1" customWidth="1"/>
    <col min="76" max="76" width="18.453125" style="293" bestFit="1" customWidth="1"/>
    <col min="77" max="77" width="22.453125" style="293" bestFit="1" customWidth="1"/>
    <col min="78" max="78" width="22.81640625" style="16" customWidth="1"/>
    <col min="79" max="79" width="25.453125" style="16" bestFit="1" customWidth="1"/>
    <col min="80" max="80" width="11.81640625" style="16" bestFit="1" customWidth="1"/>
    <col min="81" max="81" width="9.453125" style="16" bestFit="1" customWidth="1"/>
    <col min="82" max="82" width="20.7265625" style="16" bestFit="1" customWidth="1"/>
    <col min="83" max="83" width="19.1796875" style="16" bestFit="1" customWidth="1"/>
    <col min="84" max="85" width="11.453125" style="16" bestFit="1" customWidth="1"/>
    <col min="86" max="86" width="12.81640625" style="16" bestFit="1" customWidth="1"/>
    <col min="87" max="87" width="11.81640625" style="16" bestFit="1" customWidth="1"/>
    <col min="88" max="88" width="17.26953125" style="16" customWidth="1"/>
    <col min="89" max="89" width="20" style="16" customWidth="1"/>
    <col min="90" max="90" width="18.54296875" style="16" customWidth="1"/>
    <col min="91" max="91" width="23.1796875" style="16" bestFit="1" customWidth="1"/>
    <col min="92" max="92" width="13.81640625" style="16" bestFit="1" customWidth="1"/>
    <col min="93" max="93" width="14.81640625" style="16" bestFit="1" customWidth="1"/>
    <col min="94" max="94" width="15.54296875" style="16" bestFit="1" customWidth="1"/>
    <col min="95" max="95" width="11.7265625" style="16" bestFit="1" customWidth="1"/>
    <col min="96" max="96" width="13.1796875" style="16" bestFit="1" customWidth="1"/>
    <col min="97" max="97" width="16.1796875" style="16" customWidth="1"/>
    <col min="98" max="98" width="11.1796875" style="16" bestFit="1" customWidth="1"/>
    <col min="99" max="99" width="18.26953125" style="16" customWidth="1"/>
    <col min="100" max="100" width="11.453125" style="16" bestFit="1" customWidth="1"/>
    <col min="101" max="101" width="41.7265625" style="16" bestFit="1" customWidth="1"/>
    <col min="102" max="102" width="20.453125" style="16" bestFit="1" customWidth="1"/>
    <col min="103" max="104" width="20.54296875" style="16" bestFit="1" customWidth="1"/>
    <col min="105" max="16384" width="9.1796875" style="16"/>
  </cols>
  <sheetData>
    <row r="1" spans="1:104" s="270" customFormat="1" ht="15.75" customHeight="1">
      <c r="A1" s="866" t="s">
        <v>324</v>
      </c>
      <c r="B1" s="867"/>
      <c r="C1" s="868"/>
      <c r="D1" s="865" t="s">
        <v>325</v>
      </c>
      <c r="E1" s="865"/>
      <c r="F1" s="865"/>
      <c r="G1" s="865"/>
      <c r="H1" s="865"/>
      <c r="I1" s="865"/>
      <c r="J1" s="865"/>
      <c r="K1" s="865"/>
      <c r="L1" s="865"/>
      <c r="M1" s="865"/>
      <c r="N1" s="865"/>
      <c r="O1" s="865"/>
      <c r="P1" s="865"/>
      <c r="Q1" s="865"/>
      <c r="R1" s="865"/>
      <c r="S1" s="865"/>
      <c r="T1" s="865"/>
      <c r="U1" s="865"/>
      <c r="V1" s="865"/>
      <c r="W1" s="865"/>
      <c r="X1" s="865"/>
      <c r="Y1" s="865"/>
      <c r="Z1" s="865"/>
      <c r="AA1" s="865"/>
      <c r="AB1" s="865" t="s">
        <v>332</v>
      </c>
      <c r="AC1" s="865"/>
      <c r="AD1" s="865"/>
      <c r="AE1" s="865"/>
      <c r="AF1" s="865"/>
      <c r="AG1" s="865"/>
      <c r="AH1" s="865"/>
      <c r="AI1" s="865"/>
      <c r="AJ1" s="865"/>
      <c r="AK1" s="865"/>
      <c r="AL1" s="865"/>
      <c r="AM1" s="865"/>
      <c r="AN1" s="865"/>
      <c r="AO1" s="865"/>
      <c r="AP1" s="865"/>
      <c r="AQ1" s="865"/>
      <c r="AR1" s="865"/>
      <c r="AS1" s="865"/>
      <c r="AT1" s="865"/>
      <c r="AU1" s="865"/>
      <c r="AV1" s="865"/>
      <c r="AW1" s="865"/>
      <c r="AX1" s="865"/>
      <c r="AY1" s="865"/>
      <c r="AZ1" s="865"/>
      <c r="BA1" s="865"/>
      <c r="BB1" s="872" t="s">
        <v>129</v>
      </c>
      <c r="BC1" s="872"/>
      <c r="BD1" s="872"/>
      <c r="BE1" s="872"/>
      <c r="BF1" s="872"/>
      <c r="BG1" s="872"/>
      <c r="BH1" s="872"/>
      <c r="BI1" s="872"/>
      <c r="BJ1" s="872"/>
      <c r="BK1" s="872"/>
      <c r="BL1" s="872"/>
      <c r="BM1" s="872"/>
      <c r="BN1" s="872"/>
      <c r="BO1" s="873" t="s">
        <v>51</v>
      </c>
      <c r="BP1" s="873"/>
      <c r="BQ1" s="873"/>
      <c r="BR1" s="873"/>
      <c r="BS1" s="873"/>
      <c r="BT1" s="873"/>
      <c r="BU1" s="873"/>
      <c r="BV1" s="873"/>
      <c r="BW1" s="873"/>
      <c r="BX1" s="873"/>
      <c r="BY1" s="325" t="s">
        <v>374</v>
      </c>
      <c r="BZ1" s="869" t="s">
        <v>373</v>
      </c>
      <c r="CA1" s="870"/>
      <c r="CB1" s="870"/>
      <c r="CC1" s="870"/>
      <c r="CD1" s="870"/>
      <c r="CE1" s="870"/>
      <c r="CF1" s="870"/>
      <c r="CG1" s="870"/>
      <c r="CH1" s="870"/>
      <c r="CI1" s="870"/>
      <c r="CJ1" s="870"/>
      <c r="CK1" s="870"/>
      <c r="CL1" s="870"/>
      <c r="CM1" s="870"/>
      <c r="CN1" s="871"/>
      <c r="CO1" s="869" t="s">
        <v>389</v>
      </c>
      <c r="CP1" s="870"/>
      <c r="CQ1" s="870"/>
      <c r="CR1" s="870"/>
      <c r="CS1" s="870"/>
      <c r="CT1" s="870"/>
      <c r="CU1" s="870"/>
      <c r="CV1" s="870"/>
      <c r="CW1" s="870"/>
      <c r="CX1" s="870"/>
      <c r="CY1" s="870"/>
      <c r="CZ1" s="288" t="s">
        <v>489</v>
      </c>
    </row>
    <row r="2" spans="1:104" s="270" customFormat="1" ht="30.75" customHeight="1">
      <c r="A2" s="280" t="s">
        <v>364</v>
      </c>
      <c r="B2" s="279" t="s">
        <v>47</v>
      </c>
      <c r="C2" s="279" t="s">
        <v>486</v>
      </c>
      <c r="D2" s="281" t="s">
        <v>162</v>
      </c>
      <c r="E2" s="281" t="s">
        <v>163</v>
      </c>
      <c r="F2" s="281" t="s">
        <v>37</v>
      </c>
      <c r="G2" s="281" t="s">
        <v>164</v>
      </c>
      <c r="H2" s="281" t="s">
        <v>157</v>
      </c>
      <c r="I2" s="281" t="s">
        <v>165</v>
      </c>
      <c r="J2" s="281" t="s">
        <v>160</v>
      </c>
      <c r="K2" s="281" t="s">
        <v>159</v>
      </c>
      <c r="L2" s="281" t="s">
        <v>37</v>
      </c>
      <c r="M2" s="281" t="s">
        <v>161</v>
      </c>
      <c r="N2" s="281" t="s">
        <v>158</v>
      </c>
      <c r="O2" s="281" t="s">
        <v>161</v>
      </c>
      <c r="P2" s="281" t="s">
        <v>599</v>
      </c>
      <c r="Q2" s="281" t="s">
        <v>600</v>
      </c>
      <c r="R2" s="281" t="s">
        <v>37</v>
      </c>
      <c r="S2" s="281" t="s">
        <v>601</v>
      </c>
      <c r="T2" s="281" t="s">
        <v>533</v>
      </c>
      <c r="U2" s="281" t="s">
        <v>601</v>
      </c>
      <c r="V2" s="281" t="s">
        <v>326</v>
      </c>
      <c r="W2" s="281" t="s">
        <v>327</v>
      </c>
      <c r="X2" s="281" t="s">
        <v>328</v>
      </c>
      <c r="Y2" s="281" t="s">
        <v>329</v>
      </c>
      <c r="Z2" s="281" t="s">
        <v>330</v>
      </c>
      <c r="AA2" s="281" t="s">
        <v>331</v>
      </c>
      <c r="AB2" s="281" t="s">
        <v>157</v>
      </c>
      <c r="AC2" s="281" t="s">
        <v>172</v>
      </c>
      <c r="AD2" s="281" t="s">
        <v>174</v>
      </c>
      <c r="AE2" s="282" t="s">
        <v>12</v>
      </c>
      <c r="AF2" s="282" t="s">
        <v>13</v>
      </c>
      <c r="AG2" s="283" t="s">
        <v>14</v>
      </c>
      <c r="AH2" s="284" t="s">
        <v>168</v>
      </c>
      <c r="AI2" s="296" t="s">
        <v>169</v>
      </c>
      <c r="AJ2" s="296" t="s">
        <v>170</v>
      </c>
      <c r="AK2" s="281" t="s">
        <v>201</v>
      </c>
      <c r="AL2" s="281" t="s">
        <v>158</v>
      </c>
      <c r="AM2" s="281" t="s">
        <v>175</v>
      </c>
      <c r="AN2" s="281" t="s">
        <v>173</v>
      </c>
      <c r="AO2" s="297" t="s">
        <v>170</v>
      </c>
      <c r="AP2" s="281" t="s">
        <v>202</v>
      </c>
      <c r="AQ2" s="281" t="s">
        <v>533</v>
      </c>
      <c r="AR2" s="281" t="s">
        <v>602</v>
      </c>
      <c r="AS2" s="281" t="s">
        <v>544</v>
      </c>
      <c r="AT2" s="297" t="s">
        <v>170</v>
      </c>
      <c r="AU2" s="281" t="s">
        <v>545</v>
      </c>
      <c r="AV2" s="281" t="s">
        <v>314</v>
      </c>
      <c r="AW2" s="281" t="s">
        <v>243</v>
      </c>
      <c r="AX2" s="281" t="s">
        <v>315</v>
      </c>
      <c r="AY2" s="285" t="s">
        <v>244</v>
      </c>
      <c r="AZ2" s="286" t="s">
        <v>245</v>
      </c>
      <c r="BA2" s="281" t="s">
        <v>246</v>
      </c>
      <c r="BB2" s="287" t="s">
        <v>359</v>
      </c>
      <c r="BC2" s="288" t="s">
        <v>360</v>
      </c>
      <c r="BD2" s="288" t="s">
        <v>361</v>
      </c>
      <c r="BE2" s="288" t="s">
        <v>148</v>
      </c>
      <c r="BF2" s="288" t="s">
        <v>149</v>
      </c>
      <c r="BG2" s="288" t="s">
        <v>150</v>
      </c>
      <c r="BH2" s="288" t="s">
        <v>151</v>
      </c>
      <c r="BI2" s="288" t="s">
        <v>152</v>
      </c>
      <c r="BJ2" s="288" t="s">
        <v>153</v>
      </c>
      <c r="BK2" s="288" t="s">
        <v>154</v>
      </c>
      <c r="BL2" s="288" t="s">
        <v>222</v>
      </c>
      <c r="BM2" s="288" t="s">
        <v>543</v>
      </c>
      <c r="BN2" s="287" t="s">
        <v>129</v>
      </c>
      <c r="BO2" s="289" t="s">
        <v>64</v>
      </c>
      <c r="BP2" s="290" t="s">
        <v>65</v>
      </c>
      <c r="BQ2" s="290" t="s">
        <v>73</v>
      </c>
      <c r="BR2" s="289" t="s">
        <v>66</v>
      </c>
      <c r="BS2" s="289" t="s">
        <v>67</v>
      </c>
      <c r="BT2" s="291" t="s">
        <v>68</v>
      </c>
      <c r="BU2" s="290" t="s">
        <v>69</v>
      </c>
      <c r="BV2" s="289" t="s">
        <v>70</v>
      </c>
      <c r="BW2" s="289" t="s">
        <v>71</v>
      </c>
      <c r="BX2" s="289" t="s">
        <v>72</v>
      </c>
      <c r="BY2" s="288" t="s">
        <v>333</v>
      </c>
      <c r="BZ2" s="288" t="s">
        <v>224</v>
      </c>
      <c r="CA2" s="288" t="s">
        <v>225</v>
      </c>
      <c r="CB2" s="288" t="s">
        <v>226</v>
      </c>
      <c r="CC2" s="288" t="s">
        <v>227</v>
      </c>
      <c r="CD2" s="288" t="s">
        <v>228</v>
      </c>
      <c r="CE2" s="288" t="s">
        <v>229</v>
      </c>
      <c r="CF2" s="288" t="s">
        <v>230</v>
      </c>
      <c r="CG2" s="288" t="s">
        <v>436</v>
      </c>
      <c r="CH2" s="288" t="s">
        <v>232</v>
      </c>
      <c r="CI2" s="288" t="s">
        <v>367</v>
      </c>
      <c r="CJ2" s="288" t="s">
        <v>233</v>
      </c>
      <c r="CK2" s="288" t="s">
        <v>234</v>
      </c>
      <c r="CL2" s="288" t="s">
        <v>235</v>
      </c>
      <c r="CM2" s="288" t="s">
        <v>236</v>
      </c>
      <c r="CN2" s="288" t="s">
        <v>237</v>
      </c>
      <c r="CO2" s="288" t="s">
        <v>376</v>
      </c>
      <c r="CP2" s="288" t="s">
        <v>377</v>
      </c>
      <c r="CQ2" s="288" t="s">
        <v>366</v>
      </c>
      <c r="CR2" s="288" t="s">
        <v>378</v>
      </c>
      <c r="CS2" s="288" t="s">
        <v>379</v>
      </c>
      <c r="CT2" s="288" t="s">
        <v>380</v>
      </c>
      <c r="CU2" s="288" t="s">
        <v>381</v>
      </c>
      <c r="CV2" s="288" t="s">
        <v>382</v>
      </c>
      <c r="CW2" s="288" t="s">
        <v>316</v>
      </c>
      <c r="CX2" s="288" t="s">
        <v>388</v>
      </c>
      <c r="CY2" s="288" t="s">
        <v>176</v>
      </c>
      <c r="CZ2" s="288" t="s">
        <v>490</v>
      </c>
    </row>
    <row r="3" spans="1:104" s="271" customFormat="1">
      <c r="A3" s="257">
        <f>'00 - Cover'!E17</f>
        <v>45981</v>
      </c>
      <c r="B3" s="257">
        <f>'00 - Cover'!E14</f>
        <v>46013</v>
      </c>
      <c r="C3" s="257">
        <f>'00 - Cover'!E10</f>
        <v>45991</v>
      </c>
      <c r="D3" s="258">
        <f>'08 - Notes Follow up'!D16</f>
        <v>453701250</v>
      </c>
      <c r="E3" s="258">
        <f>'08 - Notes Follow up'!E16</f>
        <v>0</v>
      </c>
      <c r="F3" s="258">
        <f>'08 - Notes Follow up'!F16</f>
        <v>11637600</v>
      </c>
      <c r="G3" s="258">
        <f>'08 - Notes Follow up'!H16</f>
        <v>442063650</v>
      </c>
      <c r="H3" s="258">
        <f>'08 - Notes Follow up'!I16</f>
        <v>5000</v>
      </c>
      <c r="I3" s="258">
        <f>'08 - Notes Follow up'!J16</f>
        <v>88412.73</v>
      </c>
      <c r="J3" s="258">
        <f>'08 - Notes Follow up'!L16</f>
        <v>68900000</v>
      </c>
      <c r="K3" s="258">
        <f>'08 - Notes Follow up'!L16</f>
        <v>68900000</v>
      </c>
      <c r="L3" s="258">
        <f>'08 - Notes Follow up'!N16</f>
        <v>0</v>
      </c>
      <c r="M3" s="258">
        <f>'08 - Notes Follow up'!P16</f>
        <v>68900000</v>
      </c>
      <c r="N3" s="258">
        <f>'08 - Notes Follow up'!Q16</f>
        <v>689</v>
      </c>
      <c r="O3" s="258">
        <f>'08 - Notes Follow up'!R16</f>
        <v>100000</v>
      </c>
      <c r="P3" s="258">
        <f>'08 - Notes Follow up'!T16</f>
        <v>74400000</v>
      </c>
      <c r="Q3" s="258">
        <f>'08 - Notes Follow up'!U16</f>
        <v>0</v>
      </c>
      <c r="R3" s="258">
        <f>'08 - Notes Follow up'!V16</f>
        <v>0</v>
      </c>
      <c r="S3" s="258">
        <f>'08 - Notes Follow up'!X16</f>
        <v>74400000</v>
      </c>
      <c r="T3" s="258">
        <f>'08 - Notes Follow up'!Y16</f>
        <v>744</v>
      </c>
      <c r="U3" s="258">
        <f>'08 - Notes Follow up'!Z16</f>
        <v>100000</v>
      </c>
      <c r="V3" s="258">
        <f>'08 - Notes Follow up'!AB16</f>
        <v>300</v>
      </c>
      <c r="W3" s="258">
        <f>'08 - Notes Follow up'!AC16</f>
        <v>0</v>
      </c>
      <c r="X3" s="258">
        <f>'08 - Notes Follow up'!AD16</f>
        <v>0</v>
      </c>
      <c r="Y3" s="258">
        <f>'08 - Notes Follow up'!AE16</f>
        <v>300</v>
      </c>
      <c r="Z3" s="258">
        <f>'08 - Notes Follow up'!AF16</f>
        <v>2</v>
      </c>
      <c r="AA3" s="258">
        <f>'08 - Notes Follow up'!AG16</f>
        <v>150</v>
      </c>
      <c r="AB3" s="259">
        <f>'09 - Interest'!C12</f>
        <v>5000</v>
      </c>
      <c r="AC3" s="259">
        <f>'09 - Interest'!D12</f>
        <v>453701250</v>
      </c>
      <c r="AD3" s="259">
        <f>'09 - Interest'!D12</f>
        <v>453701250</v>
      </c>
      <c r="AE3" s="257">
        <f>'09 - Interest'!E12</f>
        <v>45981</v>
      </c>
      <c r="AF3" s="257">
        <f>'09 - Interest'!F12</f>
        <v>46013</v>
      </c>
      <c r="AG3" s="259">
        <f>'09 - Interest'!G12</f>
        <v>32</v>
      </c>
      <c r="AH3" s="260">
        <f>'09 - Interest'!H12</f>
        <v>1.899E-2</v>
      </c>
      <c r="AI3" s="275">
        <f>'09 - Interest'!I12</f>
        <v>6.0000000000000001E-3</v>
      </c>
      <c r="AJ3" s="275">
        <f>'09 - Interest'!J12</f>
        <v>2.4989999999999998E-2</v>
      </c>
      <c r="AK3" s="259">
        <f>'09 - Interest'!K12</f>
        <v>1007800</v>
      </c>
      <c r="AL3" s="259">
        <f>'09 - Interest'!N12</f>
        <v>689</v>
      </c>
      <c r="AM3" s="259">
        <f>'09 - Interest'!O12</f>
        <v>68900000</v>
      </c>
      <c r="AN3" s="259">
        <f>'09 - Interest'!O12</f>
        <v>68900000</v>
      </c>
      <c r="AO3" s="298">
        <f>'09 - Interest'!P12</f>
        <v>0.01</v>
      </c>
      <c r="AP3" s="259">
        <f>'09 - Interest'!Q12</f>
        <v>57414.369999999995</v>
      </c>
      <c r="AQ3" s="259">
        <f>'09 - Interest'!T12</f>
        <v>744</v>
      </c>
      <c r="AR3" s="259">
        <f>'09 - Interest'!U12</f>
        <v>74400000</v>
      </c>
      <c r="AS3" s="259">
        <f>'09 - Interest'!U12</f>
        <v>74400000</v>
      </c>
      <c r="AT3" s="298">
        <f>'09 - Interest'!V12</f>
        <v>1.4999999999999999E-2</v>
      </c>
      <c r="AU3" s="259">
        <f>'09 - Interest'!W12</f>
        <v>93000</v>
      </c>
      <c r="AV3" s="259">
        <f>'09 - Interest'!AA12</f>
        <v>5150000</v>
      </c>
      <c r="AW3" s="259">
        <f>'09 - Interest'!AB12</f>
        <v>0</v>
      </c>
      <c r="AX3" s="259">
        <f>'09 - Interest'!AC12</f>
        <v>5150000</v>
      </c>
      <c r="AY3" s="275">
        <f>'09 - Interest'!AD12</f>
        <v>1.4999999999999999E-2</v>
      </c>
      <c r="AZ3" s="259">
        <f>'09 - Interest'!AE12</f>
        <v>6866.666666666667</v>
      </c>
      <c r="BA3" s="259">
        <f>'09 - Interest'!AF12</f>
        <v>33045.833333333328</v>
      </c>
      <c r="BB3" s="259">
        <f>'10 - Available Distribution'!C9</f>
        <v>5150000</v>
      </c>
      <c r="BC3" s="259">
        <f>'10 - Available Distribution'!D9</f>
        <v>11931043.84</v>
      </c>
      <c r="BD3" s="259">
        <f>'10 - Available Distribution'!E9</f>
        <v>75087.56</v>
      </c>
      <c r="BE3" s="259">
        <f>'10 - Available Distribution'!F9</f>
        <v>0</v>
      </c>
      <c r="BF3" s="259">
        <f>'10 - Available Distribution'!G9</f>
        <v>7880.4</v>
      </c>
      <c r="BG3" s="259">
        <f>'10 - Available Distribution'!H9</f>
        <v>0</v>
      </c>
      <c r="BH3" s="259">
        <f>'10 - Available Distribution'!I9</f>
        <v>0</v>
      </c>
      <c r="BI3" s="259">
        <f>'10 - Available Distribution'!J9</f>
        <v>0</v>
      </c>
      <c r="BJ3" s="259">
        <f>'10 - Available Distribution'!K9</f>
        <v>0</v>
      </c>
      <c r="BK3" s="259">
        <f>'10 - Available Distribution'!L9</f>
        <v>0</v>
      </c>
      <c r="BL3" s="259">
        <f>'10 - Available Distribution'!M9</f>
        <v>723255.1</v>
      </c>
      <c r="BM3" s="259">
        <f>'10 - Available Distribution'!N9</f>
        <v>67267.850000000006</v>
      </c>
      <c r="BN3" s="259">
        <f>'10 - Available Distribution'!O9</f>
        <v>17954535.640000001</v>
      </c>
      <c r="BO3" s="259">
        <f>'11 - Swap'!F12</f>
        <v>453701250</v>
      </c>
      <c r="BP3" s="275">
        <f>'11 - Swap'!G12</f>
        <v>8.8888888888888892E-2</v>
      </c>
      <c r="BQ3" s="275">
        <f>'11 - Swap'!H12</f>
        <v>1.899E-2</v>
      </c>
      <c r="BR3" s="259">
        <f>'11 - Swap'!I12</f>
        <v>765847.71</v>
      </c>
      <c r="BS3" s="259">
        <f>'11 - Swap'!K12</f>
        <v>453701250</v>
      </c>
      <c r="BT3" s="259">
        <f>'11 - Swap'!L12</f>
        <v>8.3333333333333329E-2</v>
      </c>
      <c r="BU3" s="275">
        <f>'11 - Swap'!M12</f>
        <v>1.8270000000000002E-2</v>
      </c>
      <c r="BV3" s="259">
        <f>'11 - Swap'!N12</f>
        <v>690760.15</v>
      </c>
      <c r="BW3" s="259">
        <f>'11 - Swap'!P12</f>
        <v>0</v>
      </c>
      <c r="BX3" s="259">
        <f>'11 - Swap'!Q12</f>
        <v>75087.559999999939</v>
      </c>
      <c r="BY3" s="259">
        <f>'12 - Third party expenses'!I56</f>
        <v>8695.67</v>
      </c>
      <c r="BZ3" s="259">
        <f>'05 - Asset Follow-up'!C11</f>
        <v>605483406.11000001</v>
      </c>
      <c r="CA3" s="259">
        <f>'05 - Asset Follow-up'!D11</f>
        <v>8048546.9199999999</v>
      </c>
      <c r="CB3" s="259">
        <f>'05 - Asset Follow-up'!E11</f>
        <v>744281.26</v>
      </c>
      <c r="CC3" s="259">
        <f>'05 - Asset Follow-up'!F11</f>
        <v>11571.21</v>
      </c>
      <c r="CD3" s="259">
        <f>'05 - Asset Follow-up'!G11</f>
        <v>3339.15</v>
      </c>
      <c r="CE3" s="259">
        <v>0</v>
      </c>
      <c r="CF3" s="259">
        <f>'05 - Asset Follow-up'!H11</f>
        <v>67267.850000000006</v>
      </c>
      <c r="CG3" s="259">
        <f>'05 - Asset Follow-up'!I11</f>
        <v>-2716.14</v>
      </c>
      <c r="CH3" s="259">
        <f>'05 - Asset Follow-up'!J11</f>
        <v>62403.9</v>
      </c>
      <c r="CI3" s="259">
        <f>'05 - Asset Follow-up'!K11</f>
        <v>0</v>
      </c>
      <c r="CJ3" s="259">
        <f>'05 - Asset Follow-up'!L11</f>
        <v>723255.1</v>
      </c>
      <c r="CK3" s="259">
        <v>0</v>
      </c>
      <c r="CL3" s="259">
        <f>'05 - Asset Follow-up'!M11</f>
        <v>595848599.28000009</v>
      </c>
      <c r="CM3" s="259">
        <f>'05 - Asset Follow-up'!O11</f>
        <v>22</v>
      </c>
      <c r="CN3" s="259">
        <f>'05 - Asset Follow-up'!P11</f>
        <v>3138215.66</v>
      </c>
      <c r="CO3" s="259">
        <f>INPUT_BMW!B4</f>
        <v>8792828.1799999997</v>
      </c>
      <c r="CP3" s="259">
        <f>INPUT_BMW!C4</f>
        <v>3138215.66</v>
      </c>
      <c r="CQ3" s="259">
        <f>INPUT_BMW!D4</f>
        <v>0</v>
      </c>
      <c r="CR3" s="259">
        <f>INPUT_BMW!E4</f>
        <v>723255.1</v>
      </c>
      <c r="CS3" s="259">
        <f>INPUT_BMW!F4</f>
        <v>5150000</v>
      </c>
      <c r="CT3" s="259">
        <f>INPUT_BMW!G4</f>
        <v>67267.850000000006</v>
      </c>
      <c r="CU3" s="259">
        <v>0</v>
      </c>
      <c r="CV3" s="259">
        <f>INPUT_BMW!H4</f>
        <v>75087.56</v>
      </c>
      <c r="CW3" s="259">
        <f>INPUT_BMW!I4</f>
        <v>0.89</v>
      </c>
      <c r="CX3" s="259">
        <f>INPUT_BMW!J4</f>
        <v>17954535.640000001</v>
      </c>
      <c r="CY3" s="259">
        <f>INPUT_BMW!K4</f>
        <v>7880.4</v>
      </c>
      <c r="CZ3" s="259">
        <f>'13 - Priority of Payments'!K30</f>
        <v>25.599999997764826</v>
      </c>
    </row>
    <row r="4" spans="1:104">
      <c r="A4" s="261">
        <v>45950</v>
      </c>
      <c r="B4" s="261">
        <v>45981</v>
      </c>
      <c r="C4" s="261">
        <v>45961</v>
      </c>
      <c r="D4" s="262">
        <v>466067400</v>
      </c>
      <c r="E4" s="262">
        <v>0</v>
      </c>
      <c r="F4" s="262">
        <v>12366150</v>
      </c>
      <c r="G4" s="262">
        <v>453701250</v>
      </c>
      <c r="H4" s="262">
        <v>5000</v>
      </c>
      <c r="I4" s="262">
        <v>90740.25</v>
      </c>
      <c r="J4" s="262">
        <v>68900000</v>
      </c>
      <c r="K4" s="262">
        <v>0</v>
      </c>
      <c r="L4" s="262">
        <v>0</v>
      </c>
      <c r="M4" s="262">
        <v>68900000</v>
      </c>
      <c r="N4" s="262">
        <v>689</v>
      </c>
      <c r="O4" s="262">
        <v>100000</v>
      </c>
      <c r="P4" s="262">
        <v>74400000</v>
      </c>
      <c r="Q4" s="262">
        <v>0</v>
      </c>
      <c r="R4" s="262">
        <v>0</v>
      </c>
      <c r="S4" s="262">
        <v>74400000</v>
      </c>
      <c r="T4" s="262">
        <v>744</v>
      </c>
      <c r="U4" s="262">
        <v>100000</v>
      </c>
      <c r="V4" s="262">
        <v>300</v>
      </c>
      <c r="W4" s="262">
        <v>0</v>
      </c>
      <c r="X4" s="262">
        <v>0</v>
      </c>
      <c r="Y4" s="262">
        <v>300</v>
      </c>
      <c r="Z4" s="262">
        <v>2</v>
      </c>
      <c r="AA4" s="262">
        <v>150</v>
      </c>
      <c r="AB4" s="262">
        <v>5000</v>
      </c>
      <c r="AC4" s="262">
        <v>466067400</v>
      </c>
      <c r="AD4" s="262">
        <v>466067400</v>
      </c>
      <c r="AE4" s="261">
        <v>45950</v>
      </c>
      <c r="AF4" s="261">
        <v>45981</v>
      </c>
      <c r="AG4" s="262">
        <v>31</v>
      </c>
      <c r="AH4" s="263">
        <v>1.9220000000000001E-2</v>
      </c>
      <c r="AI4" s="276">
        <v>6.0000000000000001E-3</v>
      </c>
      <c r="AJ4" s="276">
        <v>2.5219999999999999E-2</v>
      </c>
      <c r="AK4" s="262">
        <v>1012150</v>
      </c>
      <c r="AL4" s="262">
        <v>689</v>
      </c>
      <c r="AM4" s="262">
        <v>68900000</v>
      </c>
      <c r="AN4" s="262">
        <v>68900000</v>
      </c>
      <c r="AO4" s="299">
        <v>0.01</v>
      </c>
      <c r="AP4" s="262">
        <v>57414.369999999995</v>
      </c>
      <c r="AQ4" s="262">
        <v>744</v>
      </c>
      <c r="AR4" s="262">
        <v>74400000</v>
      </c>
      <c r="AS4" s="262">
        <v>74400000</v>
      </c>
      <c r="AT4" s="299">
        <v>1.4999999999999999E-2</v>
      </c>
      <c r="AU4" s="262">
        <v>93000</v>
      </c>
      <c r="AV4" s="262">
        <v>5150000</v>
      </c>
      <c r="AW4" s="262">
        <v>0</v>
      </c>
      <c r="AX4" s="262">
        <v>5150000</v>
      </c>
      <c r="AY4" s="276">
        <v>1.4999999999999999E-2</v>
      </c>
      <c r="AZ4" s="262">
        <v>6652.083333333333</v>
      </c>
      <c r="BA4" s="262">
        <v>26179.166666666664</v>
      </c>
      <c r="BB4" s="262">
        <v>5150000</v>
      </c>
      <c r="BC4" s="262">
        <v>12976239.360000001</v>
      </c>
      <c r="BD4" s="262">
        <v>61779.82</v>
      </c>
      <c r="BE4" s="262">
        <v>0</v>
      </c>
      <c r="BF4" s="262">
        <v>9174.36</v>
      </c>
      <c r="BG4" s="262">
        <v>0</v>
      </c>
      <c r="BH4" s="262">
        <v>0</v>
      </c>
      <c r="BI4" s="262">
        <v>0</v>
      </c>
      <c r="BJ4" s="262">
        <v>0</v>
      </c>
      <c r="BK4" s="262">
        <v>0</v>
      </c>
      <c r="BL4" s="262">
        <v>440643.37</v>
      </c>
      <c r="BM4" s="262">
        <v>48687.97</v>
      </c>
      <c r="BN4" s="262">
        <v>18686560.629999999</v>
      </c>
      <c r="BO4" s="262">
        <v>466067400</v>
      </c>
      <c r="BP4" s="276">
        <v>8.611111111111111E-2</v>
      </c>
      <c r="BQ4" s="276">
        <v>1.9220000000000001E-2</v>
      </c>
      <c r="BR4" s="262">
        <v>771367.44</v>
      </c>
      <c r="BS4" s="262">
        <v>466067400</v>
      </c>
      <c r="BT4" s="263">
        <v>8.3333333333333329E-2</v>
      </c>
      <c r="BU4" s="276">
        <v>1.8270000000000002E-2</v>
      </c>
      <c r="BV4" s="262">
        <v>709587.62</v>
      </c>
      <c r="BW4" s="262">
        <v>0</v>
      </c>
      <c r="BX4" s="262">
        <v>61779.819999999949</v>
      </c>
      <c r="BY4" s="272">
        <v>7845.37</v>
      </c>
      <c r="BZ4" s="273">
        <v>615773298.3599999</v>
      </c>
      <c r="CA4" s="273">
        <v>8675535.3800000008</v>
      </c>
      <c r="CB4" s="273">
        <v>1104975.29</v>
      </c>
      <c r="CC4" s="273">
        <v>13131.95</v>
      </c>
      <c r="CD4" s="273">
        <v>512.16999999999996</v>
      </c>
      <c r="CE4" s="273">
        <v>0</v>
      </c>
      <c r="CF4" s="273">
        <v>48687.97</v>
      </c>
      <c r="CG4" s="273">
        <v>-32819.47</v>
      </c>
      <c r="CH4" s="273">
        <v>64897.229999999996</v>
      </c>
      <c r="CI4" s="273">
        <v>592.26</v>
      </c>
      <c r="CJ4" s="273">
        <v>440643.37</v>
      </c>
      <c r="CK4" s="273">
        <v>0</v>
      </c>
      <c r="CL4" s="273">
        <v>605483406.11000001</v>
      </c>
      <c r="CM4" s="273">
        <v>15</v>
      </c>
      <c r="CN4" s="273">
        <v>3195728.69</v>
      </c>
      <c r="CO4" s="273">
        <v>9780510.6700000018</v>
      </c>
      <c r="CP4" s="273">
        <v>3195728.69</v>
      </c>
      <c r="CQ4" s="273">
        <v>0</v>
      </c>
      <c r="CR4" s="273">
        <v>440643.37</v>
      </c>
      <c r="CS4" s="273">
        <v>5150000</v>
      </c>
      <c r="CT4" s="273">
        <v>48687.97</v>
      </c>
      <c r="CU4" s="273">
        <v>0</v>
      </c>
      <c r="CV4" s="273">
        <v>61779.82</v>
      </c>
      <c r="CW4" s="273">
        <v>35.75</v>
      </c>
      <c r="CX4" s="273">
        <v>18686560.629999999</v>
      </c>
      <c r="CY4" s="273">
        <v>9174.36</v>
      </c>
      <c r="CZ4" s="273">
        <v>0.88999999687075615</v>
      </c>
    </row>
    <row r="5" spans="1:104">
      <c r="A5" s="264">
        <v>45922</v>
      </c>
      <c r="B5" s="264">
        <v>45950</v>
      </c>
      <c r="C5" s="264">
        <v>45930</v>
      </c>
      <c r="D5" s="265">
        <v>477345050</v>
      </c>
      <c r="E5" s="265">
        <v>0</v>
      </c>
      <c r="F5" s="265">
        <v>11277650.000000002</v>
      </c>
      <c r="G5" s="265">
        <v>466067400</v>
      </c>
      <c r="H5" s="265">
        <v>5000</v>
      </c>
      <c r="I5" s="265">
        <v>93213.48</v>
      </c>
      <c r="J5" s="265">
        <v>68900000</v>
      </c>
      <c r="K5" s="265">
        <v>0</v>
      </c>
      <c r="L5" s="265">
        <v>0</v>
      </c>
      <c r="M5" s="265">
        <v>68900000</v>
      </c>
      <c r="N5" s="265">
        <v>689</v>
      </c>
      <c r="O5" s="265">
        <v>100000</v>
      </c>
      <c r="P5" s="265">
        <v>74400000</v>
      </c>
      <c r="Q5" s="265">
        <v>0</v>
      </c>
      <c r="R5" s="265">
        <v>0</v>
      </c>
      <c r="S5" s="265">
        <v>74400000</v>
      </c>
      <c r="T5" s="265">
        <v>744</v>
      </c>
      <c r="U5" s="265">
        <v>100000</v>
      </c>
      <c r="V5" s="265">
        <v>300</v>
      </c>
      <c r="W5" s="265">
        <v>0</v>
      </c>
      <c r="X5" s="265">
        <v>0</v>
      </c>
      <c r="Y5" s="265">
        <v>300</v>
      </c>
      <c r="Z5" s="265">
        <v>2</v>
      </c>
      <c r="AA5" s="265">
        <v>150</v>
      </c>
      <c r="AB5" s="265">
        <v>5000</v>
      </c>
      <c r="AC5" s="265">
        <v>477345050</v>
      </c>
      <c r="AD5" s="265">
        <v>477345050</v>
      </c>
      <c r="AE5" s="264">
        <v>45922</v>
      </c>
      <c r="AF5" s="264">
        <v>45950</v>
      </c>
      <c r="AG5" s="265">
        <v>28</v>
      </c>
      <c r="AH5" s="266">
        <v>1.9300000000000001E-2</v>
      </c>
      <c r="AI5" s="277">
        <v>6.0000000000000001E-3</v>
      </c>
      <c r="AJ5" s="277">
        <v>2.5300000000000003E-2</v>
      </c>
      <c r="AK5" s="265">
        <v>939300.00000000012</v>
      </c>
      <c r="AL5" s="265">
        <v>689</v>
      </c>
      <c r="AM5" s="265">
        <v>68900000</v>
      </c>
      <c r="AN5" s="265">
        <v>68900000</v>
      </c>
      <c r="AO5" s="300">
        <v>0.01</v>
      </c>
      <c r="AP5" s="265">
        <v>57414.369999999995</v>
      </c>
      <c r="AQ5" s="265">
        <v>744</v>
      </c>
      <c r="AR5" s="265">
        <v>74400000</v>
      </c>
      <c r="AS5" s="265">
        <v>74400000</v>
      </c>
      <c r="AT5" s="300">
        <v>1.4999999999999999E-2</v>
      </c>
      <c r="AU5" s="265">
        <v>93000</v>
      </c>
      <c r="AV5" s="265">
        <v>5150000</v>
      </c>
      <c r="AW5" s="265">
        <v>0</v>
      </c>
      <c r="AX5" s="265">
        <v>5150000</v>
      </c>
      <c r="AY5" s="277">
        <v>1.4999999999999999E-2</v>
      </c>
      <c r="AZ5" s="265">
        <v>6008.333333333333</v>
      </c>
      <c r="BA5" s="265">
        <v>12445.833333333332</v>
      </c>
      <c r="BB5" s="265">
        <v>5150000</v>
      </c>
      <c r="BC5" s="265">
        <v>12111953.189999999</v>
      </c>
      <c r="BD5" s="265">
        <v>0</v>
      </c>
      <c r="BE5" s="265">
        <v>0</v>
      </c>
      <c r="BF5" s="265">
        <v>8770.7899999999991</v>
      </c>
      <c r="BG5" s="265">
        <v>0</v>
      </c>
      <c r="BH5" s="265">
        <v>0</v>
      </c>
      <c r="BI5" s="265">
        <v>0</v>
      </c>
      <c r="BJ5" s="265">
        <v>0</v>
      </c>
      <c r="BK5" s="265">
        <v>0</v>
      </c>
      <c r="BL5" s="265">
        <v>240499.34</v>
      </c>
      <c r="BM5" s="265">
        <v>27123.33</v>
      </c>
      <c r="BN5" s="265">
        <v>17538352.969999995</v>
      </c>
      <c r="BO5" s="265">
        <v>477345050</v>
      </c>
      <c r="BP5" s="277">
        <v>7.7777777777777779E-2</v>
      </c>
      <c r="BQ5" s="277">
        <v>1.9300000000000001E-2</v>
      </c>
      <c r="BR5" s="265">
        <v>716547.96</v>
      </c>
      <c r="BS5" s="265">
        <v>477345050</v>
      </c>
      <c r="BT5" s="266">
        <v>8.3333333333333329E-2</v>
      </c>
      <c r="BU5" s="277">
        <v>1.8270000000000002E-2</v>
      </c>
      <c r="BV5" s="265">
        <v>726757.84</v>
      </c>
      <c r="BW5" s="265">
        <v>10209.880000000005</v>
      </c>
      <c r="BX5" s="265">
        <v>0</v>
      </c>
      <c r="BY5" s="273">
        <v>10742.970000000001</v>
      </c>
      <c r="BZ5" s="273">
        <v>624899978.45000005</v>
      </c>
      <c r="CA5" s="273">
        <v>8167712.2199999997</v>
      </c>
      <c r="CB5" s="273">
        <v>690356.89</v>
      </c>
      <c r="CC5" s="273">
        <v>8981.2800000000007</v>
      </c>
      <c r="CD5" s="273">
        <v>320.45</v>
      </c>
      <c r="CE5" s="273">
        <v>0</v>
      </c>
      <c r="CF5" s="273">
        <v>27123.33</v>
      </c>
      <c r="CG5" s="273">
        <v>-0.74</v>
      </c>
      <c r="CH5" s="273">
        <v>9649.8799999999992</v>
      </c>
      <c r="CI5" s="273">
        <v>0</v>
      </c>
      <c r="CJ5" s="273">
        <v>240499.34</v>
      </c>
      <c r="CK5" s="273">
        <v>0</v>
      </c>
      <c r="CL5" s="273">
        <v>615773298.3599999</v>
      </c>
      <c r="CM5" s="273">
        <v>8</v>
      </c>
      <c r="CN5" s="273">
        <v>3253884.08</v>
      </c>
      <c r="CO5" s="273">
        <v>8858069.1099999994</v>
      </c>
      <c r="CP5" s="273">
        <v>3253884.08</v>
      </c>
      <c r="CQ5" s="273">
        <v>0</v>
      </c>
      <c r="CR5" s="273">
        <v>240499.34</v>
      </c>
      <c r="CS5" s="273">
        <v>5150000</v>
      </c>
      <c r="CT5" s="273">
        <v>27123.33</v>
      </c>
      <c r="CU5" s="273">
        <v>0</v>
      </c>
      <c r="CV5" s="273">
        <v>0</v>
      </c>
      <c r="CW5" s="273">
        <v>6.32</v>
      </c>
      <c r="CX5" s="273">
        <v>17538352.969999999</v>
      </c>
      <c r="CY5" s="273">
        <v>8770.7899999999991</v>
      </c>
      <c r="CZ5" s="273">
        <v>35.74999999627471</v>
      </c>
    </row>
    <row r="6" spans="1:104">
      <c r="A6" s="264">
        <v>45889</v>
      </c>
      <c r="B6" s="264">
        <v>45922</v>
      </c>
      <c r="C6" s="264">
        <v>45900</v>
      </c>
      <c r="D6" s="265">
        <v>487412350</v>
      </c>
      <c r="E6" s="265">
        <v>0</v>
      </c>
      <c r="F6" s="265">
        <v>10067300</v>
      </c>
      <c r="G6" s="265">
        <v>477345050</v>
      </c>
      <c r="H6" s="265">
        <v>5000</v>
      </c>
      <c r="I6" s="265">
        <v>95469.01</v>
      </c>
      <c r="J6" s="265">
        <v>68900000</v>
      </c>
      <c r="K6" s="265">
        <v>0</v>
      </c>
      <c r="L6" s="265">
        <v>0</v>
      </c>
      <c r="M6" s="265">
        <v>68900000</v>
      </c>
      <c r="N6" s="265">
        <v>689</v>
      </c>
      <c r="O6" s="265">
        <v>100000</v>
      </c>
      <c r="P6" s="265">
        <v>74400000</v>
      </c>
      <c r="Q6" s="265">
        <v>0</v>
      </c>
      <c r="R6" s="265">
        <v>0</v>
      </c>
      <c r="S6" s="265">
        <v>74400000</v>
      </c>
      <c r="T6" s="265">
        <v>744</v>
      </c>
      <c r="U6" s="265">
        <v>100000</v>
      </c>
      <c r="V6" s="265">
        <v>300</v>
      </c>
      <c r="W6" s="265">
        <v>0</v>
      </c>
      <c r="X6" s="265">
        <v>0</v>
      </c>
      <c r="Y6" s="265">
        <v>300</v>
      </c>
      <c r="Z6" s="265">
        <v>2</v>
      </c>
      <c r="AA6" s="265">
        <v>150</v>
      </c>
      <c r="AB6" s="265">
        <v>5000</v>
      </c>
      <c r="AC6" s="265">
        <v>487412350</v>
      </c>
      <c r="AD6" s="265">
        <v>487412350</v>
      </c>
      <c r="AE6" s="264">
        <v>45889</v>
      </c>
      <c r="AF6" s="264">
        <v>45922</v>
      </c>
      <c r="AG6" s="265">
        <v>33</v>
      </c>
      <c r="AH6" s="266">
        <v>1.9210000000000001E-2</v>
      </c>
      <c r="AI6" s="277">
        <v>6.0000000000000001E-3</v>
      </c>
      <c r="AJ6" s="277">
        <v>2.5210000000000003E-2</v>
      </c>
      <c r="AK6" s="265">
        <v>1126350</v>
      </c>
      <c r="AL6" s="265">
        <v>689</v>
      </c>
      <c r="AM6" s="265">
        <v>68900000</v>
      </c>
      <c r="AN6" s="265">
        <v>68900000</v>
      </c>
      <c r="AO6" s="300">
        <v>0.01</v>
      </c>
      <c r="AP6" s="265">
        <v>57414.369999999995</v>
      </c>
      <c r="AQ6" s="265">
        <v>744</v>
      </c>
      <c r="AR6" s="265">
        <v>74400000</v>
      </c>
      <c r="AS6" s="265">
        <v>74400000</v>
      </c>
      <c r="AT6" s="300">
        <v>1.4999999999999999E-2</v>
      </c>
      <c r="AU6" s="265">
        <v>93000</v>
      </c>
      <c r="AV6" s="265">
        <v>5150000</v>
      </c>
      <c r="AW6" s="265">
        <v>0</v>
      </c>
      <c r="AX6" s="265">
        <v>5150000</v>
      </c>
      <c r="AY6" s="277">
        <v>1.4999999999999999E-2</v>
      </c>
      <c r="AZ6" s="265">
        <v>7081.25</v>
      </c>
      <c r="BA6" s="265">
        <v>7081.25</v>
      </c>
      <c r="BB6" s="265">
        <v>5150000</v>
      </c>
      <c r="BC6" s="265">
        <v>11098592.66</v>
      </c>
      <c r="BD6" s="265">
        <v>116207.23</v>
      </c>
      <c r="BE6" s="265">
        <v>0</v>
      </c>
      <c r="BF6" s="265">
        <v>13909.52</v>
      </c>
      <c r="BG6" s="265">
        <v>0</v>
      </c>
      <c r="BH6" s="265">
        <v>0</v>
      </c>
      <c r="BI6" s="265">
        <v>0</v>
      </c>
      <c r="BJ6" s="265">
        <v>0</v>
      </c>
      <c r="BK6" s="265">
        <v>0</v>
      </c>
      <c r="BL6" s="265">
        <v>113771.96</v>
      </c>
      <c r="BM6" s="265">
        <v>35430</v>
      </c>
      <c r="BN6" s="265">
        <v>16527933.760000002</v>
      </c>
      <c r="BO6" s="265">
        <v>487412350</v>
      </c>
      <c r="BP6" s="277">
        <v>9.166666666666666E-2</v>
      </c>
      <c r="BQ6" s="277">
        <v>1.9210000000000001E-2</v>
      </c>
      <c r="BR6" s="265">
        <v>858292.53</v>
      </c>
      <c r="BS6" s="265">
        <v>487412350</v>
      </c>
      <c r="BT6" s="266">
        <v>8.3333333333333329E-2</v>
      </c>
      <c r="BU6" s="277">
        <v>1.8270000000000002E-2</v>
      </c>
      <c r="BV6" s="265">
        <v>742085.3</v>
      </c>
      <c r="BW6" s="265">
        <v>0</v>
      </c>
      <c r="BX6" s="265">
        <v>116207.22999999998</v>
      </c>
      <c r="BY6" s="273">
        <v>33863.07</v>
      </c>
      <c r="BZ6" s="273">
        <v>632854361.04000008</v>
      </c>
      <c r="CA6" s="273">
        <v>7399831.4500000002</v>
      </c>
      <c r="CB6" s="273">
        <v>397641.81</v>
      </c>
      <c r="CC6" s="273">
        <v>6552.6</v>
      </c>
      <c r="CD6" s="273">
        <v>2997.09</v>
      </c>
      <c r="CE6" s="273">
        <v>0</v>
      </c>
      <c r="CF6" s="273">
        <v>35430</v>
      </c>
      <c r="CG6" s="273">
        <v>-2788.96</v>
      </c>
      <c r="CH6" s="273">
        <v>14051.84</v>
      </c>
      <c r="CI6" s="273">
        <v>0</v>
      </c>
      <c r="CJ6" s="273">
        <v>113771.96</v>
      </c>
      <c r="CK6" s="273">
        <v>0</v>
      </c>
      <c r="CL6" s="273">
        <v>624899978.45000005</v>
      </c>
      <c r="CM6" s="273">
        <v>4</v>
      </c>
      <c r="CN6" s="273">
        <v>3301119.4</v>
      </c>
      <c r="CO6" s="273">
        <v>7797473.2599999998</v>
      </c>
      <c r="CP6" s="273">
        <v>3301119.4</v>
      </c>
      <c r="CQ6" s="273">
        <v>0</v>
      </c>
      <c r="CR6" s="273">
        <v>113771.96</v>
      </c>
      <c r="CS6" s="273">
        <v>5150000</v>
      </c>
      <c r="CT6" s="273">
        <v>35430</v>
      </c>
      <c r="CU6" s="273">
        <v>0</v>
      </c>
      <c r="CV6" s="273">
        <v>116207.23</v>
      </c>
      <c r="CW6" s="273">
        <v>22.39</v>
      </c>
      <c r="CX6" s="273">
        <v>16527933.76</v>
      </c>
      <c r="CY6" s="273">
        <v>13909.52</v>
      </c>
      <c r="CZ6" s="273">
        <v>6.3200000021606684</v>
      </c>
    </row>
    <row r="7" spans="1:104">
      <c r="A7" s="267">
        <v>45859</v>
      </c>
      <c r="B7" s="267">
        <v>45889</v>
      </c>
      <c r="C7" s="267">
        <v>45869</v>
      </c>
      <c r="D7" s="268">
        <v>0</v>
      </c>
      <c r="E7" s="268">
        <v>500000000</v>
      </c>
      <c r="F7" s="268">
        <v>12587650.000000002</v>
      </c>
      <c r="G7" s="268">
        <v>487412350</v>
      </c>
      <c r="H7" s="268">
        <v>5000</v>
      </c>
      <c r="I7" s="268">
        <v>97482.47</v>
      </c>
      <c r="J7" s="268">
        <v>0</v>
      </c>
      <c r="K7" s="268">
        <v>68900000</v>
      </c>
      <c r="L7" s="268">
        <v>0</v>
      </c>
      <c r="M7" s="268">
        <v>68900000</v>
      </c>
      <c r="N7" s="268">
        <v>689</v>
      </c>
      <c r="O7" s="268">
        <v>100000</v>
      </c>
      <c r="P7" s="268">
        <v>0</v>
      </c>
      <c r="Q7" s="268">
        <v>74400000</v>
      </c>
      <c r="R7" s="268">
        <v>0</v>
      </c>
      <c r="S7" s="268">
        <v>74400000</v>
      </c>
      <c r="T7" s="268">
        <v>744</v>
      </c>
      <c r="U7" s="268">
        <v>100000</v>
      </c>
      <c r="V7" s="268">
        <v>0</v>
      </c>
      <c r="W7" s="268">
        <v>300</v>
      </c>
      <c r="X7" s="268">
        <v>0</v>
      </c>
      <c r="Y7" s="268">
        <v>300</v>
      </c>
      <c r="Z7" s="268">
        <v>2</v>
      </c>
      <c r="AA7" s="268">
        <v>150</v>
      </c>
      <c r="AB7" s="268">
        <v>5000</v>
      </c>
      <c r="AC7" s="268">
        <v>500000000</v>
      </c>
      <c r="AD7" s="268">
        <v>500000000</v>
      </c>
      <c r="AE7" s="267">
        <v>45859</v>
      </c>
      <c r="AF7" s="267">
        <v>45889</v>
      </c>
      <c r="AG7" s="268">
        <v>30</v>
      </c>
      <c r="AH7" s="269">
        <v>1.8950000000000002E-2</v>
      </c>
      <c r="AI7" s="278">
        <v>6.0000000000000001E-3</v>
      </c>
      <c r="AJ7" s="278">
        <v>2.495E-2</v>
      </c>
      <c r="AK7" s="268">
        <v>1039550</v>
      </c>
      <c r="AL7" s="268">
        <v>689</v>
      </c>
      <c r="AM7" s="268">
        <v>68900000</v>
      </c>
      <c r="AN7" s="268">
        <v>68900000</v>
      </c>
      <c r="AO7" s="301">
        <v>0.01</v>
      </c>
      <c r="AP7" s="268">
        <v>57414.369999999995</v>
      </c>
      <c r="AQ7" s="268">
        <v>744</v>
      </c>
      <c r="AR7" s="268">
        <v>74400000</v>
      </c>
      <c r="AS7" s="268">
        <v>74400000</v>
      </c>
      <c r="AT7" s="301">
        <v>1.4999999999999999E-2</v>
      </c>
      <c r="AU7" s="268">
        <v>93000</v>
      </c>
      <c r="AV7" s="268">
        <v>5150000</v>
      </c>
      <c r="AW7" s="268">
        <v>0</v>
      </c>
      <c r="AX7" s="268">
        <v>5150000</v>
      </c>
      <c r="AY7" s="278">
        <v>1.4999999999999999E-2</v>
      </c>
      <c r="AZ7" s="268">
        <v>6437.5</v>
      </c>
      <c r="BA7" s="268">
        <v>6437.5</v>
      </c>
      <c r="BB7" s="268">
        <v>5150000</v>
      </c>
      <c r="BC7" s="268">
        <v>12417437.83</v>
      </c>
      <c r="BD7" s="268">
        <v>53708.329999999958</v>
      </c>
      <c r="BE7" s="268">
        <v>0</v>
      </c>
      <c r="BF7" s="268">
        <v>0</v>
      </c>
      <c r="BG7" s="268">
        <v>0</v>
      </c>
      <c r="BH7" s="268">
        <v>0</v>
      </c>
      <c r="BI7" s="268">
        <v>0</v>
      </c>
      <c r="BJ7" s="268">
        <v>0</v>
      </c>
      <c r="BK7" s="268">
        <v>0</v>
      </c>
      <c r="BL7" s="268">
        <v>1355524.83</v>
      </c>
      <c r="BM7" s="268">
        <v>29155</v>
      </c>
      <c r="BN7" s="268">
        <v>19005825.989999995</v>
      </c>
      <c r="BO7" s="268">
        <v>500000000</v>
      </c>
      <c r="BP7" s="278">
        <v>8.3333333333333329E-2</v>
      </c>
      <c r="BQ7" s="278">
        <v>1.8950000000000002E-2</v>
      </c>
      <c r="BR7" s="268">
        <v>789583.33</v>
      </c>
      <c r="BS7" s="268">
        <v>500000000</v>
      </c>
      <c r="BT7" s="269">
        <v>8.0555555555555561E-2</v>
      </c>
      <c r="BU7" s="278">
        <v>1.8270000000000002E-2</v>
      </c>
      <c r="BV7" s="268">
        <v>735875</v>
      </c>
      <c r="BW7" s="268">
        <v>0</v>
      </c>
      <c r="BX7" s="268">
        <v>53708.329999999958</v>
      </c>
      <c r="BY7" s="274">
        <v>78358.26999999999</v>
      </c>
      <c r="BZ7" s="273">
        <v>643299830.96000004</v>
      </c>
      <c r="CA7" s="273">
        <v>8228625.6100000003</v>
      </c>
      <c r="CB7" s="273">
        <v>827973.63</v>
      </c>
      <c r="CC7" s="273">
        <v>6212.69</v>
      </c>
      <c r="CD7" s="273">
        <v>121.15</v>
      </c>
      <c r="CE7" s="273">
        <v>0</v>
      </c>
      <c r="CF7" s="273">
        <v>29155</v>
      </c>
      <c r="CG7" s="273">
        <v>1.05</v>
      </c>
      <c r="CH7" s="273">
        <v>10281.34</v>
      </c>
      <c r="CI7" s="273">
        <v>0</v>
      </c>
      <c r="CJ7" s="273">
        <v>1355524.83</v>
      </c>
      <c r="CK7" s="273">
        <v>0</v>
      </c>
      <c r="CL7" s="273">
        <v>632854361.04000008</v>
      </c>
      <c r="CM7" s="273">
        <v>48</v>
      </c>
      <c r="CN7" s="273">
        <v>3360838.59</v>
      </c>
      <c r="CO7" s="273">
        <v>9056599.2400000002</v>
      </c>
      <c r="CP7" s="273">
        <v>3360838.59</v>
      </c>
      <c r="CQ7" s="273">
        <v>0</v>
      </c>
      <c r="CR7" s="273">
        <v>1355524.83</v>
      </c>
      <c r="CS7" s="273">
        <v>5150000</v>
      </c>
      <c r="CT7" s="273">
        <v>29155</v>
      </c>
      <c r="CU7" s="273">
        <v>0</v>
      </c>
      <c r="CV7" s="273">
        <v>53708.33</v>
      </c>
      <c r="CW7" s="273">
        <v>169.04</v>
      </c>
      <c r="CX7" s="273">
        <v>19005995.030000001</v>
      </c>
      <c r="CY7" s="273">
        <v>0</v>
      </c>
      <c r="CZ7" s="273">
        <v>22.389999991282821</v>
      </c>
    </row>
  </sheetData>
  <mergeCells count="7">
    <mergeCell ref="D1:AA1"/>
    <mergeCell ref="A1:C1"/>
    <mergeCell ref="CO1:CY1"/>
    <mergeCell ref="BZ1:CN1"/>
    <mergeCell ref="BB1:BN1"/>
    <mergeCell ref="BO1:BX1"/>
    <mergeCell ref="AB1:BA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78F3-480F-40CB-A59F-BC21D0AABAD6}">
  <dimension ref="B1:BD28"/>
  <sheetViews>
    <sheetView workbookViewId="0"/>
  </sheetViews>
  <sheetFormatPr defaultColWidth="9.1796875" defaultRowHeight="14.5"/>
  <cols>
    <col min="1" max="1" width="1.54296875" style="16" customWidth="1"/>
    <col min="2" max="2" width="71.1796875" style="16" bestFit="1" customWidth="1"/>
    <col min="3" max="3" width="26.81640625" style="16" customWidth="1"/>
    <col min="4" max="4" width="22.81640625" style="16" customWidth="1"/>
    <col min="5" max="5" width="12.1796875" style="16" bestFit="1" customWidth="1"/>
    <col min="6" max="6" width="23.81640625" style="16" customWidth="1"/>
    <col min="7" max="7" width="13.81640625" style="16" bestFit="1" customWidth="1"/>
    <col min="8" max="8" width="14" style="16" bestFit="1" customWidth="1"/>
    <col min="9" max="9" width="9.81640625" style="16" bestFit="1" customWidth="1"/>
    <col min="10" max="10" width="9" style="16" bestFit="1" customWidth="1"/>
    <col min="11" max="11" width="15.1796875" style="16" bestFit="1" customWidth="1"/>
    <col min="12" max="16384" width="9.1796875" style="16"/>
  </cols>
  <sheetData>
    <row r="1" spans="2:56" s="44" customFormat="1" ht="12.5">
      <c r="C1" s="153"/>
      <c r="K1" s="153"/>
      <c r="N1" s="153"/>
      <c r="Q1" s="153"/>
      <c r="T1" s="153"/>
      <c r="W1" s="153"/>
      <c r="Z1" s="153"/>
      <c r="AC1" s="153"/>
      <c r="AF1" s="153"/>
      <c r="AI1" s="153"/>
      <c r="AL1" s="153"/>
      <c r="AO1" s="153"/>
      <c r="AR1" s="153"/>
      <c r="AU1" s="153"/>
      <c r="AX1" s="153"/>
      <c r="BA1" s="153"/>
      <c r="BD1" s="153"/>
    </row>
    <row r="2" spans="2:56" s="44" customFormat="1" ht="12.5">
      <c r="C2" s="153"/>
      <c r="K2" s="153"/>
      <c r="N2" s="153"/>
      <c r="Q2" s="153"/>
      <c r="T2" s="153"/>
      <c r="W2" s="153"/>
      <c r="Z2" s="153"/>
      <c r="AC2" s="153"/>
      <c r="AF2" s="153"/>
      <c r="AI2" s="153"/>
      <c r="AL2" s="153"/>
      <c r="AO2" s="153"/>
      <c r="AR2" s="153"/>
      <c r="AU2" s="153"/>
      <c r="AX2" s="153"/>
      <c r="BA2" s="153"/>
      <c r="BD2" s="153"/>
    </row>
    <row r="3" spans="2:56" s="44" customFormat="1">
      <c r="C3" s="153"/>
      <c r="D3" s="365" t="s">
        <v>334</v>
      </c>
      <c r="F3" s="366"/>
      <c r="K3" s="153"/>
      <c r="N3" s="153"/>
      <c r="Q3" s="153"/>
      <c r="T3" s="153"/>
      <c r="U3" s="153"/>
      <c r="W3" s="153"/>
      <c r="Z3" s="153"/>
      <c r="AC3" s="153"/>
      <c r="AF3" s="153"/>
      <c r="AI3" s="153"/>
      <c r="AL3" s="153"/>
      <c r="AO3" s="153"/>
      <c r="AR3" s="153"/>
      <c r="AU3" s="153"/>
      <c r="AX3" s="153"/>
      <c r="BA3" s="153"/>
      <c r="BD3" s="153"/>
    </row>
    <row r="4" spans="2:56" s="44" customFormat="1">
      <c r="C4" s="153"/>
      <c r="D4" s="365" t="s">
        <v>399</v>
      </c>
      <c r="F4" s="366"/>
      <c r="J4" s="5"/>
      <c r="K4" s="153"/>
      <c r="N4" s="153"/>
      <c r="Q4" s="153"/>
      <c r="T4" s="153"/>
      <c r="W4" s="153"/>
      <c r="Z4" s="153"/>
      <c r="AC4" s="153"/>
      <c r="AF4" s="153"/>
      <c r="AI4" s="153"/>
      <c r="AL4" s="153"/>
      <c r="AO4" s="153"/>
      <c r="AR4" s="153"/>
      <c r="AU4" s="153"/>
      <c r="AX4" s="153"/>
      <c r="BA4" s="153"/>
      <c r="BD4" s="153"/>
    </row>
    <row r="5" spans="2:56" s="44" customFormat="1">
      <c r="C5" s="153"/>
      <c r="D5" s="365" t="s">
        <v>400</v>
      </c>
      <c r="F5" s="366"/>
      <c r="J5" s="245"/>
      <c r="K5" s="153"/>
      <c r="N5" s="153"/>
      <c r="Q5" s="153"/>
      <c r="T5" s="153"/>
      <c r="W5" s="153"/>
      <c r="Z5" s="153"/>
      <c r="AC5" s="153"/>
      <c r="AF5" s="153"/>
      <c r="AI5" s="153"/>
      <c r="AL5" s="153"/>
      <c r="AO5" s="153"/>
      <c r="AR5" s="153"/>
      <c r="AU5" s="153"/>
      <c r="AX5" s="153"/>
      <c r="BA5" s="153"/>
      <c r="BD5" s="153"/>
    </row>
    <row r="6" spans="2:56" s="44" customFormat="1">
      <c r="C6" s="153"/>
      <c r="D6" s="367" t="s">
        <v>8</v>
      </c>
      <c r="F6" s="366"/>
      <c r="I6" s="245"/>
      <c r="J6" s="245"/>
      <c r="K6" s="153"/>
      <c r="N6" s="153"/>
      <c r="Q6" s="153"/>
      <c r="T6" s="153"/>
      <c r="W6" s="153"/>
      <c r="Z6" s="153"/>
      <c r="AC6" s="153"/>
      <c r="AF6" s="153"/>
      <c r="AI6" s="153"/>
      <c r="AL6" s="153"/>
      <c r="AO6" s="153"/>
      <c r="AR6" s="153"/>
      <c r="AU6" s="153"/>
      <c r="AX6" s="153"/>
      <c r="BA6" s="153"/>
      <c r="BD6" s="153"/>
    </row>
    <row r="7" spans="2:56" s="44" customFormat="1">
      <c r="C7" s="153"/>
      <c r="I7" s="245"/>
      <c r="J7" s="245"/>
      <c r="K7" s="153"/>
      <c r="N7" s="153"/>
      <c r="Q7" s="153"/>
      <c r="T7" s="153"/>
      <c r="W7" s="153"/>
      <c r="Z7" s="153"/>
      <c r="AC7" s="153"/>
      <c r="AF7" s="153"/>
      <c r="AI7" s="153"/>
      <c r="AL7" s="153"/>
      <c r="AO7" s="153"/>
      <c r="AR7" s="153"/>
      <c r="AU7" s="153"/>
      <c r="AX7" s="153"/>
      <c r="BA7" s="153"/>
      <c r="BD7" s="153"/>
    </row>
    <row r="8" spans="2:56" s="246" customFormat="1" ht="15.5">
      <c r="B8" s="315" t="s">
        <v>401</v>
      </c>
      <c r="C8" s="307"/>
      <c r="D8" s="307"/>
      <c r="E8" s="307"/>
      <c r="F8" s="307"/>
      <c r="G8" s="44"/>
      <c r="H8" s="44"/>
      <c r="I8" s="247"/>
      <c r="J8" s="247"/>
      <c r="K8" s="248"/>
    </row>
    <row r="9" spans="2:56">
      <c r="G9" s="44"/>
      <c r="H9" s="44"/>
      <c r="I9" s="245"/>
      <c r="J9" s="245"/>
      <c r="K9" s="153"/>
    </row>
    <row r="10" spans="2:56">
      <c r="B10" s="315" t="s">
        <v>335</v>
      </c>
      <c r="D10" s="308" t="str">
        <f>IFERROR(VLOOKUP("KO",F16:F25,1,FALSE),"OK")</f>
        <v>OK</v>
      </c>
      <c r="G10" s="44"/>
      <c r="H10" s="44"/>
      <c r="I10" s="245"/>
      <c r="J10" s="245"/>
      <c r="K10" s="153"/>
    </row>
    <row r="11" spans="2:56">
      <c r="G11" s="44"/>
      <c r="H11" s="44"/>
      <c r="I11" s="245"/>
      <c r="J11" s="245"/>
      <c r="K11" s="153"/>
    </row>
    <row r="12" spans="2:56" ht="16.5">
      <c r="B12" s="309"/>
      <c r="C12" s="309"/>
      <c r="D12" s="368" t="s">
        <v>8</v>
      </c>
      <c r="E12" s="310"/>
      <c r="F12" s="250"/>
      <c r="G12" s="44"/>
      <c r="H12" s="44"/>
      <c r="I12" s="245"/>
      <c r="J12" s="245"/>
      <c r="K12" s="153"/>
    </row>
    <row r="13" spans="2:56" ht="16.5">
      <c r="B13" s="309"/>
      <c r="C13" s="311"/>
      <c r="D13" s="316"/>
      <c r="E13" s="310"/>
      <c r="G13" s="44"/>
      <c r="H13" s="44"/>
      <c r="I13" s="245"/>
      <c r="J13" s="245"/>
      <c r="K13" s="153"/>
    </row>
    <row r="14" spans="2:56">
      <c r="C14" s="312"/>
      <c r="D14" s="313"/>
      <c r="E14" s="312"/>
      <c r="G14" s="44"/>
      <c r="I14" s="245"/>
      <c r="J14" s="245"/>
      <c r="K14" s="153"/>
    </row>
    <row r="15" spans="2:56" s="251" customFormat="1">
      <c r="B15" s="315" t="s">
        <v>402</v>
      </c>
      <c r="C15" s="368" t="s">
        <v>403</v>
      </c>
      <c r="D15" s="368" t="s">
        <v>404</v>
      </c>
      <c r="E15" s="369" t="s">
        <v>405</v>
      </c>
      <c r="F15" s="369" t="s">
        <v>406</v>
      </c>
      <c r="G15" s="314"/>
      <c r="I15" s="252"/>
      <c r="J15" s="252"/>
      <c r="K15" s="253"/>
    </row>
    <row r="16" spans="2:56">
      <c r="B16" s="370" t="s">
        <v>224</v>
      </c>
      <c r="C16" s="371">
        <f>INPUT_DATA!C$3</f>
        <v>0</v>
      </c>
      <c r="D16" s="372">
        <f>INPUT_DATA!S$3</f>
        <v>0</v>
      </c>
      <c r="E16" s="373">
        <f>C16-D16</f>
        <v>0</v>
      </c>
      <c r="F16" s="374" t="str">
        <f>IF(E16=0,"OK","KO")</f>
        <v>OK</v>
      </c>
      <c r="I16" s="245"/>
      <c r="K16" s="153"/>
    </row>
    <row r="17" spans="2:12">
      <c r="B17" s="375" t="s">
        <v>396</v>
      </c>
      <c r="C17" s="376">
        <f>INPUT_DATA!D$3</f>
        <v>0</v>
      </c>
      <c r="D17" s="377">
        <f>INPUT_DATA!T$3</f>
        <v>0</v>
      </c>
      <c r="E17" s="378">
        <f t="shared" ref="E17:E28" si="0">C17-D17</f>
        <v>0</v>
      </c>
      <c r="F17" s="374" t="str">
        <f t="shared" ref="F17:F28" si="1">IF(E17=0,"OK","KO")</f>
        <v>OK</v>
      </c>
      <c r="I17" s="245"/>
      <c r="K17" s="153"/>
    </row>
    <row r="18" spans="2:12">
      <c r="B18" s="379" t="s">
        <v>226</v>
      </c>
      <c r="C18" s="376">
        <v>0</v>
      </c>
      <c r="D18" s="377">
        <f>INPUT_DATA!U$3</f>
        <v>0</v>
      </c>
      <c r="E18" s="378">
        <f t="shared" si="0"/>
        <v>0</v>
      </c>
      <c r="F18" s="374" t="str">
        <f t="shared" si="1"/>
        <v>OK</v>
      </c>
      <c r="I18" s="245"/>
      <c r="K18" s="153"/>
    </row>
    <row r="19" spans="2:12">
      <c r="B19" s="379" t="s">
        <v>227</v>
      </c>
      <c r="C19" s="376">
        <f>INPUT_DATA!F$3</f>
        <v>0</v>
      </c>
      <c r="D19" s="377">
        <f>INPUT_DATA!V$3</f>
        <v>0</v>
      </c>
      <c r="E19" s="378">
        <f t="shared" si="0"/>
        <v>0</v>
      </c>
      <c r="F19" s="374" t="str">
        <f t="shared" si="1"/>
        <v>OK</v>
      </c>
      <c r="I19" s="245"/>
      <c r="K19" s="153"/>
    </row>
    <row r="20" spans="2:12">
      <c r="B20" s="379" t="s">
        <v>228</v>
      </c>
      <c r="C20" s="376">
        <f>INPUT_DATA!G$3</f>
        <v>0</v>
      </c>
      <c r="D20" s="377">
        <f>INPUT_DATA!W$3</f>
        <v>0</v>
      </c>
      <c r="E20" s="378">
        <f t="shared" si="0"/>
        <v>0</v>
      </c>
      <c r="F20" s="374" t="str">
        <f t="shared" si="1"/>
        <v>OK</v>
      </c>
      <c r="I20" s="245"/>
      <c r="K20" s="153"/>
    </row>
    <row r="21" spans="2:12">
      <c r="B21" s="379" t="s">
        <v>229</v>
      </c>
      <c r="C21" s="376">
        <f>INPUT_DATA!H$3</f>
        <v>0</v>
      </c>
      <c r="D21" s="377">
        <f>INPUT_DATA!X$3</f>
        <v>0</v>
      </c>
      <c r="E21" s="378">
        <f t="shared" si="0"/>
        <v>0</v>
      </c>
      <c r="F21" s="374" t="str">
        <f t="shared" si="1"/>
        <v>OK</v>
      </c>
      <c r="I21" s="245"/>
      <c r="K21" s="153"/>
    </row>
    <row r="22" spans="2:12">
      <c r="B22" s="379" t="s">
        <v>230</v>
      </c>
      <c r="C22" s="376">
        <f>INPUT_DATA!I$3</f>
        <v>0</v>
      </c>
      <c r="D22" s="377">
        <f>INPUT_DATA!Y$3</f>
        <v>0</v>
      </c>
      <c r="E22" s="378">
        <f t="shared" si="0"/>
        <v>0</v>
      </c>
      <c r="F22" s="374" t="str">
        <f t="shared" si="1"/>
        <v>OK</v>
      </c>
      <c r="I22" s="245" t="s">
        <v>408</v>
      </c>
      <c r="J22" s="16">
        <v>12671</v>
      </c>
      <c r="K22" s="153">
        <v>9.6</v>
      </c>
      <c r="L22" s="16">
        <f>J22*K22</f>
        <v>121641.59999999999</v>
      </c>
    </row>
    <row r="23" spans="2:12">
      <c r="B23" s="379" t="s">
        <v>231</v>
      </c>
      <c r="C23" s="376">
        <f>INPUT_DATA!J$3</f>
        <v>0</v>
      </c>
      <c r="D23" s="377">
        <f>INPUT_DATA!Z$3</f>
        <v>0</v>
      </c>
      <c r="E23" s="378">
        <f t="shared" si="0"/>
        <v>0</v>
      </c>
      <c r="F23" s="374" t="str">
        <f t="shared" si="1"/>
        <v>OK</v>
      </c>
      <c r="I23" s="245" t="s">
        <v>409</v>
      </c>
      <c r="J23" s="16">
        <v>80</v>
      </c>
      <c r="K23" s="153"/>
    </row>
    <row r="24" spans="2:12">
      <c r="B24" s="379" t="s">
        <v>232</v>
      </c>
      <c r="C24" s="376">
        <f>INPUT_DATA!K$3</f>
        <v>0</v>
      </c>
      <c r="D24" s="377">
        <f>INPUT_DATA!AA$3</f>
        <v>0</v>
      </c>
      <c r="E24" s="378">
        <f t="shared" si="0"/>
        <v>0</v>
      </c>
      <c r="F24" s="374" t="str">
        <f t="shared" si="1"/>
        <v>OK</v>
      </c>
      <c r="I24" s="245" t="s">
        <v>410</v>
      </c>
      <c r="J24" s="16">
        <v>31</v>
      </c>
      <c r="K24" s="153"/>
    </row>
    <row r="25" spans="2:12">
      <c r="B25" s="379" t="s">
        <v>233</v>
      </c>
      <c r="C25" s="376">
        <f>INPUT_DATA!L$3</f>
        <v>0</v>
      </c>
      <c r="D25" s="377">
        <f>INPUT_DATA!AB$3</f>
        <v>0</v>
      </c>
      <c r="E25" s="378">
        <f t="shared" si="0"/>
        <v>0</v>
      </c>
      <c r="F25" s="374" t="str">
        <f t="shared" si="1"/>
        <v>OK</v>
      </c>
      <c r="I25" s="245"/>
      <c r="K25" s="153"/>
    </row>
    <row r="26" spans="2:12">
      <c r="B26" s="379" t="s">
        <v>234</v>
      </c>
      <c r="C26" s="376">
        <f>INPUT_DATA!M$3</f>
        <v>0</v>
      </c>
      <c r="D26" s="377">
        <f>INPUT_DATA!AC$3</f>
        <v>0</v>
      </c>
      <c r="E26" s="378">
        <f t="shared" si="0"/>
        <v>0</v>
      </c>
      <c r="F26" s="374" t="str">
        <f t="shared" si="1"/>
        <v>OK</v>
      </c>
      <c r="I26" s="245"/>
      <c r="J26" s="245"/>
      <c r="K26" s="153"/>
    </row>
    <row r="27" spans="2:12">
      <c r="B27" s="379" t="s">
        <v>235</v>
      </c>
      <c r="C27" s="376">
        <f>INPUT_DATA!N$3</f>
        <v>0</v>
      </c>
      <c r="D27" s="377">
        <f>INPUT_DATA!AD$3</f>
        <v>0</v>
      </c>
      <c r="E27" s="378">
        <f t="shared" si="0"/>
        <v>0</v>
      </c>
      <c r="F27" s="374" t="str">
        <f t="shared" si="1"/>
        <v>OK</v>
      </c>
    </row>
    <row r="28" spans="2:12" ht="15" thickBot="1">
      <c r="B28" s="379" t="s">
        <v>407</v>
      </c>
      <c r="C28" s="380">
        <f>INPUT_DATA!O$3</f>
        <v>0</v>
      </c>
      <c r="D28" s="381">
        <f>INPUT_DATA!AE$3</f>
        <v>0</v>
      </c>
      <c r="E28" s="382">
        <f t="shared" si="0"/>
        <v>0</v>
      </c>
      <c r="F28" s="383" t="str">
        <f t="shared" si="1"/>
        <v>OK</v>
      </c>
    </row>
  </sheetData>
  <conditionalFormatting sqref="A1:XFD15 G16:G17 I16:XFD17 A16:D28 G18:XFD28 A29:XFD32 A33:B34 E33:XFD34 A35:XFD1048576">
    <cfRule type="cellIs" dxfId="2" priority="2" operator="equal">
      <formula>"KO"</formula>
    </cfRule>
    <cfRule type="cellIs" dxfId="1" priority="3" operator="equal">
      <formula>"OK"</formula>
    </cfRule>
  </conditionalFormatting>
  <conditionalFormatting sqref="F16:F28">
    <cfRule type="cellIs" dxfId="0" priority="1" operator="notEqual">
      <formula>"OK"</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F9F2D-8302-490F-8AFB-65D2B00B1B71}">
  <sheetPr>
    <tabColor theme="3"/>
  </sheetPr>
  <dimension ref="A1:AE2"/>
  <sheetViews>
    <sheetView workbookViewId="0">
      <selection sqref="A1:P1"/>
    </sheetView>
  </sheetViews>
  <sheetFormatPr defaultColWidth="35" defaultRowHeight="16.899999999999999" customHeight="1"/>
  <cols>
    <col min="1" max="1" width="11.54296875" customWidth="1"/>
    <col min="2" max="2" width="12.453125" style="223" bestFit="1" customWidth="1"/>
    <col min="3" max="3" width="18" style="244" bestFit="1" customWidth="1"/>
    <col min="4" max="4" width="12.1796875" bestFit="1" customWidth="1"/>
    <col min="5" max="5" width="13.7265625" bestFit="1" customWidth="1"/>
    <col min="6" max="6" width="13.453125" bestFit="1" customWidth="1"/>
    <col min="7" max="7" width="34" bestFit="1" customWidth="1"/>
    <col min="8" max="8" width="32.26953125" bestFit="1" customWidth="1"/>
    <col min="9" max="9" width="14.54296875" bestFit="1" customWidth="1"/>
    <col min="10" max="10" width="25.54296875" bestFit="1" customWidth="1"/>
    <col min="11" max="11" width="21.81640625" bestFit="1" customWidth="1"/>
    <col min="12" max="12" width="12" bestFit="1" customWidth="1"/>
    <col min="13" max="13" width="24.26953125" bestFit="1" customWidth="1"/>
    <col min="14" max="14" width="12.26953125" bestFit="1" customWidth="1"/>
    <col min="15" max="15" width="17.54296875" customWidth="1"/>
    <col min="16" max="16" width="8.7265625" customWidth="1"/>
    <col min="17" max="17" width="12.81640625" customWidth="1"/>
    <col min="18" max="31" width="23.453125" customWidth="1"/>
  </cols>
  <sheetData>
    <row r="1" spans="1:31" ht="30" customHeight="1" thickBot="1">
      <c r="A1" s="874" t="s">
        <v>393</v>
      </c>
      <c r="B1" s="874"/>
      <c r="C1" s="874"/>
      <c r="D1" s="874"/>
      <c r="E1" s="874"/>
      <c r="F1" s="874"/>
      <c r="G1" s="874"/>
      <c r="H1" s="874"/>
      <c r="I1" s="874"/>
      <c r="J1" s="874"/>
      <c r="K1" s="874"/>
      <c r="L1" s="874"/>
      <c r="M1" s="874"/>
      <c r="N1" s="874"/>
      <c r="O1" s="874"/>
      <c r="P1" s="874"/>
      <c r="R1" s="875" t="s">
        <v>394</v>
      </c>
      <c r="S1" s="875"/>
      <c r="T1" s="875"/>
      <c r="U1" s="875"/>
      <c r="V1" s="875"/>
      <c r="W1" s="875"/>
      <c r="X1" s="875"/>
      <c r="Y1" s="875"/>
      <c r="Z1" s="875"/>
      <c r="AA1" s="875"/>
      <c r="AB1" s="875"/>
      <c r="AC1" s="875"/>
      <c r="AD1" s="875"/>
      <c r="AE1" s="875"/>
    </row>
    <row r="2" spans="1:31" ht="33.75" customHeight="1" thickBot="1">
      <c r="A2" s="356" t="s">
        <v>395</v>
      </c>
      <c r="B2" s="357" t="s">
        <v>44</v>
      </c>
      <c r="C2" s="358" t="s">
        <v>224</v>
      </c>
      <c r="D2" s="359" t="s">
        <v>396</v>
      </c>
      <c r="E2" s="360" t="s">
        <v>226</v>
      </c>
      <c r="F2" s="360" t="s">
        <v>227</v>
      </c>
      <c r="G2" s="360" t="s">
        <v>228</v>
      </c>
      <c r="H2" s="360" t="s">
        <v>229</v>
      </c>
      <c r="I2" s="360" t="s">
        <v>230</v>
      </c>
      <c r="J2" s="360" t="s">
        <v>231</v>
      </c>
      <c r="K2" s="360" t="s">
        <v>232</v>
      </c>
      <c r="L2" s="360" t="s">
        <v>233</v>
      </c>
      <c r="M2" s="360" t="s">
        <v>234</v>
      </c>
      <c r="N2" s="360" t="s">
        <v>235</v>
      </c>
      <c r="O2" s="360" t="s">
        <v>397</v>
      </c>
      <c r="P2" s="360" t="s">
        <v>398</v>
      </c>
      <c r="R2" s="361" t="s">
        <v>44</v>
      </c>
      <c r="S2" s="362" t="s">
        <v>224</v>
      </c>
      <c r="T2" s="363" t="s">
        <v>225</v>
      </c>
      <c r="U2" s="363" t="s">
        <v>226</v>
      </c>
      <c r="V2" s="363" t="s">
        <v>227</v>
      </c>
      <c r="W2" s="363" t="s">
        <v>228</v>
      </c>
      <c r="X2" s="363" t="s">
        <v>229</v>
      </c>
      <c r="Y2" s="363" t="s">
        <v>230</v>
      </c>
      <c r="Z2" s="363" t="s">
        <v>231</v>
      </c>
      <c r="AA2" s="363" t="s">
        <v>232</v>
      </c>
      <c r="AB2" s="363" t="s">
        <v>367</v>
      </c>
      <c r="AC2" s="363" t="s">
        <v>233</v>
      </c>
      <c r="AD2" s="364" t="s">
        <v>234</v>
      </c>
      <c r="AE2" s="362" t="s">
        <v>235</v>
      </c>
    </row>
  </sheetData>
  <mergeCells count="2">
    <mergeCell ref="A1:P1"/>
    <mergeCell ref="R1:A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C532-826F-4F3D-90E2-1C1A346C0C7B}">
  <dimension ref="D2:M17"/>
  <sheetViews>
    <sheetView workbookViewId="0"/>
  </sheetViews>
  <sheetFormatPr defaultRowHeight="14.5"/>
  <cols>
    <col min="4" max="4" width="26.81640625" bestFit="1" customWidth="1"/>
    <col min="5" max="5" width="12.1796875" bestFit="1" customWidth="1"/>
    <col min="6" max="6" width="2.26953125" customWidth="1"/>
    <col min="7" max="7" width="22.81640625" bestFit="1" customWidth="1"/>
    <col min="8" max="8" width="16.81640625" bestFit="1" customWidth="1"/>
    <col min="11" max="11" width="12.1796875" bestFit="1" customWidth="1"/>
    <col min="13" max="13" width="21.1796875" bestFit="1" customWidth="1"/>
  </cols>
  <sheetData>
    <row r="2" spans="4:13">
      <c r="M2" s="154"/>
    </row>
    <row r="3" spans="4:13">
      <c r="D3" t="s">
        <v>439</v>
      </c>
      <c r="F3" s="537"/>
      <c r="G3" t="s">
        <v>440</v>
      </c>
      <c r="K3" s="154">
        <f>+H5+H12+300</f>
        <v>5158180.4000000004</v>
      </c>
    </row>
    <row r="4" spans="4:13">
      <c r="F4" s="537"/>
      <c r="G4" t="s">
        <v>447</v>
      </c>
      <c r="H4" s="154">
        <f>+'13 - Priority of Payments'!K12</f>
        <v>0</v>
      </c>
    </row>
    <row r="5" spans="4:13">
      <c r="D5" t="s">
        <v>374</v>
      </c>
      <c r="E5" s="154">
        <f>+'12 - Third party expenses'!I56</f>
        <v>8695.67</v>
      </c>
      <c r="F5" s="537"/>
      <c r="G5" t="s">
        <v>441</v>
      </c>
      <c r="H5" s="154">
        <f>+'10 - Available Distribution'!G9</f>
        <v>7880.4</v>
      </c>
    </row>
    <row r="6" spans="4:13">
      <c r="D6" s="244" t="str">
        <f>+'09 - Interest'!Q10</f>
        <v>Class B Notes interest amount</v>
      </c>
      <c r="E6" s="154">
        <f>+'09 - Interest'!Q12</f>
        <v>57414.369999999995</v>
      </c>
      <c r="F6" s="537"/>
      <c r="G6" t="s">
        <v>442</v>
      </c>
      <c r="H6" s="538">
        <f>+'10 - Available Distribution'!M9</f>
        <v>723255.1</v>
      </c>
    </row>
    <row r="7" spans="4:13">
      <c r="D7" s="154" t="str">
        <f>+'09 - Interest'!K10</f>
        <v>Class A Notes interest amount</v>
      </c>
      <c r="E7" s="154">
        <f>+'09 - Interest'!K12</f>
        <v>1007800</v>
      </c>
      <c r="F7" s="537"/>
      <c r="G7" t="s">
        <v>443</v>
      </c>
      <c r="H7" s="154">
        <f>+'10 - Available Distribution'!E9</f>
        <v>75087.56</v>
      </c>
    </row>
    <row r="8" spans="4:13">
      <c r="D8" t="str">
        <f>+'08 - Notes Follow up'!F14</f>
        <v>Redemption</v>
      </c>
      <c r="E8" s="154">
        <f>+'08 - Notes Follow up'!F16</f>
        <v>11637600</v>
      </c>
      <c r="F8" s="537"/>
      <c r="G8" t="s">
        <v>444</v>
      </c>
      <c r="H8" s="538">
        <f>+INPUT_BMW!B4</f>
        <v>8792828.1799999997</v>
      </c>
      <c r="M8" s="535" t="s">
        <v>448</v>
      </c>
    </row>
    <row r="9" spans="4:13">
      <c r="F9" s="537"/>
      <c r="G9" t="s">
        <v>445</v>
      </c>
      <c r="H9" s="538">
        <f>+INPUT_BMW!C4</f>
        <v>3138215.66</v>
      </c>
      <c r="K9" s="154"/>
      <c r="M9" s="536">
        <f>+H6+H8+H9+H11</f>
        <v>12721566.789999999</v>
      </c>
    </row>
    <row r="10" spans="4:13">
      <c r="E10" s="154"/>
      <c r="F10" s="537"/>
      <c r="G10" t="s">
        <v>446</v>
      </c>
      <c r="H10" s="154">
        <f>+INPUT_BMW!D4</f>
        <v>0</v>
      </c>
    </row>
    <row r="11" spans="4:13">
      <c r="F11" s="537"/>
      <c r="G11" t="s">
        <v>348</v>
      </c>
      <c r="H11" s="538">
        <f>+INPUT_BMW!G4</f>
        <v>67267.850000000006</v>
      </c>
    </row>
    <row r="12" spans="4:13">
      <c r="D12" t="s">
        <v>191</v>
      </c>
      <c r="E12" s="154">
        <f>+'04 - Reserve calculation'!C12</f>
        <v>5150000</v>
      </c>
      <c r="F12" s="537"/>
      <c r="G12" t="s">
        <v>191</v>
      </c>
      <c r="H12" s="154">
        <f>+'04 - Reserve calculation'!C10</f>
        <v>5150000</v>
      </c>
    </row>
    <row r="13" spans="4:13">
      <c r="F13" s="537"/>
      <c r="H13" s="154"/>
    </row>
    <row r="14" spans="4:13">
      <c r="F14" s="537"/>
    </row>
    <row r="15" spans="4:13">
      <c r="E15" s="154">
        <f>SUM(E5:E12)</f>
        <v>17861510.039999999</v>
      </c>
      <c r="F15" s="537"/>
      <c r="H15" s="154">
        <f>SUM(H4:H12)</f>
        <v>17954534.75</v>
      </c>
      <c r="J15" s="154">
        <f>+H15-E15</f>
        <v>93024.710000000894</v>
      </c>
    </row>
    <row r="16" spans="4:13">
      <c r="F16" s="537"/>
    </row>
    <row r="17" spans="8:10">
      <c r="H17" t="s">
        <v>449</v>
      </c>
      <c r="J17" t="b">
        <f>+J15='13 - Priority of Payments'!K30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391A-11F2-4320-98A0-E7BDBDF03FC5}">
  <sheetPr>
    <tabColor theme="9" tint="0.79998168889431442"/>
  </sheetPr>
  <dimension ref="B3:Q54"/>
  <sheetViews>
    <sheetView showGridLines="0" zoomScale="80" zoomScaleNormal="80" workbookViewId="0">
      <selection activeCell="F52" sqref="F52"/>
    </sheetView>
  </sheetViews>
  <sheetFormatPr defaultColWidth="9.1796875" defaultRowHeight="13"/>
  <cols>
    <col min="1" max="1" width="9.1796875" style="437"/>
    <col min="2" max="2" width="72.26953125" style="437" bestFit="1" customWidth="1"/>
    <col min="3" max="3" width="9.1796875" style="437"/>
    <col min="4" max="4" width="25" style="437" customWidth="1"/>
    <col min="5" max="5" width="3.26953125" style="437" customWidth="1"/>
    <col min="6" max="6" width="26.81640625" style="437" customWidth="1"/>
    <col min="7" max="7" width="2.26953125" style="437" customWidth="1"/>
    <col min="8" max="8" width="14.54296875" style="437" customWidth="1"/>
    <col min="9" max="9" width="2.54296875" style="437" customWidth="1"/>
    <col min="10" max="10" width="15.81640625" style="437" customWidth="1"/>
    <col min="11" max="16384" width="9.1796875" style="437"/>
  </cols>
  <sheetData>
    <row r="3" spans="2:17" ht="26">
      <c r="C3" s="771" t="s">
        <v>508</v>
      </c>
      <c r="D3" s="771"/>
      <c r="E3" s="771"/>
      <c r="F3" s="771"/>
    </row>
    <row r="8" spans="2:17">
      <c r="B8" s="777" t="s">
        <v>564</v>
      </c>
      <c r="C8" s="778"/>
      <c r="D8" s="778"/>
      <c r="E8" s="778"/>
      <c r="F8" s="778"/>
      <c r="G8" s="778"/>
      <c r="H8" s="778"/>
      <c r="I8" s="778"/>
      <c r="J8" s="778"/>
      <c r="K8" s="778"/>
      <c r="L8" s="778"/>
      <c r="M8" s="778"/>
      <c r="N8" s="778"/>
      <c r="O8" s="778"/>
      <c r="P8" s="778"/>
      <c r="Q8" s="778"/>
    </row>
    <row r="9" spans="2:17">
      <c r="B9" s="438"/>
      <c r="C9" s="438"/>
      <c r="D9" s="438"/>
      <c r="E9" s="438"/>
      <c r="F9" s="438"/>
      <c r="G9" s="438"/>
      <c r="H9" s="438"/>
      <c r="I9" s="438"/>
      <c r="J9" s="438"/>
    </row>
    <row r="10" spans="2:17">
      <c r="B10" s="439"/>
      <c r="C10" s="439"/>
      <c r="D10" s="318" t="s">
        <v>8</v>
      </c>
      <c r="E10" s="440"/>
      <c r="F10" s="318" t="s">
        <v>9</v>
      </c>
      <c r="G10" s="438"/>
      <c r="H10" s="772" t="s">
        <v>10</v>
      </c>
      <c r="I10" s="440"/>
      <c r="J10" s="772" t="s">
        <v>363</v>
      </c>
    </row>
    <row r="11" spans="2:17">
      <c r="B11" s="439"/>
      <c r="C11" s="17"/>
      <c r="D11" s="317">
        <f>'00 - Cover'!E14</f>
        <v>46013</v>
      </c>
      <c r="E11" s="440"/>
      <c r="F11" s="317">
        <f>'00 - Cover'!E17</f>
        <v>45981</v>
      </c>
      <c r="G11" s="438"/>
      <c r="H11" s="773"/>
      <c r="I11" s="440"/>
      <c r="J11" s="773"/>
    </row>
    <row r="12" spans="2:17">
      <c r="C12" s="441"/>
      <c r="D12" s="18"/>
      <c r="E12" s="441"/>
      <c r="F12" s="18"/>
      <c r="G12" s="438"/>
      <c r="H12" s="18"/>
      <c r="I12" s="441"/>
      <c r="J12" s="18"/>
    </row>
    <row r="13" spans="2:17">
      <c r="B13" s="256" t="s">
        <v>338</v>
      </c>
      <c r="C13" s="441"/>
      <c r="D13" s="18"/>
      <c r="E13" s="441"/>
      <c r="F13" s="18"/>
      <c r="G13" s="442"/>
      <c r="H13" s="18"/>
      <c r="I13" s="441"/>
      <c r="J13" s="18"/>
    </row>
    <row r="14" spans="2:17">
      <c r="B14" s="254" t="s">
        <v>344</v>
      </c>
      <c r="C14" s="21"/>
      <c r="D14" s="22">
        <f>'05 - Asset Follow-up'!M11</f>
        <v>595848599.28000009</v>
      </c>
      <c r="E14" s="23"/>
      <c r="F14" s="22">
        <f>'05 - Asset Follow-up'!M12</f>
        <v>605483406.11000001</v>
      </c>
      <c r="G14" s="442"/>
      <c r="H14" s="22">
        <f>D14-F14</f>
        <v>-9634806.8299999237</v>
      </c>
      <c r="I14" s="23"/>
      <c r="J14" s="24">
        <f>IFERROR((D14-F14)/F14,0)</f>
        <v>-1.591258609695001E-2</v>
      </c>
    </row>
    <row r="15" spans="2:17">
      <c r="B15" s="255" t="s">
        <v>339</v>
      </c>
      <c r="C15" s="21"/>
      <c r="D15" s="26">
        <f>'05 - Asset Follow-up'!O11</f>
        <v>22</v>
      </c>
      <c r="E15" s="23"/>
      <c r="F15" s="26">
        <f>'05 - Asset Follow-up'!O12</f>
        <v>15</v>
      </c>
      <c r="G15" s="442"/>
      <c r="H15" s="26">
        <f t="shared" ref="H15:H49" si="0">D15-F15</f>
        <v>7</v>
      </c>
      <c r="I15" s="23"/>
      <c r="J15" s="27">
        <f t="shared" ref="J15:J49" si="1">IFERROR((D15-F15)/F15,0)</f>
        <v>0.46666666666666667</v>
      </c>
    </row>
    <row r="16" spans="2:17">
      <c r="D16" s="28"/>
      <c r="F16" s="28"/>
      <c r="H16" s="28"/>
      <c r="J16" s="29"/>
    </row>
    <row r="17" spans="2:10">
      <c r="B17" s="249" t="s">
        <v>341</v>
      </c>
      <c r="D17" s="28"/>
      <c r="F17" s="28"/>
      <c r="H17" s="28"/>
      <c r="J17" s="29"/>
    </row>
    <row r="18" spans="2:10">
      <c r="B18" s="255" t="s">
        <v>340</v>
      </c>
      <c r="C18" s="443"/>
      <c r="D18" s="22">
        <f>'05 - Asset Follow-up'!L11</f>
        <v>723255.1</v>
      </c>
      <c r="E18" s="23"/>
      <c r="F18" s="22">
        <f>'05 - Asset Follow-up'!L12</f>
        <v>440643.37</v>
      </c>
      <c r="G18" s="442"/>
      <c r="H18" s="22">
        <f t="shared" si="0"/>
        <v>282611.73</v>
      </c>
      <c r="I18" s="23"/>
      <c r="J18" s="24">
        <f t="shared" si="1"/>
        <v>0.64136158453944281</v>
      </c>
    </row>
    <row r="19" spans="2:10" ht="26.25" customHeight="1">
      <c r="J19" s="444"/>
    </row>
    <row r="20" spans="2:10">
      <c r="B20" s="256" t="s">
        <v>343</v>
      </c>
      <c r="D20" s="28"/>
      <c r="F20" s="28"/>
      <c r="H20" s="28"/>
      <c r="J20" s="29"/>
    </row>
    <row r="21" spans="2:10">
      <c r="B21" s="30" t="s">
        <v>183</v>
      </c>
      <c r="C21" s="443"/>
      <c r="D21" s="34">
        <f>'04 - Reserve calculation'!C13</f>
        <v>5150000</v>
      </c>
      <c r="E21" s="23"/>
      <c r="F21" s="34">
        <f>'04 - Reserve calculation'!C10</f>
        <v>5150000</v>
      </c>
      <c r="H21" s="31">
        <f t="shared" si="0"/>
        <v>0</v>
      </c>
      <c r="I21" s="23"/>
      <c r="J21" s="32">
        <f t="shared" si="1"/>
        <v>0</v>
      </c>
    </row>
    <row r="22" spans="2:10">
      <c r="J22" s="444"/>
    </row>
    <row r="23" spans="2:10">
      <c r="B23" s="256" t="s">
        <v>352</v>
      </c>
      <c r="D23" s="28"/>
      <c r="F23" s="28"/>
      <c r="H23" s="28"/>
      <c r="J23" s="29"/>
    </row>
    <row r="24" spans="2:10">
      <c r="B24" s="30" t="s">
        <v>365</v>
      </c>
      <c r="D24" s="34">
        <f>+'09 - Interest'!K12+'09 - Interest'!Q12+'09 - Interest'!W12</f>
        <v>1158214.3700000001</v>
      </c>
      <c r="F24" s="34">
        <f>+'09 - Interest'!K13+'09 - Interest'!Q13+'09 - Interest'!W13</f>
        <v>1162564.3700000001</v>
      </c>
      <c r="H24" s="34">
        <f>+D24-F24</f>
        <v>-4350</v>
      </c>
      <c r="J24" s="323">
        <f>IFERROR((D24-F24)/F24,0)</f>
        <v>-3.7417282967307864E-3</v>
      </c>
    </row>
    <row r="25" spans="2:10">
      <c r="B25" s="25" t="s">
        <v>345</v>
      </c>
      <c r="C25" s="443"/>
      <c r="D25" s="34">
        <f>'09 - Interest'!AF12</f>
        <v>33045.833333333328</v>
      </c>
      <c r="E25" s="23"/>
      <c r="F25" s="34">
        <f>'09 - Interest'!AF13</f>
        <v>26179.166666666664</v>
      </c>
      <c r="H25" s="34">
        <f t="shared" ref="H25" si="2">D25-F25</f>
        <v>6866.6666666666642</v>
      </c>
      <c r="I25" s="23"/>
      <c r="J25" s="323">
        <f t="shared" ref="J25" si="3">IFERROR((D25-F25)/F25,0)</f>
        <v>0.26229508196721307</v>
      </c>
    </row>
    <row r="26" spans="2:10">
      <c r="J26" s="444"/>
    </row>
    <row r="27" spans="2:10" hidden="1">
      <c r="B27" s="256" t="s">
        <v>346</v>
      </c>
      <c r="J27" s="444"/>
    </row>
    <row r="28" spans="2:10" hidden="1">
      <c r="B28" s="20" t="s">
        <v>347</v>
      </c>
      <c r="D28" s="22">
        <f>'06 - Performance Follow-up'!L53</f>
        <v>14051.84</v>
      </c>
      <c r="F28" s="22">
        <f>'06 - Performance Follow-up'!L52</f>
        <v>10281.34</v>
      </c>
      <c r="H28" s="22">
        <f t="shared" si="0"/>
        <v>3770.5</v>
      </c>
      <c r="J28" s="24">
        <f>IFERROR((D28-F28)/F28,0)</f>
        <v>0.36673235200859033</v>
      </c>
    </row>
    <row r="29" spans="2:10" hidden="1">
      <c r="B29" s="20" t="s">
        <v>348</v>
      </c>
      <c r="D29" s="35">
        <f>'06 - Performance Follow-up'!M53</f>
        <v>0</v>
      </c>
      <c r="F29" s="35">
        <f>'06 - Performance Follow-up'!M52</f>
        <v>0</v>
      </c>
      <c r="H29" s="35">
        <f t="shared" si="0"/>
        <v>0</v>
      </c>
      <c r="J29" s="36">
        <f t="shared" si="1"/>
        <v>0</v>
      </c>
    </row>
    <row r="30" spans="2:10" hidden="1">
      <c r="B30" s="20" t="s">
        <v>349</v>
      </c>
      <c r="D30" s="35">
        <f>'06 - Performance Follow-up'!N53</f>
        <v>14051.84</v>
      </c>
      <c r="F30" s="35">
        <f>'06 - Performance Follow-up'!N52</f>
        <v>10281.34</v>
      </c>
      <c r="H30" s="35">
        <f t="shared" si="0"/>
        <v>3770.5</v>
      </c>
      <c r="J30" s="36">
        <f t="shared" si="1"/>
        <v>0.36673235200859033</v>
      </c>
    </row>
    <row r="32" spans="2:10">
      <c r="B32" s="256" t="s">
        <v>342</v>
      </c>
      <c r="J32" s="444"/>
    </row>
    <row r="33" spans="2:10">
      <c r="B33" s="20" t="s">
        <v>172</v>
      </c>
      <c r="D33" s="22">
        <f>'08 - Notes Follow up'!H16</f>
        <v>442063650</v>
      </c>
      <c r="F33" s="22">
        <f>'08 - Notes Follow up'!H17</f>
        <v>453701250</v>
      </c>
      <c r="H33" s="22">
        <f t="shared" ref="H33:H40" si="4">D33-F33</f>
        <v>-11637600</v>
      </c>
      <c r="J33" s="24">
        <f t="shared" ref="J33:J40" si="5">IFERROR((D33-F33)/F33,0)</f>
        <v>-2.5650359129493251E-2</v>
      </c>
    </row>
    <row r="34" spans="2:10">
      <c r="B34" s="20" t="s">
        <v>157</v>
      </c>
      <c r="D34" s="35">
        <f>'08 - Notes Follow up'!I16</f>
        <v>5000</v>
      </c>
      <c r="F34" s="35">
        <f>'08 - Notes Follow up'!I17</f>
        <v>5000</v>
      </c>
      <c r="H34" s="35">
        <f t="shared" si="4"/>
        <v>0</v>
      </c>
      <c r="J34" s="36">
        <f t="shared" si="5"/>
        <v>0</v>
      </c>
    </row>
    <row r="35" spans="2:10">
      <c r="B35" s="20" t="s">
        <v>173</v>
      </c>
      <c r="D35" s="35">
        <f>'08 - Notes Follow up'!P16</f>
        <v>68900000</v>
      </c>
      <c r="F35" s="35">
        <f>'08 - Notes Follow up'!P17</f>
        <v>68900000</v>
      </c>
      <c r="H35" s="35">
        <f t="shared" si="4"/>
        <v>0</v>
      </c>
      <c r="J35" s="36">
        <f t="shared" si="5"/>
        <v>0</v>
      </c>
    </row>
    <row r="36" spans="2:10">
      <c r="B36" s="20" t="s">
        <v>158</v>
      </c>
      <c r="D36" s="35">
        <f>'08 - Notes Follow up'!Q16</f>
        <v>689</v>
      </c>
      <c r="F36" s="35">
        <f>'08 - Notes Follow up'!Q17</f>
        <v>689</v>
      </c>
      <c r="H36" s="35">
        <f t="shared" si="4"/>
        <v>0</v>
      </c>
      <c r="J36" s="36">
        <f t="shared" si="5"/>
        <v>0</v>
      </c>
    </row>
    <row r="37" spans="2:10">
      <c r="B37" s="20" t="s">
        <v>544</v>
      </c>
      <c r="D37" s="35">
        <f>'08 - Notes Follow up'!X16</f>
        <v>74400000</v>
      </c>
      <c r="F37" s="35">
        <f>'08 - Notes Follow up'!X17</f>
        <v>74400000</v>
      </c>
      <c r="H37" s="35">
        <f t="shared" ref="H37:H38" si="6">D37-F37</f>
        <v>0</v>
      </c>
      <c r="J37" s="36">
        <f t="shared" ref="J37:J38" si="7">IFERROR((D37-F37)/F37,0)</f>
        <v>0</v>
      </c>
    </row>
    <row r="38" spans="2:10">
      <c r="B38" s="20" t="s">
        <v>533</v>
      </c>
      <c r="D38" s="35">
        <f>'08 - Notes Follow up'!Y16</f>
        <v>744</v>
      </c>
      <c r="F38" s="35">
        <f>'08 - Notes Follow up'!Y17</f>
        <v>744</v>
      </c>
      <c r="H38" s="35">
        <f t="shared" si="6"/>
        <v>0</v>
      </c>
      <c r="J38" s="36">
        <f t="shared" si="7"/>
        <v>0</v>
      </c>
    </row>
    <row r="39" spans="2:10">
      <c r="B39" s="20" t="s">
        <v>353</v>
      </c>
      <c r="D39" s="35">
        <f>'08 - Notes Follow up'!AE16</f>
        <v>300</v>
      </c>
      <c r="F39" s="35">
        <f>'08 - Notes Follow up'!AE17</f>
        <v>300</v>
      </c>
      <c r="H39" s="35">
        <f t="shared" si="4"/>
        <v>0</v>
      </c>
      <c r="J39" s="36">
        <f t="shared" si="5"/>
        <v>0</v>
      </c>
    </row>
    <row r="40" spans="2:10">
      <c r="B40" s="20" t="s">
        <v>350</v>
      </c>
      <c r="D40" s="37">
        <f>'08 - Notes Follow up'!AF16</f>
        <v>2</v>
      </c>
      <c r="F40" s="37">
        <f>'08 - Notes Follow up'!AF17</f>
        <v>2</v>
      </c>
      <c r="H40" s="37">
        <f t="shared" si="4"/>
        <v>0</v>
      </c>
      <c r="J40" s="27">
        <f t="shared" si="5"/>
        <v>0</v>
      </c>
    </row>
    <row r="41" spans="2:10">
      <c r="D41" s="28"/>
      <c r="F41" s="28"/>
      <c r="H41" s="28"/>
      <c r="J41" s="29"/>
    </row>
    <row r="42" spans="2:10">
      <c r="B42" s="256" t="s">
        <v>351</v>
      </c>
      <c r="C42" s="445"/>
      <c r="D42" s="38"/>
      <c r="E42" s="38"/>
      <c r="F42" s="38"/>
      <c r="H42" s="38"/>
      <c r="I42" s="38"/>
      <c r="J42" s="39"/>
    </row>
    <row r="43" spans="2:10">
      <c r="B43" s="20" t="s">
        <v>356</v>
      </c>
      <c r="C43" s="40"/>
      <c r="D43" s="41">
        <f>'09 - Interest'!K12</f>
        <v>1007800</v>
      </c>
      <c r="E43" s="42"/>
      <c r="F43" s="41">
        <f>'09 - Interest'!K13</f>
        <v>1012150</v>
      </c>
      <c r="H43" s="41">
        <f t="shared" si="0"/>
        <v>-4350</v>
      </c>
      <c r="I43" s="42"/>
      <c r="J43" s="24">
        <f t="shared" si="1"/>
        <v>-4.2977819493158131E-3</v>
      </c>
    </row>
    <row r="44" spans="2:10">
      <c r="B44" s="20" t="s">
        <v>355</v>
      </c>
      <c r="C44" s="40"/>
      <c r="D44" s="35">
        <f>'09 - Interest'!Q12</f>
        <v>57414.369999999995</v>
      </c>
      <c r="E44" s="42"/>
      <c r="F44" s="35">
        <f>'09 - Interest'!Q13</f>
        <v>57414.369999999995</v>
      </c>
      <c r="H44" s="35">
        <f t="shared" si="0"/>
        <v>0</v>
      </c>
      <c r="I44" s="42"/>
      <c r="J44" s="36">
        <f t="shared" si="1"/>
        <v>0</v>
      </c>
    </row>
    <row r="45" spans="2:10">
      <c r="B45" s="20" t="s">
        <v>604</v>
      </c>
      <c r="C45" s="40"/>
      <c r="D45" s="35">
        <f>'09 - Interest'!W12</f>
        <v>93000</v>
      </c>
      <c r="E45" s="42"/>
      <c r="F45" s="35">
        <f>'09 - Interest'!W13</f>
        <v>93000</v>
      </c>
      <c r="H45" s="35">
        <f t="shared" ref="H45" si="8">D45-F45</f>
        <v>0</v>
      </c>
      <c r="I45" s="42"/>
      <c r="J45" s="36">
        <f t="shared" ref="J45" si="9">IFERROR((D45-F45)/F45,0)</f>
        <v>0</v>
      </c>
    </row>
    <row r="46" spans="2:10">
      <c r="B46" s="25" t="s">
        <v>354</v>
      </c>
      <c r="C46" s="40"/>
      <c r="D46" s="37">
        <f>'09 - Interest'!AF12</f>
        <v>33045.833333333328</v>
      </c>
      <c r="E46" s="42"/>
      <c r="F46" s="37">
        <f>'09 - Interest'!AF13</f>
        <v>26179.166666666664</v>
      </c>
      <c r="H46" s="37">
        <f t="shared" si="0"/>
        <v>6866.6666666666642</v>
      </c>
      <c r="I46" s="42"/>
      <c r="J46" s="27">
        <f t="shared" si="1"/>
        <v>0.26229508196721307</v>
      </c>
    </row>
    <row r="47" spans="2:10">
      <c r="B47" s="43"/>
      <c r="C47" s="40"/>
      <c r="D47" s="38"/>
      <c r="J47" s="444"/>
    </row>
    <row r="48" spans="2:10">
      <c r="B48" s="256" t="s">
        <v>129</v>
      </c>
      <c r="C48" s="445"/>
      <c r="E48" s="38"/>
      <c r="F48" s="38"/>
      <c r="H48" s="38"/>
      <c r="I48" s="38"/>
      <c r="J48" s="39"/>
    </row>
    <row r="49" spans="2:10">
      <c r="B49" s="30" t="s">
        <v>129</v>
      </c>
      <c r="C49" s="446"/>
      <c r="D49" s="41">
        <f>'10 - Available Distribution'!O9</f>
        <v>17954535.640000001</v>
      </c>
      <c r="E49" s="42"/>
      <c r="F49" s="41">
        <f>'10 - Available Distribution'!O10</f>
        <v>18686560.629999999</v>
      </c>
      <c r="H49" s="41">
        <f t="shared" si="0"/>
        <v>-732024.98999999836</v>
      </c>
      <c r="I49" s="42"/>
      <c r="J49" s="24">
        <f t="shared" si="1"/>
        <v>-3.9173874983970146E-2</v>
      </c>
    </row>
    <row r="51" spans="2:10">
      <c r="B51" s="256" t="s">
        <v>357</v>
      </c>
      <c r="C51" s="445"/>
      <c r="D51" s="38"/>
      <c r="E51" s="38"/>
      <c r="F51" s="38"/>
      <c r="H51" s="38"/>
      <c r="I51" s="38"/>
      <c r="J51" s="39"/>
    </row>
    <row r="52" spans="2:10">
      <c r="B52" s="30" t="s">
        <v>358</v>
      </c>
      <c r="C52" s="446"/>
      <c r="D52" s="41">
        <f>IF('11 - Swap'!Q12=0,-'11 - Swap'!P12,'11 - Swap'!Q12)</f>
        <v>75087.559999999939</v>
      </c>
      <c r="E52" s="42"/>
      <c r="F52" s="41">
        <f>IF('11 - Swap'!Q13=0,-'11 - Swap'!P13,'11 - Swap'!Q13)</f>
        <v>61779.819999999949</v>
      </c>
      <c r="H52" s="41">
        <f t="shared" ref="H52" si="10">D52-F52</f>
        <v>13307.739999999991</v>
      </c>
      <c r="I52" s="42"/>
      <c r="J52" s="24">
        <f>IF(F52&lt;=0,(D52-F52)/-F52,(D52-F52)/F52)</f>
        <v>0.21540593676057979</v>
      </c>
    </row>
    <row r="54" spans="2:10">
      <c r="B54" s="256" t="s">
        <v>362</v>
      </c>
      <c r="D54" s="774" t="str">
        <f>IF(OR('15 - Event'!F12="Yes",'15 - Event'!F14="Yes",'15 - Event'!F16="Yes",'15 - Event'!F18="Yes",'15 - Event'!F22="Yes",'15 - Event'!F24="Yes",'15 - Event'!F28="Yes",'15 - Event'!F30="Yes",'15 - Event'!F32="Yes",'15 - Event'!F34="Yes",'15 - Event'!F36="Yes",'15 - Event'!F38="Yes",'15 - Event'!F40="Yes",'15 - Event'!F42="Yes",'15 - Event'!F46="Yes",'15 - Event'!F48="Yes",'15 - Event'!F52="Yes",'15 - Event'!F54="Yes",'15 - Event'!F56="Yes",'15 - Event'!F58="Yes",'15 - Event'!F62="Yes",'15 - Event'!F64="Yes",'15 - Event'!F66="Yes",'15 - Event'!F68="Yes",'15 - Event'!F72="Yes",'15 - Event'!F74="Yes"),"Yes","No")</f>
        <v>No</v>
      </c>
      <c r="E54" s="775"/>
      <c r="F54" s="775"/>
      <c r="G54" s="775"/>
      <c r="H54" s="775"/>
      <c r="I54" s="775"/>
      <c r="J54" s="776"/>
    </row>
  </sheetData>
  <mergeCells count="5">
    <mergeCell ref="H10:H11"/>
    <mergeCell ref="J10:J11"/>
    <mergeCell ref="D54:J54"/>
    <mergeCell ref="B8:Q8"/>
    <mergeCell ref="C3:F3"/>
  </mergeCells>
  <conditionalFormatting sqref="C3:F3">
    <cfRule type="cellIs" dxfId="13" priority="1" operator="equal">
      <formula>"KO"</formula>
    </cfRule>
    <cfRule type="cellIs" dxfId="12" priority="2" operator="equal">
      <formula>"OK"</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738C-9B7C-4C7E-8EA7-264404000565}">
  <sheetPr>
    <tabColor theme="9" tint="0.79998168889431442"/>
  </sheetPr>
  <dimension ref="B1:BD41"/>
  <sheetViews>
    <sheetView showGridLines="0" workbookViewId="0">
      <selection activeCell="F18" sqref="F18"/>
    </sheetView>
  </sheetViews>
  <sheetFormatPr defaultColWidth="9.1796875" defaultRowHeight="12"/>
  <cols>
    <col min="1" max="1" width="1.54296875" style="417" customWidth="1"/>
    <col min="2" max="2" width="71.1796875" style="417" bestFit="1" customWidth="1"/>
    <col min="3" max="3" width="3.1796875" style="417" customWidth="1"/>
    <col min="4" max="4" width="28.7265625" style="417" customWidth="1"/>
    <col min="5" max="5" width="2.1796875" style="417" customWidth="1"/>
    <col min="6" max="6" width="23.81640625" style="417" customWidth="1"/>
    <col min="7" max="7" width="13.81640625" style="417" bestFit="1" customWidth="1"/>
    <col min="8" max="8" width="14" style="417" bestFit="1" customWidth="1"/>
    <col min="9" max="9" width="9.81640625" style="417" bestFit="1" customWidth="1"/>
    <col min="10" max="10" width="9" style="417" bestFit="1" customWidth="1"/>
    <col min="11" max="11" width="15.1796875" style="417" bestFit="1" customWidth="1"/>
    <col min="12" max="16384" width="9.1796875" style="417"/>
  </cols>
  <sheetData>
    <row r="1" spans="2:56" s="437" customFormat="1" ht="13"/>
    <row r="2" spans="2:56" s="437" customFormat="1" ht="13"/>
    <row r="3" spans="2:56" s="437" customFormat="1" ht="13"/>
    <row r="4" spans="2:56" s="437" customFormat="1" ht="26">
      <c r="D4" s="771" t="s">
        <v>508</v>
      </c>
      <c r="E4" s="771"/>
      <c r="F4" s="771"/>
      <c r="G4" s="771"/>
    </row>
    <row r="5" spans="2:56" s="437" customFormat="1" ht="13"/>
    <row r="6" spans="2:56" s="437" customFormat="1" ht="13"/>
    <row r="7" spans="2:56" s="437" customFormat="1" ht="13"/>
    <row r="8" spans="2:56" s="437" customFormat="1" ht="13">
      <c r="B8" s="777" t="s">
        <v>563</v>
      </c>
      <c r="C8" s="778"/>
      <c r="D8" s="778"/>
      <c r="E8" s="778"/>
      <c r="F8" s="778"/>
      <c r="G8" s="778"/>
      <c r="H8" s="778"/>
      <c r="I8" s="778"/>
      <c r="J8" s="778"/>
      <c r="K8" s="778"/>
      <c r="L8" s="778"/>
      <c r="M8" s="778"/>
      <c r="N8" s="778"/>
      <c r="O8" s="778"/>
      <c r="P8" s="778"/>
      <c r="Q8" s="778"/>
    </row>
    <row r="9" spans="2:56" s="411" customFormat="1" ht="11.5">
      <c r="C9" s="412"/>
      <c r="K9" s="412"/>
      <c r="N9" s="412"/>
      <c r="Q9" s="412"/>
      <c r="T9" s="412"/>
      <c r="W9" s="412"/>
      <c r="Z9" s="412"/>
      <c r="AC9" s="412"/>
      <c r="AF9" s="412"/>
      <c r="AI9" s="412"/>
      <c r="AL9" s="412"/>
      <c r="AO9" s="412"/>
      <c r="AR9" s="412"/>
      <c r="AU9" s="412"/>
      <c r="AX9" s="412"/>
      <c r="BA9" s="412"/>
      <c r="BD9" s="412"/>
    </row>
    <row r="10" spans="2:56" s="411" customFormat="1" ht="11.5">
      <c r="C10" s="412"/>
      <c r="K10" s="412"/>
      <c r="N10" s="412"/>
      <c r="Q10" s="412"/>
      <c r="T10" s="412"/>
      <c r="W10" s="412"/>
      <c r="Z10" s="412"/>
      <c r="AC10" s="412"/>
      <c r="AF10" s="412"/>
      <c r="AI10" s="412"/>
      <c r="AL10" s="412"/>
      <c r="AO10" s="412"/>
      <c r="AR10" s="412"/>
      <c r="AU10" s="412"/>
      <c r="AX10" s="412"/>
      <c r="BA10" s="412"/>
      <c r="BD10" s="412"/>
    </row>
    <row r="11" spans="2:56" s="411" customFormat="1">
      <c r="B11" s="779" t="s">
        <v>334</v>
      </c>
      <c r="C11" s="779"/>
      <c r="D11" s="621">
        <f>'00 - Cover'!E10</f>
        <v>45991</v>
      </c>
      <c r="K11" s="412"/>
      <c r="N11" s="412"/>
      <c r="Q11" s="412"/>
      <c r="T11" s="412"/>
      <c r="U11" s="412"/>
      <c r="W11" s="412"/>
      <c r="Z11" s="412"/>
      <c r="AC11" s="412"/>
      <c r="AF11" s="412"/>
      <c r="AI11" s="412"/>
      <c r="AL11" s="412"/>
      <c r="AO11" s="412"/>
      <c r="AR11" s="412"/>
      <c r="AU11" s="412"/>
      <c r="AX11" s="412"/>
      <c r="BA11" s="412"/>
      <c r="BD11" s="412"/>
    </row>
    <row r="12" spans="2:56" s="411" customFormat="1">
      <c r="B12" s="779" t="s">
        <v>45</v>
      </c>
      <c r="C12" s="779"/>
      <c r="D12" s="621">
        <f>'00 - Cover'!E11</f>
        <v>46002</v>
      </c>
      <c r="J12" s="413"/>
      <c r="K12" s="412"/>
      <c r="N12" s="412"/>
      <c r="Q12" s="412"/>
      <c r="T12" s="412"/>
      <c r="W12" s="412"/>
      <c r="Z12" s="412"/>
      <c r="AC12" s="412"/>
      <c r="AF12" s="412"/>
      <c r="AI12" s="412"/>
      <c r="AL12" s="412"/>
      <c r="AO12" s="412"/>
      <c r="AR12" s="412"/>
      <c r="AU12" s="412"/>
      <c r="AX12" s="412"/>
      <c r="BA12" s="412"/>
      <c r="BD12" s="412"/>
    </row>
    <row r="13" spans="2:56" s="411" customFormat="1">
      <c r="B13" s="779" t="s">
        <v>167</v>
      </c>
      <c r="C13" s="779"/>
      <c r="D13" s="621">
        <f>'00 - Cover'!E12</f>
        <v>45979</v>
      </c>
      <c r="J13" s="414"/>
      <c r="K13" s="412"/>
      <c r="N13" s="412"/>
      <c r="Q13" s="412"/>
      <c r="T13" s="412"/>
      <c r="W13" s="412"/>
      <c r="Z13" s="412"/>
      <c r="AC13" s="412"/>
      <c r="AF13" s="412"/>
      <c r="AI13" s="412"/>
      <c r="AL13" s="412"/>
      <c r="AO13" s="412"/>
      <c r="AR13" s="412"/>
      <c r="AU13" s="412"/>
      <c r="AX13" s="412"/>
      <c r="BA13" s="412"/>
      <c r="BD13" s="412"/>
    </row>
    <row r="14" spans="2:56" s="411" customFormat="1">
      <c r="B14" s="779" t="s">
        <v>46</v>
      </c>
      <c r="C14" s="779"/>
      <c r="D14" s="621">
        <f>'00 - Cover'!E13</f>
        <v>46009</v>
      </c>
      <c r="I14" s="414"/>
      <c r="J14" s="414"/>
      <c r="K14" s="412"/>
      <c r="N14" s="412"/>
      <c r="Q14" s="412"/>
      <c r="T14" s="412"/>
      <c r="W14" s="412"/>
      <c r="Z14" s="412"/>
      <c r="AC14" s="412"/>
      <c r="AF14" s="412"/>
      <c r="AI14" s="412"/>
      <c r="AL14" s="412"/>
      <c r="AO14" s="412"/>
      <c r="AR14" s="412"/>
      <c r="AU14" s="412"/>
      <c r="AX14" s="412"/>
      <c r="BA14" s="412"/>
      <c r="BD14" s="412"/>
    </row>
    <row r="15" spans="2:56" s="411" customFormat="1">
      <c r="C15" s="412"/>
      <c r="I15" s="414"/>
      <c r="J15" s="414"/>
      <c r="K15" s="412"/>
      <c r="N15" s="412"/>
      <c r="Q15" s="412"/>
      <c r="T15" s="412"/>
      <c r="W15" s="412"/>
      <c r="Z15" s="412"/>
      <c r="AC15" s="412"/>
      <c r="AF15" s="412"/>
      <c r="AI15" s="412"/>
      <c r="AL15" s="412"/>
      <c r="AO15" s="412"/>
      <c r="AR15" s="412"/>
      <c r="AU15" s="412"/>
      <c r="AX15" s="412"/>
      <c r="BA15" s="412"/>
      <c r="BD15" s="412"/>
    </row>
    <row r="16" spans="2:56">
      <c r="G16" s="411"/>
      <c r="H16" s="411"/>
      <c r="I16" s="414"/>
      <c r="J16" s="414"/>
      <c r="K16" s="412"/>
    </row>
    <row r="17" spans="2:11">
      <c r="B17" s="418"/>
      <c r="C17" s="418"/>
      <c r="D17" s="419" t="s">
        <v>8</v>
      </c>
      <c r="E17" s="420"/>
      <c r="F17" s="416"/>
      <c r="G17" s="411"/>
      <c r="H17" s="411"/>
      <c r="I17" s="414"/>
      <c r="J17" s="414"/>
      <c r="K17" s="412"/>
    </row>
    <row r="18" spans="2:11">
      <c r="B18" s="418"/>
      <c r="C18" s="421"/>
      <c r="D18" s="422">
        <f>'00 - Cover'!E14</f>
        <v>46013</v>
      </c>
      <c r="E18" s="420"/>
      <c r="G18" s="411"/>
      <c r="H18" s="411"/>
      <c r="I18" s="414"/>
      <c r="J18" s="414"/>
      <c r="K18" s="412"/>
    </row>
    <row r="19" spans="2:11">
      <c r="C19" s="423"/>
      <c r="D19" s="424"/>
      <c r="E19" s="423"/>
      <c r="G19" s="411"/>
      <c r="I19" s="414"/>
      <c r="J19" s="414"/>
      <c r="K19" s="412"/>
    </row>
    <row r="20" spans="2:11" s="426" customFormat="1">
      <c r="B20" s="415" t="s">
        <v>453</v>
      </c>
      <c r="C20" s="423"/>
      <c r="D20" s="424"/>
      <c r="E20" s="423"/>
      <c r="F20" s="417"/>
      <c r="G20" s="425"/>
      <c r="I20" s="427"/>
      <c r="J20" s="427"/>
      <c r="K20" s="428"/>
    </row>
    <row r="21" spans="2:11">
      <c r="B21" s="429" t="s">
        <v>390</v>
      </c>
      <c r="C21" s="430"/>
      <c r="D21" s="431" t="str">
        <f>IF(ROUND('05 - Asset Follow-up'!$C$11-'05 - Asset Follow-up'!$M$12,2)=0,"OK","KO")</f>
        <v>OK</v>
      </c>
      <c r="E21" s="432"/>
      <c r="I21" s="414"/>
      <c r="K21" s="412"/>
    </row>
    <row r="22" spans="2:11">
      <c r="B22" s="433" t="s">
        <v>434</v>
      </c>
      <c r="C22" s="430"/>
      <c r="D22" s="431" t="str">
        <f>(IF(ROUND('05 - Asset Follow-up'!M11-INPUT_BMW!V4,2)=0,"OK","KO"))</f>
        <v>OK</v>
      </c>
      <c r="E22" s="432"/>
      <c r="I22" s="414"/>
      <c r="J22" s="414"/>
      <c r="K22" s="412"/>
    </row>
    <row r="23" spans="2:11">
      <c r="D23" s="416"/>
      <c r="I23" s="414"/>
      <c r="J23" s="414"/>
      <c r="K23" s="412"/>
    </row>
    <row r="24" spans="2:11">
      <c r="K24" s="416"/>
    </row>
    <row r="25" spans="2:11">
      <c r="B25" s="415" t="s">
        <v>452</v>
      </c>
      <c r="K25" s="416"/>
    </row>
    <row r="26" spans="2:11">
      <c r="B26" s="433" t="s">
        <v>172</v>
      </c>
      <c r="D26" s="431" t="str">
        <f>IF(ROUND(+'08 - Notes Follow up'!H16-'09 - Interest'!D12+'08 - Notes Follow up'!F16,2)=0,"OK","KO")</f>
        <v>OK</v>
      </c>
      <c r="K26" s="416"/>
    </row>
    <row r="27" spans="2:11">
      <c r="B27" s="433" t="s">
        <v>173</v>
      </c>
      <c r="D27" s="431" t="str">
        <f>IF(ROUND(+'08 - Notes Follow up'!$P$16-'09 - Interest'!$O$12,2)=0,"OK","KO")</f>
        <v>OK</v>
      </c>
      <c r="K27" s="416"/>
    </row>
    <row r="28" spans="2:11">
      <c r="B28" s="433" t="s">
        <v>544</v>
      </c>
      <c r="D28" s="431" t="str">
        <f>IF(ROUND(+'08 - Notes Follow up'!$P$16-'09 - Interest'!$O$12,2)=0,"OK","KO")</f>
        <v>OK</v>
      </c>
      <c r="K28" s="416"/>
    </row>
    <row r="29" spans="2:11">
      <c r="D29" s="416"/>
      <c r="K29" s="416"/>
    </row>
    <row r="30" spans="2:11">
      <c r="D30" s="416"/>
      <c r="K30" s="416"/>
    </row>
    <row r="31" spans="2:11">
      <c r="B31" s="415" t="s">
        <v>450</v>
      </c>
      <c r="D31" s="416"/>
      <c r="K31" s="416"/>
    </row>
    <row r="32" spans="2:11">
      <c r="B32" s="433" t="s">
        <v>438</v>
      </c>
      <c r="D32" s="431" t="str">
        <f>IF(ROUND('10 - Available Distribution'!$O$9-INPUT_BMW!$J$4,2)=0,"OK","KO")</f>
        <v>OK</v>
      </c>
      <c r="K32" s="416"/>
    </row>
    <row r="33" spans="2:11">
      <c r="D33" s="416"/>
      <c r="K33" s="416"/>
    </row>
    <row r="34" spans="2:11">
      <c r="K34" s="416"/>
    </row>
    <row r="35" spans="2:11">
      <c r="B35" s="415" t="s">
        <v>336</v>
      </c>
      <c r="K35" s="416"/>
    </row>
    <row r="36" spans="2:11">
      <c r="B36" s="433" t="s">
        <v>337</v>
      </c>
      <c r="D36" s="431" t="str">
        <f>IF(ROUND(+'14 - Soft balance sheet'!$J$23-'14 - Soft balance sheet'!$E$23,2)=0,"OK","KO")</f>
        <v>OK</v>
      </c>
      <c r="E36" s="432"/>
    </row>
    <row r="38" spans="2:11">
      <c r="B38" s="415" t="s">
        <v>451</v>
      </c>
    </row>
    <row r="39" spans="2:11">
      <c r="B39" s="429" t="s">
        <v>391</v>
      </c>
      <c r="D39" s="431" t="str">
        <f>IF(+'04 - Reserve calculation'!C13-5150000=0,"OK","KO")</f>
        <v>OK</v>
      </c>
    </row>
    <row r="41" spans="2:11">
      <c r="B41" s="415" t="s">
        <v>392</v>
      </c>
      <c r="C41" s="434"/>
      <c r="D41" s="435" t="str">
        <f>+IF(D21="OK",IF(D22="OK",IF(D26="OK",IF(D27="OK",IF(D28="OK",IF(D32="OK",IF(D36="OK",IF(D39="OK","OK","KO"),"KO"),"KO"),"KO"),"KO"),"KO"),"KO"),"KO")</f>
        <v>OK</v>
      </c>
      <c r="E41" s="436"/>
      <c r="F41" s="436"/>
    </row>
  </sheetData>
  <mergeCells count="6">
    <mergeCell ref="B14:C14"/>
    <mergeCell ref="D4:G4"/>
    <mergeCell ref="B8:Q8"/>
    <mergeCell ref="B11:C11"/>
    <mergeCell ref="B12:C12"/>
    <mergeCell ref="B13:C13"/>
  </mergeCells>
  <conditionalFormatting sqref="A1:XFD10 A11:B14 D11:D14 G11:XFD14">
    <cfRule type="cellIs" dxfId="11" priority="48" operator="equal">
      <formula>"KO"</formula>
    </cfRule>
    <cfRule type="cellIs" dxfId="10" priority="49" operator="equal">
      <formula>"OK"</formula>
    </cfRule>
  </conditionalFormatting>
  <conditionalFormatting sqref="A15:XFD1048576">
    <cfRule type="cellIs" dxfId="9" priority="1" operator="equal">
      <formula>"KO"</formula>
    </cfRule>
    <cfRule type="cellIs" dxfId="8" priority="2" operator="equal">
      <formula>"OK"</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3100-F73D-4A26-B605-FA4A8133DA57}">
  <sheetPr>
    <tabColor theme="9" tint="0.79998168889431442"/>
  </sheetPr>
  <dimension ref="A3:R61"/>
  <sheetViews>
    <sheetView workbookViewId="0">
      <selection activeCell="F38" sqref="F38"/>
    </sheetView>
  </sheetViews>
  <sheetFormatPr defaultColWidth="8.7265625" defaultRowHeight="14.5"/>
  <cols>
    <col min="1" max="1" width="4.26953125" style="16" customWidth="1"/>
    <col min="2" max="2" width="37.81640625" style="16" customWidth="1"/>
    <col min="3" max="3" width="18.54296875" style="16" bestFit="1" customWidth="1"/>
    <col min="4" max="4" width="19.54296875" style="16" customWidth="1"/>
    <col min="5" max="5" width="7.7265625" style="16" bestFit="1" customWidth="1"/>
    <col min="6" max="6" width="15.7265625" style="16" customWidth="1"/>
    <col min="7" max="7" width="14" style="16" customWidth="1"/>
    <col min="8" max="8" width="13.54296875" style="16" customWidth="1"/>
    <col min="9" max="10" width="8.7265625" style="16"/>
    <col min="11" max="11" width="10.81640625" style="16" customWidth="1"/>
    <col min="12" max="16384" width="8.7265625" style="16"/>
  </cols>
  <sheetData>
    <row r="3" spans="1:11" ht="26">
      <c r="D3" s="771" t="s">
        <v>508</v>
      </c>
      <c r="E3" s="771"/>
      <c r="F3" s="771"/>
      <c r="G3" s="771"/>
    </row>
    <row r="7" spans="1:11">
      <c r="A7"/>
      <c r="B7" s="780" t="s">
        <v>537</v>
      </c>
      <c r="C7" s="781"/>
      <c r="D7" s="781"/>
      <c r="E7" s="781"/>
      <c r="F7" s="781"/>
      <c r="G7" s="781"/>
      <c r="H7" s="781"/>
    </row>
    <row r="8" spans="1:11" ht="15.5">
      <c r="B8" s="303"/>
      <c r="C8" s="303"/>
      <c r="D8" s="303"/>
      <c r="E8" s="303"/>
      <c r="F8" s="303"/>
      <c r="G8" s="303"/>
      <c r="H8" s="303"/>
      <c r="I8" s="303"/>
      <c r="J8" s="303"/>
      <c r="K8" s="303"/>
    </row>
    <row r="9" spans="1:11">
      <c r="B9" s="597" t="s">
        <v>190</v>
      </c>
      <c r="C9" s="19"/>
    </row>
    <row r="10" spans="1:11">
      <c r="B10" s="598" t="s">
        <v>528</v>
      </c>
      <c r="C10" s="598" t="s">
        <v>199</v>
      </c>
      <c r="D10" s="598" t="s">
        <v>192</v>
      </c>
      <c r="E10" s="598" t="s">
        <v>200</v>
      </c>
      <c r="F10" s="598" t="s">
        <v>193</v>
      </c>
      <c r="G10" s="598" t="s">
        <v>194</v>
      </c>
      <c r="H10" s="598" t="s">
        <v>198</v>
      </c>
    </row>
    <row r="11" spans="1:11">
      <c r="B11" s="598" t="s">
        <v>199</v>
      </c>
      <c r="C11" s="671" t="s">
        <v>195</v>
      </c>
      <c r="D11" s="672" t="str">
        <f>+INPUT_BMW!C195</f>
        <v>N/A</v>
      </c>
      <c r="E11" s="672" t="str">
        <f>+INPUT_BMW!D195</f>
        <v>N/A</v>
      </c>
      <c r="F11" s="672" t="str">
        <f>+INPUT_BMW!E195</f>
        <v>Baa2</v>
      </c>
      <c r="G11" s="672" t="str">
        <f>+INPUT_BMW!F195</f>
        <v>BBB low</v>
      </c>
      <c r="H11" s="672">
        <f>+INPUT_BMW!G195</f>
        <v>0</v>
      </c>
    </row>
    <row r="12" spans="1:11">
      <c r="B12" s="598" t="s">
        <v>488</v>
      </c>
      <c r="C12" s="671" t="s">
        <v>197</v>
      </c>
      <c r="D12" s="672" t="str">
        <f>+INPUT_BMW!C196</f>
        <v>N/A</v>
      </c>
      <c r="E12" s="672" t="str">
        <f>+INPUT_BMW!D196</f>
        <v>N/A</v>
      </c>
      <c r="F12" s="672" t="str">
        <f>+INPUT_BMW!E196</f>
        <v>A2</v>
      </c>
      <c r="G12" s="672" t="str">
        <f>+INPUT_BMW!F196</f>
        <v>A high</v>
      </c>
      <c r="H12" s="672" t="str">
        <f>+INPUT_BMW!G196</f>
        <v>No</v>
      </c>
    </row>
    <row r="14" spans="1:11" ht="39.65" customHeight="1"/>
    <row r="15" spans="1:11" ht="14.5" customHeight="1"/>
    <row r="20" spans="5:18" ht="44.15" customHeight="1"/>
    <row r="27" spans="5:18" ht="15.5">
      <c r="E27" s="305"/>
      <c r="F27" s="305"/>
      <c r="G27" s="305"/>
      <c r="H27" s="305"/>
      <c r="I27" s="305"/>
      <c r="J27" s="305"/>
      <c r="K27" s="305"/>
      <c r="L27" s="305"/>
      <c r="M27" s="305"/>
      <c r="N27" s="305"/>
      <c r="O27" s="305"/>
      <c r="P27" s="305"/>
      <c r="Q27" s="305"/>
      <c r="R27" s="305"/>
    </row>
    <row r="60" spans="2:3">
      <c r="B60" s="304"/>
    </row>
    <row r="61" spans="2:3">
      <c r="C61" s="306"/>
    </row>
  </sheetData>
  <mergeCells count="2">
    <mergeCell ref="D3:G3"/>
    <mergeCell ref="B7:H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7762-801A-4DE7-9639-D86AFB4F3828}">
  <sheetPr>
    <tabColor theme="9" tint="0.79998168889431442"/>
  </sheetPr>
  <dimension ref="B2:H197"/>
  <sheetViews>
    <sheetView showGridLines="0" workbookViewId="0">
      <selection activeCell="C13" sqref="C13"/>
    </sheetView>
  </sheetViews>
  <sheetFormatPr defaultRowHeight="14.5"/>
  <cols>
    <col min="2" max="2" width="47.1796875" bestFit="1" customWidth="1"/>
    <col min="3" max="3" width="34.7265625" customWidth="1"/>
    <col min="4" max="4" width="7.1796875" style="148" bestFit="1" customWidth="1"/>
    <col min="5" max="5" width="52.453125" style="148" customWidth="1"/>
    <col min="6" max="6" width="41.81640625" style="148" customWidth="1"/>
    <col min="7" max="7" width="15.7265625" style="148" customWidth="1"/>
    <col min="8" max="8" width="32.54296875" style="148" customWidth="1"/>
    <col min="18" max="18" width="11.81640625" bestFit="1" customWidth="1"/>
  </cols>
  <sheetData>
    <row r="2" spans="2:8" ht="26">
      <c r="C2" s="771" t="s">
        <v>508</v>
      </c>
      <c r="D2" s="771"/>
      <c r="E2" s="771"/>
      <c r="F2" s="771"/>
    </row>
    <row r="7" spans="2:8">
      <c r="B7" s="161" t="s">
        <v>536</v>
      </c>
      <c r="C7" s="162"/>
      <c r="D7" s="163"/>
      <c r="E7" s="163"/>
      <c r="F7" s="163"/>
      <c r="G7" s="163"/>
      <c r="H7" s="163"/>
    </row>
    <row r="8" spans="2:8">
      <c r="B8" s="164"/>
      <c r="C8" s="165"/>
      <c r="D8" s="166"/>
    </row>
    <row r="9" spans="2:8">
      <c r="B9" s="599" t="s">
        <v>183</v>
      </c>
      <c r="C9" s="600" t="s">
        <v>184</v>
      </c>
      <c r="D9" s="174"/>
      <c r="E9" s="174"/>
      <c r="F9" s="174"/>
      <c r="G9" s="174"/>
      <c r="H9" s="174"/>
    </row>
    <row r="10" spans="2:8">
      <c r="B10" s="598" t="s">
        <v>185</v>
      </c>
      <c r="C10" s="601">
        <f>INPUT_BMW!B178</f>
        <v>5150000</v>
      </c>
      <c r="D10" s="174"/>
      <c r="E10" s="174"/>
      <c r="F10" s="174"/>
      <c r="G10" s="174"/>
      <c r="H10"/>
    </row>
    <row r="11" spans="2:8">
      <c r="B11" s="598" t="s">
        <v>186</v>
      </c>
      <c r="C11" s="601">
        <f>INPUT_BMW!B179</f>
        <v>0</v>
      </c>
      <c r="D11" s="174"/>
      <c r="E11" s="174"/>
      <c r="F11"/>
      <c r="G11"/>
      <c r="H11"/>
    </row>
    <row r="12" spans="2:8">
      <c r="B12" s="598" t="s">
        <v>187</v>
      </c>
      <c r="C12" s="601">
        <f>INPUT_BMW!B180</f>
        <v>5150000</v>
      </c>
      <c r="D12" s="174"/>
      <c r="E12" s="174"/>
      <c r="F12"/>
      <c r="G12"/>
      <c r="H12"/>
    </row>
    <row r="13" spans="2:8">
      <c r="B13" s="598" t="s">
        <v>188</v>
      </c>
      <c r="C13" s="601">
        <f>INPUT_BMW!B181</f>
        <v>5150000</v>
      </c>
      <c r="D13" s="174"/>
      <c r="E13" s="174"/>
      <c r="F13"/>
      <c r="G13"/>
      <c r="H13"/>
    </row>
    <row r="14" spans="2:8">
      <c r="B14" s="602" t="s">
        <v>189</v>
      </c>
      <c r="C14" s="598" t="s">
        <v>184</v>
      </c>
      <c r="D14" s="174"/>
      <c r="E14" s="174"/>
      <c r="F14" s="174"/>
      <c r="G14"/>
      <c r="H14"/>
    </row>
    <row r="15" spans="2:8" ht="18" customHeight="1">
      <c r="B15" s="598" t="s">
        <v>526</v>
      </c>
      <c r="C15" s="604">
        <f>+INPUT_BMW!B185</f>
        <v>0</v>
      </c>
      <c r="D15" s="174"/>
      <c r="E15" s="174"/>
      <c r="F15" s="174"/>
      <c r="G15"/>
      <c r="H15"/>
    </row>
    <row r="16" spans="2:8" ht="18" customHeight="1">
      <c r="B16" s="598" t="s">
        <v>527</v>
      </c>
      <c r="C16" s="604">
        <f>+INPUT_BMW!B186</f>
        <v>0</v>
      </c>
      <c r="D16" s="174"/>
      <c r="E16" s="174"/>
      <c r="F16" s="174"/>
      <c r="G16"/>
      <c r="H16"/>
    </row>
    <row r="17" spans="2:8" ht="18" customHeight="1">
      <c r="D17" s="174"/>
      <c r="E17" s="174"/>
      <c r="F17"/>
      <c r="G17" s="154"/>
      <c r="H17" s="174"/>
    </row>
    <row r="18" spans="2:8" ht="15" customHeight="1">
      <c r="D18" s="174"/>
      <c r="E18" s="174"/>
      <c r="F18" s="174"/>
      <c r="G18" s="174"/>
      <c r="H18"/>
    </row>
    <row r="19" spans="2:8" ht="21" customHeight="1">
      <c r="D19"/>
      <c r="E19"/>
      <c r="F19"/>
      <c r="G19"/>
      <c r="H19"/>
    </row>
    <row r="20" spans="2:8" ht="21" customHeight="1">
      <c r="D20"/>
      <c r="E20"/>
      <c r="F20"/>
      <c r="G20"/>
      <c r="H20"/>
    </row>
    <row r="21" spans="2:8" ht="21" customHeight="1">
      <c r="D21"/>
      <c r="E21"/>
      <c r="F21"/>
      <c r="G21"/>
      <c r="H21"/>
    </row>
    <row r="22" spans="2:8">
      <c r="B22" s="164"/>
      <c r="D22"/>
      <c r="E22"/>
      <c r="F22"/>
      <c r="G22"/>
      <c r="H22"/>
    </row>
    <row r="23" spans="2:8">
      <c r="B23" s="164"/>
      <c r="D23"/>
      <c r="E23"/>
      <c r="F23"/>
      <c r="G23"/>
      <c r="H23"/>
    </row>
    <row r="24" spans="2:8">
      <c r="B24" s="164"/>
      <c r="D24"/>
      <c r="E24"/>
      <c r="F24"/>
      <c r="G24"/>
      <c r="H24"/>
    </row>
    <row r="25" spans="2:8">
      <c r="B25" s="164"/>
      <c r="D25"/>
      <c r="E25"/>
      <c r="F25"/>
      <c r="G25"/>
      <c r="H25"/>
    </row>
    <row r="26" spans="2:8">
      <c r="B26" s="164"/>
      <c r="D26"/>
      <c r="E26"/>
      <c r="F26"/>
      <c r="G26"/>
      <c r="H26"/>
    </row>
    <row r="27" spans="2:8">
      <c r="B27" s="164"/>
      <c r="C27" s="165"/>
      <c r="D27" s="166"/>
    </row>
    <row r="28" spans="2:8">
      <c r="B28" s="164"/>
      <c r="C28" s="165"/>
      <c r="D28" s="166"/>
    </row>
    <row r="29" spans="2:8">
      <c r="B29" s="164"/>
      <c r="C29" s="165"/>
      <c r="D29" s="166"/>
    </row>
    <row r="30" spans="2:8">
      <c r="B30" s="164"/>
      <c r="C30" s="165"/>
      <c r="D30" s="166"/>
    </row>
    <row r="31" spans="2:8">
      <c r="B31" s="164"/>
      <c r="C31" s="165"/>
      <c r="D31" s="166"/>
    </row>
    <row r="32" spans="2:8">
      <c r="B32" s="164"/>
      <c r="C32" s="165"/>
      <c r="D32" s="166"/>
    </row>
    <row r="33" spans="2:4">
      <c r="B33" s="164"/>
      <c r="C33" s="165"/>
      <c r="D33" s="166"/>
    </row>
    <row r="34" spans="2:4">
      <c r="B34" s="164"/>
      <c r="C34" s="165"/>
      <c r="D34" s="166"/>
    </row>
    <row r="35" spans="2:4">
      <c r="B35" s="164"/>
      <c r="C35" s="165"/>
      <c r="D35" s="166"/>
    </row>
    <row r="36" spans="2:4">
      <c r="B36" s="164"/>
      <c r="C36" s="165"/>
      <c r="D36" s="166"/>
    </row>
    <row r="37" spans="2:4">
      <c r="B37" s="164"/>
      <c r="C37" s="165"/>
      <c r="D37" s="166"/>
    </row>
    <row r="38" spans="2:4">
      <c r="B38" s="164"/>
      <c r="C38" s="165"/>
      <c r="D38" s="166"/>
    </row>
    <row r="39" spans="2:4">
      <c r="B39" s="164"/>
      <c r="C39" s="165"/>
      <c r="D39" s="166"/>
    </row>
    <row r="40" spans="2:4">
      <c r="B40" s="164"/>
      <c r="C40" s="165"/>
      <c r="D40" s="166"/>
    </row>
    <row r="41" spans="2:4">
      <c r="B41" s="164"/>
      <c r="C41" s="165"/>
      <c r="D41" s="166"/>
    </row>
    <row r="42" spans="2:4">
      <c r="B42" s="164"/>
      <c r="C42" s="165"/>
      <c r="D42" s="166"/>
    </row>
    <row r="43" spans="2:4">
      <c r="B43" s="164"/>
      <c r="C43" s="165"/>
      <c r="D43" s="166"/>
    </row>
    <row r="44" spans="2:4">
      <c r="B44" s="164"/>
      <c r="C44" s="165"/>
      <c r="D44" s="166"/>
    </row>
    <row r="45" spans="2:4">
      <c r="B45" s="164"/>
      <c r="C45" s="165"/>
      <c r="D45" s="166"/>
    </row>
    <row r="46" spans="2:4">
      <c r="B46" s="164"/>
      <c r="C46" s="165"/>
      <c r="D46" s="166"/>
    </row>
    <row r="47" spans="2:4">
      <c r="B47" s="164"/>
      <c r="C47" s="165"/>
      <c r="D47" s="166"/>
    </row>
    <row r="48" spans="2:4">
      <c r="B48" s="164"/>
      <c r="C48" s="165"/>
      <c r="D48" s="166"/>
    </row>
    <row r="49" spans="2:4">
      <c r="B49" s="164"/>
      <c r="C49" s="165"/>
      <c r="D49" s="166"/>
    </row>
    <row r="50" spans="2:4">
      <c r="B50" s="164"/>
      <c r="C50" s="165"/>
      <c r="D50" s="166"/>
    </row>
    <row r="51" spans="2:4">
      <c r="B51" s="164"/>
      <c r="C51" s="165"/>
      <c r="D51" s="166"/>
    </row>
    <row r="52" spans="2:4">
      <c r="B52" s="164"/>
      <c r="C52" s="165"/>
      <c r="D52" s="166"/>
    </row>
    <row r="53" spans="2:4">
      <c r="B53" s="164"/>
      <c r="C53" s="165"/>
      <c r="D53" s="166"/>
    </row>
    <row r="54" spans="2:4">
      <c r="B54" s="164"/>
      <c r="C54" s="165"/>
      <c r="D54" s="166"/>
    </row>
    <row r="55" spans="2:4">
      <c r="B55" s="164"/>
      <c r="C55" s="165"/>
      <c r="D55" s="166"/>
    </row>
    <row r="56" spans="2:4">
      <c r="B56" s="164"/>
      <c r="C56" s="165"/>
      <c r="D56" s="166"/>
    </row>
    <row r="57" spans="2:4">
      <c r="B57" s="164"/>
      <c r="C57" s="165"/>
      <c r="D57" s="166"/>
    </row>
    <row r="58" spans="2:4">
      <c r="B58" s="164"/>
      <c r="C58" s="165"/>
      <c r="D58" s="166"/>
    </row>
    <row r="59" spans="2:4">
      <c r="B59" s="164"/>
      <c r="C59" s="165"/>
      <c r="D59" s="166"/>
    </row>
    <row r="60" spans="2:4">
      <c r="B60" s="164"/>
      <c r="C60" s="165"/>
      <c r="D60" s="166"/>
    </row>
    <row r="61" spans="2:4">
      <c r="B61" s="164"/>
      <c r="C61" s="165"/>
      <c r="D61" s="166"/>
    </row>
    <row r="62" spans="2:4">
      <c r="B62" s="164"/>
      <c r="C62" s="165"/>
      <c r="D62" s="166"/>
    </row>
    <row r="63" spans="2:4">
      <c r="B63" s="164"/>
      <c r="C63" s="165"/>
      <c r="D63" s="166"/>
    </row>
    <row r="64" spans="2:4">
      <c r="B64" s="164"/>
      <c r="C64" s="165"/>
      <c r="D64" s="166"/>
    </row>
    <row r="65" spans="2:4">
      <c r="B65" s="164"/>
      <c r="C65" s="165"/>
      <c r="D65" s="166"/>
    </row>
    <row r="66" spans="2:4">
      <c r="B66" s="164"/>
      <c r="C66" s="165"/>
      <c r="D66" s="166"/>
    </row>
    <row r="67" spans="2:4">
      <c r="B67" s="164"/>
      <c r="C67" s="165"/>
      <c r="D67" s="166"/>
    </row>
    <row r="68" spans="2:4">
      <c r="B68" s="164"/>
      <c r="C68" s="165"/>
      <c r="D68" s="166"/>
    </row>
    <row r="69" spans="2:4">
      <c r="B69" s="164"/>
      <c r="C69" s="165"/>
      <c r="D69" s="166"/>
    </row>
    <row r="70" spans="2:4">
      <c r="B70" s="164"/>
      <c r="C70" s="165"/>
      <c r="D70" s="166"/>
    </row>
    <row r="71" spans="2:4">
      <c r="B71" s="164"/>
      <c r="C71" s="165"/>
      <c r="D71" s="166"/>
    </row>
    <row r="72" spans="2:4">
      <c r="B72" s="164"/>
      <c r="C72" s="165"/>
      <c r="D72" s="166"/>
    </row>
    <row r="73" spans="2:4">
      <c r="B73" s="164"/>
      <c r="C73" s="165"/>
      <c r="D73" s="166"/>
    </row>
    <row r="74" spans="2:4">
      <c r="B74" s="164"/>
      <c r="C74" s="165"/>
      <c r="D74" s="166"/>
    </row>
    <row r="75" spans="2:4">
      <c r="B75" s="164"/>
      <c r="C75" s="165"/>
      <c r="D75" s="166"/>
    </row>
    <row r="76" spans="2:4">
      <c r="B76" s="164"/>
      <c r="C76" s="165"/>
      <c r="D76" s="166"/>
    </row>
    <row r="77" spans="2:4">
      <c r="B77" s="164"/>
      <c r="C77" s="165"/>
      <c r="D77" s="166"/>
    </row>
    <row r="78" spans="2:4">
      <c r="B78" s="164"/>
      <c r="C78" s="165"/>
      <c r="D78" s="166"/>
    </row>
    <row r="79" spans="2:4">
      <c r="B79" s="164"/>
      <c r="C79" s="165"/>
      <c r="D79" s="166"/>
    </row>
    <row r="80" spans="2:4">
      <c r="B80" s="164"/>
      <c r="C80" s="165"/>
      <c r="D80" s="166"/>
    </row>
    <row r="81" spans="2:4">
      <c r="B81" s="164"/>
      <c r="C81" s="165"/>
      <c r="D81" s="166"/>
    </row>
    <row r="82" spans="2:4">
      <c r="B82" s="164"/>
      <c r="C82" s="165"/>
      <c r="D82" s="166"/>
    </row>
    <row r="83" spans="2:4">
      <c r="B83" s="164"/>
      <c r="C83" s="165"/>
      <c r="D83" s="166"/>
    </row>
    <row r="84" spans="2:4">
      <c r="B84" s="164"/>
      <c r="C84" s="165"/>
      <c r="D84" s="166"/>
    </row>
    <row r="85" spans="2:4">
      <c r="B85" s="164"/>
      <c r="C85" s="165"/>
      <c r="D85" s="166"/>
    </row>
    <row r="86" spans="2:4">
      <c r="B86" s="164"/>
      <c r="C86" s="165"/>
      <c r="D86" s="166"/>
    </row>
    <row r="87" spans="2:4">
      <c r="B87" s="164"/>
      <c r="C87" s="165"/>
      <c r="D87" s="166"/>
    </row>
    <row r="88" spans="2:4">
      <c r="B88" s="164"/>
      <c r="C88" s="165"/>
      <c r="D88" s="166"/>
    </row>
    <row r="89" spans="2:4">
      <c r="B89" s="164"/>
      <c r="C89" s="165"/>
      <c r="D89" s="166"/>
    </row>
    <row r="90" spans="2:4">
      <c r="B90" s="164"/>
      <c r="C90" s="165"/>
      <c r="D90" s="166"/>
    </row>
    <row r="91" spans="2:4">
      <c r="B91" s="164"/>
      <c r="C91" s="165"/>
      <c r="D91" s="166"/>
    </row>
    <row r="92" spans="2:4">
      <c r="B92" s="164"/>
      <c r="C92" s="165"/>
      <c r="D92" s="166"/>
    </row>
    <row r="93" spans="2:4">
      <c r="B93" s="164"/>
      <c r="C93" s="165"/>
      <c r="D93" s="166"/>
    </row>
    <row r="94" spans="2:4">
      <c r="B94" s="164"/>
      <c r="C94" s="165"/>
      <c r="D94" s="166"/>
    </row>
    <row r="95" spans="2:4">
      <c r="B95" s="164"/>
      <c r="C95" s="165"/>
      <c r="D95" s="166"/>
    </row>
    <row r="96" spans="2:4">
      <c r="B96" s="164"/>
      <c r="C96" s="165"/>
      <c r="D96" s="166"/>
    </row>
    <row r="97" spans="2:4">
      <c r="B97" s="164"/>
      <c r="C97" s="165"/>
      <c r="D97" s="166"/>
    </row>
    <row r="98" spans="2:4">
      <c r="B98" s="164"/>
      <c r="C98" s="165"/>
      <c r="D98" s="166"/>
    </row>
    <row r="99" spans="2:4">
      <c r="B99" s="164"/>
      <c r="C99" s="165"/>
      <c r="D99" s="166"/>
    </row>
    <row r="100" spans="2:4">
      <c r="B100" s="164"/>
      <c r="C100" s="165"/>
      <c r="D100" s="166"/>
    </row>
    <row r="101" spans="2:4">
      <c r="B101" s="164"/>
      <c r="C101" s="165"/>
      <c r="D101" s="166"/>
    </row>
    <row r="102" spans="2:4">
      <c r="B102" s="164"/>
      <c r="C102" s="165"/>
      <c r="D102" s="166"/>
    </row>
    <row r="103" spans="2:4">
      <c r="B103" s="164"/>
      <c r="C103" s="165"/>
      <c r="D103" s="166"/>
    </row>
    <row r="104" spans="2:4">
      <c r="B104" s="164"/>
      <c r="C104" s="165"/>
      <c r="D104" s="166"/>
    </row>
    <row r="105" spans="2:4">
      <c r="B105" s="164"/>
      <c r="C105" s="165"/>
      <c r="D105" s="166"/>
    </row>
    <row r="106" spans="2:4">
      <c r="B106" s="164"/>
      <c r="C106" s="165"/>
      <c r="D106" s="166"/>
    </row>
    <row r="107" spans="2:4">
      <c r="B107" s="164"/>
      <c r="C107" s="165"/>
      <c r="D107" s="166"/>
    </row>
    <row r="108" spans="2:4">
      <c r="B108" s="164"/>
      <c r="C108" s="165"/>
      <c r="D108" s="166"/>
    </row>
    <row r="109" spans="2:4">
      <c r="B109" s="164"/>
      <c r="C109" s="165"/>
      <c r="D109" s="166"/>
    </row>
    <row r="110" spans="2:4">
      <c r="B110" s="164"/>
      <c r="C110" s="165"/>
      <c r="D110" s="166"/>
    </row>
    <row r="111" spans="2:4">
      <c r="B111" s="164"/>
      <c r="C111" s="165"/>
      <c r="D111" s="166"/>
    </row>
    <row r="112" spans="2:4">
      <c r="B112" s="164"/>
      <c r="C112" s="165"/>
      <c r="D112" s="166"/>
    </row>
    <row r="113" spans="2:4">
      <c r="B113" s="164"/>
      <c r="C113" s="165"/>
      <c r="D113" s="166"/>
    </row>
    <row r="114" spans="2:4">
      <c r="B114" s="164"/>
      <c r="C114" s="165"/>
      <c r="D114" s="166"/>
    </row>
    <row r="115" spans="2:4">
      <c r="B115" s="164"/>
      <c r="C115" s="165"/>
      <c r="D115" s="166"/>
    </row>
    <row r="116" spans="2:4">
      <c r="B116" s="164"/>
      <c r="C116" s="165"/>
      <c r="D116" s="166"/>
    </row>
    <row r="117" spans="2:4">
      <c r="B117" s="164"/>
      <c r="C117" s="165"/>
      <c r="D117" s="166"/>
    </row>
    <row r="118" spans="2:4">
      <c r="B118" s="164"/>
      <c r="C118" s="165"/>
      <c r="D118" s="166"/>
    </row>
    <row r="119" spans="2:4">
      <c r="B119" s="164"/>
      <c r="C119" s="165"/>
      <c r="D119" s="166"/>
    </row>
    <row r="120" spans="2:4">
      <c r="B120" s="164"/>
      <c r="C120" s="165"/>
      <c r="D120" s="166"/>
    </row>
    <row r="121" spans="2:4">
      <c r="B121" s="164"/>
      <c r="C121" s="165"/>
      <c r="D121" s="166"/>
    </row>
    <row r="122" spans="2:4">
      <c r="B122" s="164"/>
      <c r="C122" s="165"/>
      <c r="D122" s="166"/>
    </row>
    <row r="123" spans="2:4">
      <c r="B123" s="164"/>
      <c r="C123" s="165"/>
      <c r="D123" s="166"/>
    </row>
    <row r="124" spans="2:4">
      <c r="B124" s="164"/>
      <c r="C124" s="165"/>
      <c r="D124" s="166"/>
    </row>
    <row r="125" spans="2:4">
      <c r="B125" s="164"/>
      <c r="C125" s="165"/>
      <c r="D125" s="166"/>
    </row>
    <row r="126" spans="2:4">
      <c r="B126" s="164"/>
      <c r="C126" s="165"/>
      <c r="D126" s="166"/>
    </row>
    <row r="127" spans="2:4">
      <c r="B127" s="164"/>
      <c r="C127" s="165"/>
      <c r="D127" s="166"/>
    </row>
    <row r="128" spans="2:4">
      <c r="B128" s="164"/>
      <c r="C128" s="165"/>
      <c r="D128" s="166"/>
    </row>
    <row r="129" spans="2:4">
      <c r="B129" s="164"/>
      <c r="C129" s="165"/>
      <c r="D129" s="166"/>
    </row>
    <row r="130" spans="2:4">
      <c r="B130" s="164"/>
      <c r="C130" s="165"/>
      <c r="D130" s="166"/>
    </row>
    <row r="131" spans="2:4">
      <c r="B131" s="164"/>
      <c r="C131" s="165"/>
      <c r="D131" s="166"/>
    </row>
    <row r="132" spans="2:4">
      <c r="B132" s="164"/>
      <c r="C132" s="165"/>
      <c r="D132" s="166"/>
    </row>
    <row r="133" spans="2:4">
      <c r="B133" s="164"/>
      <c r="C133" s="165"/>
      <c r="D133" s="166"/>
    </row>
    <row r="134" spans="2:4">
      <c r="B134" s="164"/>
      <c r="C134" s="165"/>
      <c r="D134" s="166"/>
    </row>
    <row r="135" spans="2:4">
      <c r="B135" s="164"/>
      <c r="C135" s="165"/>
      <c r="D135" s="166"/>
    </row>
    <row r="136" spans="2:4">
      <c r="B136" s="164"/>
      <c r="C136" s="165"/>
      <c r="D136" s="166"/>
    </row>
    <row r="137" spans="2:4">
      <c r="B137" s="164"/>
      <c r="C137" s="165"/>
      <c r="D137" s="166"/>
    </row>
    <row r="138" spans="2:4">
      <c r="B138" s="164"/>
      <c r="C138" s="165"/>
      <c r="D138" s="166"/>
    </row>
    <row r="139" spans="2:4">
      <c r="B139" s="164"/>
      <c r="C139" s="165"/>
      <c r="D139" s="166"/>
    </row>
    <row r="140" spans="2:4">
      <c r="B140" s="164"/>
      <c r="C140" s="165"/>
      <c r="D140" s="166"/>
    </row>
    <row r="141" spans="2:4">
      <c r="B141" s="164"/>
      <c r="C141" s="165"/>
      <c r="D141" s="166"/>
    </row>
    <row r="142" spans="2:4">
      <c r="B142" s="164"/>
      <c r="C142" s="165"/>
      <c r="D142" s="166"/>
    </row>
    <row r="143" spans="2:4">
      <c r="B143" s="164"/>
      <c r="C143" s="165"/>
      <c r="D143" s="166"/>
    </row>
    <row r="144" spans="2:4">
      <c r="B144" s="164"/>
      <c r="C144" s="165"/>
      <c r="D144" s="166"/>
    </row>
    <row r="145" spans="2:4">
      <c r="B145" s="164"/>
      <c r="C145" s="165"/>
      <c r="D145" s="166"/>
    </row>
    <row r="146" spans="2:4">
      <c r="B146" s="164"/>
      <c r="C146" s="165"/>
      <c r="D146" s="166"/>
    </row>
    <row r="147" spans="2:4">
      <c r="B147" s="164"/>
      <c r="C147" s="165"/>
      <c r="D147" s="166"/>
    </row>
    <row r="148" spans="2:4">
      <c r="B148" s="164"/>
      <c r="C148" s="165"/>
      <c r="D148" s="166"/>
    </row>
    <row r="149" spans="2:4">
      <c r="B149" s="164"/>
      <c r="C149" s="165"/>
      <c r="D149" s="166"/>
    </row>
    <row r="150" spans="2:4">
      <c r="B150" s="164"/>
      <c r="C150" s="165"/>
      <c r="D150" s="166"/>
    </row>
    <row r="151" spans="2:4">
      <c r="B151" s="164"/>
      <c r="C151" s="165"/>
      <c r="D151" s="166"/>
    </row>
    <row r="152" spans="2:4">
      <c r="B152" s="164"/>
      <c r="C152" s="165"/>
      <c r="D152" s="166"/>
    </row>
    <row r="153" spans="2:4">
      <c r="B153" s="164"/>
      <c r="C153" s="165"/>
      <c r="D153" s="166"/>
    </row>
    <row r="154" spans="2:4">
      <c r="B154" s="164"/>
      <c r="C154" s="165"/>
      <c r="D154" s="166"/>
    </row>
    <row r="155" spans="2:4">
      <c r="B155" s="164"/>
      <c r="C155" s="165"/>
      <c r="D155" s="166"/>
    </row>
    <row r="156" spans="2:4">
      <c r="B156" s="164"/>
      <c r="C156" s="165"/>
      <c r="D156" s="166"/>
    </row>
    <row r="157" spans="2:4">
      <c r="B157" s="164"/>
      <c r="C157" s="165"/>
      <c r="D157" s="166"/>
    </row>
    <row r="158" spans="2:4">
      <c r="B158" s="164"/>
      <c r="C158" s="165"/>
      <c r="D158" s="166"/>
    </row>
    <row r="159" spans="2:4">
      <c r="B159" s="164"/>
      <c r="C159" s="165"/>
      <c r="D159" s="166"/>
    </row>
    <row r="160" spans="2:4">
      <c r="B160" s="164"/>
      <c r="C160" s="165"/>
      <c r="D160" s="166"/>
    </row>
    <row r="161" spans="2:4">
      <c r="B161" s="164"/>
      <c r="C161" s="165"/>
      <c r="D161" s="166"/>
    </row>
    <row r="162" spans="2:4">
      <c r="B162" s="164"/>
      <c r="C162" s="165"/>
      <c r="D162" s="166"/>
    </row>
    <row r="163" spans="2:4">
      <c r="B163" s="164"/>
      <c r="C163" s="165"/>
      <c r="D163" s="166"/>
    </row>
    <row r="164" spans="2:4">
      <c r="B164" s="164"/>
      <c r="C164" s="165"/>
      <c r="D164" s="166"/>
    </row>
    <row r="165" spans="2:4">
      <c r="B165" s="164"/>
      <c r="C165" s="165"/>
      <c r="D165" s="166"/>
    </row>
    <row r="166" spans="2:4">
      <c r="B166" s="164"/>
      <c r="C166" s="165"/>
      <c r="D166" s="166"/>
    </row>
    <row r="167" spans="2:4">
      <c r="B167" s="164"/>
      <c r="C167" s="165"/>
      <c r="D167" s="166"/>
    </row>
    <row r="168" spans="2:4">
      <c r="B168" s="164"/>
      <c r="C168" s="165"/>
      <c r="D168" s="166"/>
    </row>
    <row r="169" spans="2:4">
      <c r="B169" s="164"/>
      <c r="C169" s="165"/>
      <c r="D169" s="166"/>
    </row>
    <row r="170" spans="2:4">
      <c r="B170" s="164"/>
      <c r="C170" s="165"/>
      <c r="D170" s="166"/>
    </row>
    <row r="171" spans="2:4">
      <c r="B171" s="164"/>
      <c r="C171" s="165"/>
      <c r="D171" s="166"/>
    </row>
    <row r="172" spans="2:4">
      <c r="B172" s="164"/>
      <c r="C172" s="165"/>
      <c r="D172" s="166"/>
    </row>
    <row r="173" spans="2:4">
      <c r="B173" s="164"/>
      <c r="C173" s="165"/>
      <c r="D173" s="166"/>
    </row>
    <row r="174" spans="2:4">
      <c r="B174" s="164"/>
      <c r="C174" s="165"/>
      <c r="D174" s="166"/>
    </row>
    <row r="175" spans="2:4">
      <c r="B175" s="164"/>
      <c r="C175" s="165"/>
      <c r="D175" s="166"/>
    </row>
    <row r="176" spans="2:4">
      <c r="B176" s="164"/>
      <c r="C176" s="165"/>
      <c r="D176" s="166"/>
    </row>
    <row r="177" spans="2:4">
      <c r="B177" s="164"/>
      <c r="C177" s="165"/>
      <c r="D177" s="166"/>
    </row>
    <row r="178" spans="2:4">
      <c r="B178" s="164"/>
      <c r="C178" s="165"/>
      <c r="D178" s="166"/>
    </row>
    <row r="179" spans="2:4">
      <c r="B179" s="164"/>
      <c r="C179" s="165"/>
      <c r="D179" s="166"/>
    </row>
    <row r="180" spans="2:4">
      <c r="B180" s="164"/>
      <c r="C180" s="165"/>
      <c r="D180" s="166"/>
    </row>
    <row r="181" spans="2:4">
      <c r="B181" s="164"/>
      <c r="C181" s="165"/>
      <c r="D181" s="166"/>
    </row>
    <row r="182" spans="2:4">
      <c r="B182" s="164"/>
      <c r="C182" s="165"/>
      <c r="D182" s="166"/>
    </row>
    <row r="183" spans="2:4">
      <c r="B183" s="164"/>
      <c r="C183" s="165"/>
      <c r="D183" s="166"/>
    </row>
    <row r="184" spans="2:4">
      <c r="B184" s="164"/>
      <c r="C184" s="165"/>
      <c r="D184" s="166"/>
    </row>
    <row r="185" spans="2:4">
      <c r="B185" s="164"/>
      <c r="C185" s="165"/>
      <c r="D185" s="166"/>
    </row>
    <row r="186" spans="2:4">
      <c r="B186" s="164"/>
      <c r="C186" s="165"/>
      <c r="D186" s="166"/>
    </row>
    <row r="187" spans="2:4">
      <c r="B187" s="164"/>
      <c r="C187" s="165"/>
      <c r="D187" s="166"/>
    </row>
    <row r="188" spans="2:4">
      <c r="B188" s="164"/>
      <c r="C188" s="165"/>
      <c r="D188" s="166"/>
    </row>
    <row r="189" spans="2:4">
      <c r="B189" s="164"/>
      <c r="C189" s="165"/>
      <c r="D189" s="166"/>
    </row>
    <row r="190" spans="2:4">
      <c r="B190" s="164"/>
      <c r="C190" s="165"/>
      <c r="D190" s="166"/>
    </row>
    <row r="191" spans="2:4">
      <c r="B191" s="164"/>
      <c r="C191" s="165"/>
      <c r="D191" s="166"/>
    </row>
    <row r="192" spans="2:4">
      <c r="B192" s="164"/>
      <c r="C192" s="165"/>
      <c r="D192" s="166"/>
    </row>
    <row r="193" spans="2:4">
      <c r="B193" s="164"/>
      <c r="C193" s="165"/>
      <c r="D193" s="166"/>
    </row>
    <row r="194" spans="2:4">
      <c r="B194" s="164"/>
      <c r="C194" s="165"/>
      <c r="D194" s="166"/>
    </row>
    <row r="195" spans="2:4">
      <c r="B195" s="164"/>
      <c r="C195" s="165"/>
      <c r="D195" s="166"/>
    </row>
    <row r="196" spans="2:4">
      <c r="B196" s="164"/>
      <c r="C196" s="165"/>
      <c r="D196" s="166"/>
    </row>
    <row r="197" spans="2:4">
      <c r="B197" s="164"/>
      <c r="C197" s="165"/>
      <c r="D197" s="166"/>
    </row>
  </sheetData>
  <mergeCells count="1">
    <mergeCell ref="C2:F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A34B8-136E-458E-9A4F-99AE2541FC70}">
  <dimension ref="B2:M28"/>
  <sheetViews>
    <sheetView workbookViewId="0">
      <selection activeCell="I16" sqref="I16"/>
    </sheetView>
  </sheetViews>
  <sheetFormatPr defaultRowHeight="14.5"/>
  <cols>
    <col min="2" max="2" width="11.26953125" customWidth="1"/>
    <col min="4" max="4" width="20.26953125" customWidth="1"/>
    <col min="5" max="5" width="15.54296875" customWidth="1"/>
    <col min="6" max="6" width="14" customWidth="1"/>
  </cols>
  <sheetData>
    <row r="2" spans="2:13" ht="15" thickBot="1">
      <c r="K2" s="223"/>
    </row>
    <row r="3" spans="2:13">
      <c r="B3" s="673" t="s">
        <v>34</v>
      </c>
      <c r="C3" s="674" t="s">
        <v>605</v>
      </c>
      <c r="D3" s="675" t="s">
        <v>606</v>
      </c>
      <c r="E3" s="674" t="s">
        <v>607</v>
      </c>
      <c r="F3" s="691" t="s">
        <v>608</v>
      </c>
      <c r="G3" s="674"/>
    </row>
    <row r="4" spans="2:13">
      <c r="B4" s="676"/>
      <c r="C4" s="677"/>
      <c r="E4" s="677"/>
      <c r="F4" s="692"/>
      <c r="G4" s="677"/>
      <c r="K4">
        <f>MONTH(B5)</f>
        <v>12</v>
      </c>
    </row>
    <row r="5" spans="2:13">
      <c r="B5" s="683">
        <f>'00 - Cover'!E14</f>
        <v>46013</v>
      </c>
      <c r="C5" s="677">
        <v>451000</v>
      </c>
      <c r="D5" s="223" t="str">
        <f>"Flux de "&amp; _xlfn.XLOOKUP($K$4,L:L,M:M,FALSE)</f>
        <v>Flux de Decembre</v>
      </c>
      <c r="E5" s="679"/>
      <c r="F5" s="693">
        <f>ROUNDDOWN('10 - Available Distribution'!D9+'10 - Available Distribution'!G9+'10 - Available Distribution'!M9+'10 - Available Distribution'!N9,2)</f>
        <v>12729447.189999999</v>
      </c>
      <c r="G5" s="679" t="s">
        <v>609</v>
      </c>
      <c r="L5">
        <v>1</v>
      </c>
      <c r="M5" s="28" t="s">
        <v>610</v>
      </c>
    </row>
    <row r="6" spans="2:13">
      <c r="B6" s="683">
        <f>+B5</f>
        <v>46013</v>
      </c>
      <c r="C6" s="677">
        <v>512000</v>
      </c>
      <c r="D6" s="223" t="str">
        <f t="shared" ref="D6:D28" si="0">"Flux de "&amp;_xlfn.SINGLE( _xlfn.XLOOKUP($K$4,L:L,M:M,FALSE))</f>
        <v>Flux de Decembre</v>
      </c>
      <c r="E6" s="679">
        <f>+F5</f>
        <v>12729447.189999999</v>
      </c>
      <c r="F6" s="693"/>
      <c r="G6" s="679" t="str">
        <f>G5</f>
        <v>BQ</v>
      </c>
      <c r="L6">
        <v>2</v>
      </c>
      <c r="M6" s="28" t="s">
        <v>611</v>
      </c>
    </row>
    <row r="7" spans="2:13">
      <c r="B7" s="683">
        <f t="shared" ref="B7:B9" si="1">+B6</f>
        <v>46013</v>
      </c>
      <c r="C7" s="677">
        <v>765000</v>
      </c>
      <c r="D7" s="223" t="str">
        <f t="shared" si="0"/>
        <v>Flux de Decembre</v>
      </c>
      <c r="E7" s="679"/>
      <c r="F7" s="693">
        <f>'11 - Swap'!Q12</f>
        <v>75087.559999999939</v>
      </c>
      <c r="G7" s="679" t="str">
        <f>G6</f>
        <v>BQ</v>
      </c>
      <c r="L7">
        <v>3</v>
      </c>
      <c r="M7" s="28" t="s">
        <v>612</v>
      </c>
    </row>
    <row r="8" spans="2:13">
      <c r="B8" s="683">
        <f t="shared" si="1"/>
        <v>46013</v>
      </c>
      <c r="C8" s="677">
        <v>512000</v>
      </c>
      <c r="D8" s="223" t="str">
        <f t="shared" si="0"/>
        <v>Flux de Decembre</v>
      </c>
      <c r="E8" s="679">
        <f>+F7</f>
        <v>75087.559999999939</v>
      </c>
      <c r="F8" s="693"/>
      <c r="G8" s="679" t="str">
        <f t="shared" ref="G8:G16" si="2">G7</f>
        <v>BQ</v>
      </c>
      <c r="L8">
        <v>4</v>
      </c>
      <c r="M8" s="28" t="s">
        <v>613</v>
      </c>
    </row>
    <row r="9" spans="2:13">
      <c r="B9" s="683">
        <f t="shared" si="1"/>
        <v>46013</v>
      </c>
      <c r="C9" s="677">
        <v>653000</v>
      </c>
      <c r="D9" s="223" t="str">
        <f t="shared" si="0"/>
        <v>Flux de Decembre</v>
      </c>
      <c r="E9" s="679">
        <f>+ROUND('12 - Third party expenses'!I56,2)</f>
        <v>8695.67</v>
      </c>
      <c r="F9" s="693"/>
      <c r="G9" s="679" t="str">
        <f t="shared" si="2"/>
        <v>BQ</v>
      </c>
      <c r="L9">
        <v>5</v>
      </c>
      <c r="M9" s="28" t="s">
        <v>614</v>
      </c>
    </row>
    <row r="10" spans="2:13">
      <c r="B10" s="683">
        <f>B9</f>
        <v>46013</v>
      </c>
      <c r="C10" s="677">
        <v>512000</v>
      </c>
      <c r="D10" s="223" t="str">
        <f t="shared" si="0"/>
        <v>Flux de Decembre</v>
      </c>
      <c r="E10" s="679"/>
      <c r="F10" s="693">
        <f>+E9</f>
        <v>8695.67</v>
      </c>
      <c r="G10" s="679" t="str">
        <f t="shared" si="2"/>
        <v>BQ</v>
      </c>
      <c r="L10">
        <v>6</v>
      </c>
      <c r="M10" s="28" t="s">
        <v>615</v>
      </c>
    </row>
    <row r="11" spans="2:13">
      <c r="B11" s="683">
        <f t="shared" ref="B11:B28" si="3">B10</f>
        <v>46013</v>
      </c>
      <c r="C11" s="677">
        <v>161100</v>
      </c>
      <c r="D11" s="223" t="str">
        <f t="shared" si="0"/>
        <v>Flux de Decembre</v>
      </c>
      <c r="E11" s="679">
        <f>ROUNDDOWN('08 - Notes Follow up'!F16,2)</f>
        <v>11637600</v>
      </c>
      <c r="F11" s="693"/>
      <c r="G11" s="679" t="str">
        <f>G10</f>
        <v>BQ</v>
      </c>
      <c r="L11">
        <v>7</v>
      </c>
      <c r="M11" s="28" t="s">
        <v>616</v>
      </c>
    </row>
    <row r="12" spans="2:13">
      <c r="B12" s="683">
        <f t="shared" si="3"/>
        <v>46013</v>
      </c>
      <c r="C12" s="677">
        <v>512000</v>
      </c>
      <c r="D12" s="223" t="str">
        <f t="shared" si="0"/>
        <v>Flux de Decembre</v>
      </c>
      <c r="E12" s="679"/>
      <c r="F12" s="693">
        <f>+E11</f>
        <v>11637600</v>
      </c>
      <c r="G12" s="679" t="str">
        <f t="shared" si="2"/>
        <v>BQ</v>
      </c>
      <c r="L12">
        <v>8</v>
      </c>
      <c r="M12" s="28" t="s">
        <v>617</v>
      </c>
    </row>
    <row r="13" spans="2:13">
      <c r="B13" s="683">
        <f t="shared" si="3"/>
        <v>46013</v>
      </c>
      <c r="C13" s="677">
        <v>601100</v>
      </c>
      <c r="D13" s="223" t="str">
        <f t="shared" si="0"/>
        <v>Flux de Decembre</v>
      </c>
      <c r="E13" s="679">
        <f>ROUNDDOWN('09 - Interest'!K12,2)</f>
        <v>1007800</v>
      </c>
      <c r="G13" s="679" t="str">
        <f t="shared" si="2"/>
        <v>BQ</v>
      </c>
      <c r="L13">
        <v>9</v>
      </c>
      <c r="M13" s="28" t="s">
        <v>618</v>
      </c>
    </row>
    <row r="14" spans="2:13">
      <c r="B14" s="683">
        <f t="shared" si="3"/>
        <v>46013</v>
      </c>
      <c r="C14" s="677">
        <v>601200</v>
      </c>
      <c r="D14" s="223" t="str">
        <f t="shared" si="0"/>
        <v>Flux de Decembre</v>
      </c>
      <c r="E14" s="679">
        <f>ROUNDDOWN('09 - Interest'!Q12,2)</f>
        <v>57414.37</v>
      </c>
      <c r="F14" s="693"/>
      <c r="G14" s="679" t="str">
        <f t="shared" si="2"/>
        <v>BQ</v>
      </c>
      <c r="L14">
        <v>10</v>
      </c>
      <c r="M14" s="28" t="s">
        <v>619</v>
      </c>
    </row>
    <row r="15" spans="2:13">
      <c r="B15" s="683">
        <f t="shared" si="3"/>
        <v>46013</v>
      </c>
      <c r="C15" s="677">
        <v>601400</v>
      </c>
      <c r="D15" s="223" t="str">
        <f t="shared" si="0"/>
        <v>Flux de Decembre</v>
      </c>
      <c r="E15" s="679">
        <f>ROUNDDOWN('09 - Interest'!W12,2)</f>
        <v>93000</v>
      </c>
      <c r="F15" s="693"/>
      <c r="G15" s="679" t="str">
        <f t="shared" si="2"/>
        <v>BQ</v>
      </c>
      <c r="L15">
        <v>11</v>
      </c>
      <c r="M15" s="28" t="s">
        <v>620</v>
      </c>
    </row>
    <row r="16" spans="2:13" ht="15" thickBot="1">
      <c r="B16" s="683">
        <f t="shared" si="3"/>
        <v>46013</v>
      </c>
      <c r="C16" s="677">
        <v>512000</v>
      </c>
      <c r="D16" s="223" t="str">
        <f t="shared" si="0"/>
        <v>Flux de Decembre</v>
      </c>
      <c r="E16" s="679"/>
      <c r="F16" s="693">
        <f>E13+E14+E15</f>
        <v>1158214.3700000001</v>
      </c>
      <c r="G16" s="679" t="str">
        <f t="shared" si="2"/>
        <v>BQ</v>
      </c>
      <c r="L16">
        <v>12</v>
      </c>
      <c r="M16" s="28" t="s">
        <v>621</v>
      </c>
    </row>
    <row r="17" spans="2:7">
      <c r="B17" s="686">
        <f t="shared" si="3"/>
        <v>46013</v>
      </c>
      <c r="C17" s="687">
        <v>761000</v>
      </c>
      <c r="D17" s="688" t="str">
        <f t="shared" si="0"/>
        <v>Flux de Decembre</v>
      </c>
      <c r="E17" s="689"/>
      <c r="F17" s="690">
        <v>0</v>
      </c>
      <c r="G17" s="690" t="s">
        <v>622</v>
      </c>
    </row>
    <row r="18" spans="2:7">
      <c r="B18" s="683">
        <f t="shared" si="3"/>
        <v>46013</v>
      </c>
      <c r="C18" s="677">
        <v>512100</v>
      </c>
      <c r="D18" s="223" t="str">
        <f t="shared" si="0"/>
        <v>Flux de Decembre</v>
      </c>
      <c r="E18" s="678">
        <v>0</v>
      </c>
      <c r="F18" s="679"/>
      <c r="G18" s="679" t="s">
        <v>622</v>
      </c>
    </row>
    <row r="19" spans="2:7">
      <c r="B19" s="683">
        <f t="shared" si="3"/>
        <v>46013</v>
      </c>
      <c r="C19" s="677">
        <v>512100</v>
      </c>
      <c r="D19" s="223" t="str">
        <f t="shared" si="0"/>
        <v>Flux de Decembre</v>
      </c>
      <c r="E19" s="678">
        <v>0</v>
      </c>
      <c r="F19" s="679"/>
      <c r="G19" s="679" t="s">
        <v>622</v>
      </c>
    </row>
    <row r="20" spans="2:7">
      <c r="B20" s="683">
        <f t="shared" si="3"/>
        <v>46013</v>
      </c>
      <c r="C20" s="677">
        <v>580000</v>
      </c>
      <c r="D20" s="223" t="str">
        <f t="shared" si="0"/>
        <v>Flux de Decembre</v>
      </c>
      <c r="E20" s="678"/>
      <c r="F20" s="679">
        <v>0</v>
      </c>
      <c r="G20" s="679" t="s">
        <v>622</v>
      </c>
    </row>
    <row r="21" spans="2:7">
      <c r="B21" s="683">
        <f t="shared" si="3"/>
        <v>46013</v>
      </c>
      <c r="C21" s="677">
        <v>580000</v>
      </c>
      <c r="D21" s="223" t="str">
        <f t="shared" si="0"/>
        <v>Flux de Decembre</v>
      </c>
      <c r="E21" s="678">
        <v>0</v>
      </c>
      <c r="F21" s="679"/>
      <c r="G21" s="679" t="s">
        <v>622</v>
      </c>
    </row>
    <row r="22" spans="2:7" ht="15" thickBot="1">
      <c r="B22" s="685">
        <f t="shared" si="3"/>
        <v>46013</v>
      </c>
      <c r="C22" s="684">
        <v>512100</v>
      </c>
      <c r="D22" s="680" t="str">
        <f t="shared" si="0"/>
        <v>Flux de Decembre</v>
      </c>
      <c r="E22" s="681"/>
      <c r="F22" s="682">
        <v>0</v>
      </c>
      <c r="G22" s="682" t="s">
        <v>622</v>
      </c>
    </row>
    <row r="23" spans="2:7">
      <c r="B23" s="686">
        <f t="shared" si="3"/>
        <v>46013</v>
      </c>
      <c r="C23" s="687">
        <v>418000</v>
      </c>
      <c r="D23" s="688" t="str">
        <f t="shared" si="0"/>
        <v>Flux de Decembre</v>
      </c>
      <c r="E23" s="689"/>
      <c r="F23" s="690">
        <f>'09 - Interest'!AF12</f>
        <v>33045.833333333328</v>
      </c>
      <c r="G23" s="690" t="s">
        <v>623</v>
      </c>
    </row>
    <row r="24" spans="2:7">
      <c r="B24" s="683">
        <f t="shared" si="3"/>
        <v>46013</v>
      </c>
      <c r="C24" s="677">
        <v>601300</v>
      </c>
      <c r="D24" s="223" t="str">
        <f t="shared" si="0"/>
        <v>Flux de Decembre</v>
      </c>
      <c r="E24" s="678">
        <f>+F23</f>
        <v>33045.833333333328</v>
      </c>
      <c r="F24" s="679"/>
      <c r="G24" s="679" t="s">
        <v>623</v>
      </c>
    </row>
    <row r="25" spans="2:7">
      <c r="B25" s="683">
        <f t="shared" si="3"/>
        <v>46013</v>
      </c>
      <c r="C25" s="677">
        <v>676000</v>
      </c>
      <c r="D25" s="223" t="str">
        <f t="shared" si="0"/>
        <v>Flux de Decembre</v>
      </c>
      <c r="E25" s="678">
        <v>0</v>
      </c>
      <c r="F25" s="679"/>
      <c r="G25" s="679" t="s">
        <v>623</v>
      </c>
    </row>
    <row r="26" spans="2:7">
      <c r="B26" s="683">
        <f t="shared" si="3"/>
        <v>46013</v>
      </c>
      <c r="C26" s="677">
        <v>451000</v>
      </c>
      <c r="D26" s="223" t="str">
        <f t="shared" si="0"/>
        <v>Flux de Decembre</v>
      </c>
      <c r="E26" s="678">
        <f>F27+F28</f>
        <v>12773022.48</v>
      </c>
      <c r="F26" s="679"/>
      <c r="G26" s="679" t="s">
        <v>623</v>
      </c>
    </row>
    <row r="27" spans="2:7">
      <c r="B27" s="683">
        <f t="shared" si="3"/>
        <v>46013</v>
      </c>
      <c r="C27" s="677">
        <v>271000</v>
      </c>
      <c r="D27" s="223" t="str">
        <f t="shared" si="0"/>
        <v>Flux de Decembre</v>
      </c>
      <c r="E27" s="678"/>
      <c r="F27" s="679">
        <f>ROUNDDOWN('05 - Asset Follow-up'!M12-'05 - Asset Follow-up'!M11,2)</f>
        <v>9634806.8200000003</v>
      </c>
      <c r="G27" s="679" t="s">
        <v>623</v>
      </c>
    </row>
    <row r="28" spans="2:7" ht="15" thickBot="1">
      <c r="B28" s="685">
        <f t="shared" si="3"/>
        <v>46013</v>
      </c>
      <c r="C28" s="684">
        <v>701000</v>
      </c>
      <c r="D28" s="680" t="str">
        <f t="shared" si="0"/>
        <v>Flux de Decembre</v>
      </c>
      <c r="E28" s="681"/>
      <c r="F28" s="682">
        <f>ROUNDDOWN('05 - Asset Follow-up'!P11,2)</f>
        <v>3138215.66</v>
      </c>
      <c r="G28" s="682" t="s">
        <v>623</v>
      </c>
    </row>
  </sheetData>
  <phoneticPr fontId="11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0E4F-7687-444F-A3F9-79778EE6E326}">
  <sheetPr>
    <tabColor theme="9" tint="0.79998168889431442"/>
  </sheetPr>
  <dimension ref="B3:W38"/>
  <sheetViews>
    <sheetView showGridLines="0" zoomScaleNormal="100" workbookViewId="0">
      <selection activeCell="C11" sqref="C11"/>
    </sheetView>
  </sheetViews>
  <sheetFormatPr defaultColWidth="8.7265625" defaultRowHeight="12"/>
  <cols>
    <col min="1" max="1" width="8.7265625" style="391"/>
    <col min="2" max="2" width="12.7265625" style="391" bestFit="1" customWidth="1"/>
    <col min="3" max="3" width="14.1796875" style="403" bestFit="1" customWidth="1"/>
    <col min="4" max="4" width="27.81640625" style="391" bestFit="1" customWidth="1"/>
    <col min="5" max="5" width="14.54296875" style="391" bestFit="1" customWidth="1"/>
    <col min="6" max="6" width="9.1796875" style="391" bestFit="1" customWidth="1"/>
    <col min="7" max="7" width="22" style="391" bestFit="1" customWidth="1"/>
    <col min="8" max="8" width="32.1796875" style="391" bestFit="1" customWidth="1"/>
    <col min="9" max="9" width="17.453125" style="391" bestFit="1" customWidth="1"/>
    <col min="10" max="10" width="15" style="391" bestFit="1" customWidth="1"/>
    <col min="11" max="11" width="27.1796875" style="391" bestFit="1" customWidth="1"/>
    <col min="12" max="12" width="11.7265625" style="391" bestFit="1" customWidth="1"/>
    <col min="13" max="13" width="17.7265625" style="391" bestFit="1" customWidth="1"/>
    <col min="14" max="14" width="4" style="391" customWidth="1"/>
    <col min="15" max="15" width="14.1796875" style="391" bestFit="1" customWidth="1"/>
    <col min="16" max="16" width="24.54296875" style="391" bestFit="1" customWidth="1"/>
    <col min="17" max="17" width="26.54296875" style="391" bestFit="1" customWidth="1"/>
    <col min="18" max="18" width="23.54296875" style="391" bestFit="1" customWidth="1"/>
    <col min="19" max="16384" width="8.7265625" style="391"/>
  </cols>
  <sheetData>
    <row r="3" spans="2:23" ht="26">
      <c r="E3" s="771" t="s">
        <v>508</v>
      </c>
      <c r="F3" s="771"/>
      <c r="G3" s="771"/>
      <c r="H3" s="771"/>
    </row>
    <row r="5" spans="2:23">
      <c r="O5" s="404"/>
    </row>
    <row r="7" spans="2:23">
      <c r="B7" s="782" t="s">
        <v>538</v>
      </c>
      <c r="C7" s="783"/>
      <c r="D7" s="783"/>
      <c r="E7" s="783"/>
      <c r="F7" s="783"/>
      <c r="G7" s="783"/>
      <c r="H7" s="783"/>
      <c r="I7" s="783"/>
      <c r="J7" s="783"/>
      <c r="K7" s="783"/>
      <c r="L7" s="783"/>
      <c r="M7" s="783"/>
      <c r="N7" s="783"/>
      <c r="O7" s="783"/>
      <c r="P7" s="783"/>
      <c r="Q7" s="783"/>
      <c r="R7" s="783"/>
      <c r="S7" s="783"/>
      <c r="T7" s="783"/>
      <c r="U7" s="783"/>
      <c r="V7" s="783"/>
      <c r="W7" s="783"/>
    </row>
    <row r="8" spans="2:23" ht="12.5" thickBot="1">
      <c r="B8" s="403"/>
      <c r="D8" s="403"/>
      <c r="E8" s="403"/>
      <c r="F8" s="403"/>
      <c r="G8" s="403"/>
      <c r="H8" s="403"/>
      <c r="I8" s="403"/>
      <c r="J8" s="403"/>
      <c r="K8" s="403"/>
      <c r="L8" s="403"/>
      <c r="M8" s="403"/>
      <c r="N8" s="403"/>
      <c r="O8" s="404"/>
      <c r="P8" s="403"/>
      <c r="Q8" s="403"/>
    </row>
    <row r="9" spans="2:23" ht="12.5" thickBot="1">
      <c r="B9" s="403"/>
      <c r="C9" s="405" t="s">
        <v>238</v>
      </c>
      <c r="D9" s="756" t="s">
        <v>239</v>
      </c>
      <c r="E9" s="406" t="s">
        <v>239</v>
      </c>
      <c r="F9" s="406" t="s">
        <v>238</v>
      </c>
      <c r="G9" s="406" t="s">
        <v>239</v>
      </c>
      <c r="H9" s="406" t="s">
        <v>239</v>
      </c>
      <c r="I9" s="406" t="s">
        <v>239</v>
      </c>
      <c r="J9" s="406" t="s">
        <v>239</v>
      </c>
      <c r="K9" s="406" t="s">
        <v>239</v>
      </c>
      <c r="L9" s="762" t="s">
        <v>239</v>
      </c>
      <c r="M9" s="405" t="s">
        <v>240</v>
      </c>
    </row>
    <row r="10" spans="2:23" s="605" customFormat="1" ht="35.25" customHeight="1" thickBot="1">
      <c r="B10" s="606" t="s">
        <v>44</v>
      </c>
      <c r="C10" s="607" t="s">
        <v>224</v>
      </c>
      <c r="D10" s="608" t="s">
        <v>225</v>
      </c>
      <c r="E10" s="609" t="s">
        <v>226</v>
      </c>
      <c r="F10" s="609" t="s">
        <v>227</v>
      </c>
      <c r="G10" s="609" t="s">
        <v>228</v>
      </c>
      <c r="H10" s="609" t="s">
        <v>230</v>
      </c>
      <c r="I10" s="609" t="s">
        <v>436</v>
      </c>
      <c r="J10" s="609" t="s">
        <v>232</v>
      </c>
      <c r="K10" s="609" t="s">
        <v>367</v>
      </c>
      <c r="L10" s="606" t="s">
        <v>233</v>
      </c>
      <c r="M10" s="607" t="s">
        <v>235</v>
      </c>
      <c r="N10" s="610"/>
      <c r="O10" s="607" t="s">
        <v>236</v>
      </c>
      <c r="P10" s="607" t="s">
        <v>237</v>
      </c>
    </row>
    <row r="11" spans="2:23">
      <c r="B11" s="407">
        <f>'00 - Cover'!E10</f>
        <v>45991</v>
      </c>
      <c r="C11" s="760">
        <f>M12</f>
        <v>605483406.11000001</v>
      </c>
      <c r="D11" s="757">
        <f>INPUT_BMW!M4</f>
        <v>8048546.9199999999</v>
      </c>
      <c r="E11" s="665">
        <f>INPUT_BMW!N4</f>
        <v>744281.26</v>
      </c>
      <c r="F11" s="665">
        <f>INPUT_BMW!O4</f>
        <v>11571.21</v>
      </c>
      <c r="G11" s="666">
        <f>INPUT_BMW!P4</f>
        <v>3339.15</v>
      </c>
      <c r="H11" s="666">
        <f>INPUT_BMW!Q4</f>
        <v>67267.850000000006</v>
      </c>
      <c r="I11" s="666">
        <f>INPUT_BMW!U4</f>
        <v>-2716.14</v>
      </c>
      <c r="J11" s="666">
        <f>INPUT_BMW!R4</f>
        <v>62403.9</v>
      </c>
      <c r="K11" s="666">
        <f>INPUT_BMW!S4</f>
        <v>0</v>
      </c>
      <c r="L11" s="763">
        <f>INPUT_BMW!T4</f>
        <v>723255.1</v>
      </c>
      <c r="M11" s="408">
        <f>C11-D11-E11+F11-G11-H11-I11-J11-L11-K11</f>
        <v>595848599.28000009</v>
      </c>
      <c r="N11" s="404"/>
      <c r="O11" s="736">
        <f>INPUT_BMW!X4</f>
        <v>22</v>
      </c>
      <c r="P11" s="408">
        <f>INPUT_BMW!Y4</f>
        <v>3138215.66</v>
      </c>
    </row>
    <row r="12" spans="2:23">
      <c r="B12" s="407">
        <f>'Historical Data'!C4</f>
        <v>45961</v>
      </c>
      <c r="C12" s="408">
        <f>'Historical Data'!BZ4</f>
        <v>615773298.3599999</v>
      </c>
      <c r="D12" s="758">
        <f>'Historical Data'!CA4</f>
        <v>8675535.3800000008</v>
      </c>
      <c r="E12" s="664">
        <f>'Historical Data'!CB4</f>
        <v>1104975.29</v>
      </c>
      <c r="F12" s="664">
        <f>'Historical Data'!CC4</f>
        <v>13131.95</v>
      </c>
      <c r="G12" s="664">
        <f>'Historical Data'!CD4</f>
        <v>512.16999999999996</v>
      </c>
      <c r="H12" s="664">
        <f>'Historical Data'!CF4</f>
        <v>48687.97</v>
      </c>
      <c r="I12" s="664">
        <f>'Historical Data'!CG4</f>
        <v>-32819.47</v>
      </c>
      <c r="J12" s="664">
        <f>'Historical Data'!CH4</f>
        <v>64897.229999999996</v>
      </c>
      <c r="K12" s="664">
        <f>'Historical Data'!CI4</f>
        <v>592.26</v>
      </c>
      <c r="L12" s="664">
        <f>'Historical Data'!CJ4</f>
        <v>440643.37</v>
      </c>
      <c r="M12" s="410">
        <f>'Historical Data'!CL4</f>
        <v>605483406.11000001</v>
      </c>
      <c r="N12" s="404"/>
      <c r="O12" s="737">
        <f>'Historical Data'!CM4</f>
        <v>15</v>
      </c>
      <c r="P12" s="410">
        <f>'Historical Data'!CN4</f>
        <v>3195728.69</v>
      </c>
    </row>
    <row r="13" spans="2:23">
      <c r="B13" s="407">
        <f>'Historical Data'!C5</f>
        <v>45930</v>
      </c>
      <c r="C13" s="408">
        <f>'Historical Data'!BZ5</f>
        <v>624899978.45000005</v>
      </c>
      <c r="D13" s="758">
        <f>'Historical Data'!CA5</f>
        <v>8167712.2199999997</v>
      </c>
      <c r="E13" s="664">
        <f>'Historical Data'!CB5</f>
        <v>690356.89</v>
      </c>
      <c r="F13" s="664">
        <f>'Historical Data'!CC5</f>
        <v>8981.2800000000007</v>
      </c>
      <c r="G13" s="664">
        <f>'Historical Data'!CD5</f>
        <v>320.45</v>
      </c>
      <c r="H13" s="664">
        <f>'Historical Data'!CF5</f>
        <v>27123.33</v>
      </c>
      <c r="I13" s="664">
        <f>'Historical Data'!CG5</f>
        <v>-0.74</v>
      </c>
      <c r="J13" s="664">
        <f>'Historical Data'!CH5</f>
        <v>9649.8799999999992</v>
      </c>
      <c r="K13" s="664">
        <f>'Historical Data'!CI5</f>
        <v>0</v>
      </c>
      <c r="L13" s="664">
        <f>'Historical Data'!CJ5</f>
        <v>240499.34</v>
      </c>
      <c r="M13" s="410">
        <f>'Historical Data'!CL5</f>
        <v>615773298.3599999</v>
      </c>
      <c r="N13" s="404"/>
      <c r="O13" s="737">
        <f>'Historical Data'!CM5</f>
        <v>8</v>
      </c>
      <c r="P13" s="410">
        <f>'Historical Data'!CN5</f>
        <v>3253884.08</v>
      </c>
    </row>
    <row r="14" spans="2:23">
      <c r="B14" s="407">
        <f>'Historical Data'!C6</f>
        <v>45900</v>
      </c>
      <c r="C14" s="408">
        <f>'Historical Data'!BZ6</f>
        <v>632854361.04000008</v>
      </c>
      <c r="D14" s="758">
        <f>'Historical Data'!CA6</f>
        <v>7399831.4500000002</v>
      </c>
      <c r="E14" s="664">
        <f>'Historical Data'!CB6</f>
        <v>397641.81</v>
      </c>
      <c r="F14" s="664">
        <f>'Historical Data'!CC6</f>
        <v>6552.6</v>
      </c>
      <c r="G14" s="664">
        <f>'Historical Data'!CD6</f>
        <v>2997.09</v>
      </c>
      <c r="H14" s="664">
        <f>'Historical Data'!CF6</f>
        <v>35430</v>
      </c>
      <c r="I14" s="664">
        <f>'Historical Data'!CG6</f>
        <v>-2788.96</v>
      </c>
      <c r="J14" s="664">
        <f>'Historical Data'!CH6</f>
        <v>14051.84</v>
      </c>
      <c r="K14" s="664">
        <f>'Historical Data'!CI6</f>
        <v>0</v>
      </c>
      <c r="L14" s="664">
        <f>'Historical Data'!CJ6</f>
        <v>113771.96</v>
      </c>
      <c r="M14" s="410">
        <f>'Historical Data'!CL6</f>
        <v>624899978.45000005</v>
      </c>
      <c r="N14" s="404"/>
      <c r="O14" s="737">
        <f>'Historical Data'!CM6</f>
        <v>4</v>
      </c>
      <c r="P14" s="410">
        <f>'Historical Data'!CN6</f>
        <v>3301119.4</v>
      </c>
    </row>
    <row r="15" spans="2:23">
      <c r="B15" s="407">
        <f>'Historical Data'!C7</f>
        <v>45869</v>
      </c>
      <c r="C15" s="408">
        <f>'Historical Data'!BZ7</f>
        <v>643299830.96000004</v>
      </c>
      <c r="D15" s="758">
        <f>'Historical Data'!CA7</f>
        <v>8228625.6100000003</v>
      </c>
      <c r="E15" s="664">
        <f>'Historical Data'!CB7</f>
        <v>827973.63</v>
      </c>
      <c r="F15" s="664">
        <f>'Historical Data'!CC7</f>
        <v>6212.69</v>
      </c>
      <c r="G15" s="664">
        <f>'Historical Data'!CD7</f>
        <v>121.15</v>
      </c>
      <c r="H15" s="664">
        <f>'Historical Data'!CF7</f>
        <v>29155</v>
      </c>
      <c r="I15" s="664">
        <f>'Historical Data'!CG7</f>
        <v>1.05</v>
      </c>
      <c r="J15" s="664">
        <f>'Historical Data'!CH7</f>
        <v>10281.34</v>
      </c>
      <c r="K15" s="664">
        <f>'Historical Data'!CI7</f>
        <v>0</v>
      </c>
      <c r="L15" s="664">
        <f>'Historical Data'!CJ7</f>
        <v>1355524.83</v>
      </c>
      <c r="M15" s="410">
        <f>'Historical Data'!CL7</f>
        <v>632854361.04000008</v>
      </c>
      <c r="N15" s="404"/>
      <c r="O15" s="737">
        <f>'Historical Data'!CM7</f>
        <v>48</v>
      </c>
      <c r="P15" s="410">
        <f>'Historical Data'!CN7</f>
        <v>3360838.59</v>
      </c>
    </row>
    <row r="16" spans="2:23">
      <c r="B16" s="407"/>
      <c r="C16" s="408"/>
      <c r="D16" s="759"/>
      <c r="E16" s="666"/>
      <c r="F16" s="666"/>
      <c r="G16" s="666"/>
      <c r="H16" s="666"/>
      <c r="I16" s="666"/>
      <c r="J16" s="666"/>
      <c r="K16" s="666"/>
      <c r="L16" s="763"/>
      <c r="M16" s="408"/>
      <c r="N16" s="404"/>
      <c r="O16" s="409"/>
      <c r="P16" s="410"/>
    </row>
    <row r="17" spans="2:16">
      <c r="B17" s="407"/>
      <c r="C17" s="408"/>
      <c r="D17" s="759"/>
      <c r="E17" s="666"/>
      <c r="F17" s="666"/>
      <c r="G17" s="666"/>
      <c r="H17" s="666"/>
      <c r="I17" s="666"/>
      <c r="J17" s="666"/>
      <c r="K17" s="666"/>
      <c r="L17" s="763"/>
      <c r="M17" s="408"/>
      <c r="N17" s="404"/>
      <c r="O17" s="409"/>
      <c r="P17" s="410"/>
    </row>
    <row r="18" spans="2:16">
      <c r="B18" s="407"/>
      <c r="C18" s="408"/>
      <c r="D18" s="759"/>
      <c r="E18" s="666"/>
      <c r="F18" s="666"/>
      <c r="G18" s="666"/>
      <c r="H18" s="666"/>
      <c r="I18" s="666"/>
      <c r="J18" s="666"/>
      <c r="K18" s="666"/>
      <c r="L18" s="763"/>
      <c r="M18" s="408"/>
      <c r="N18" s="404"/>
      <c r="O18" s="409"/>
      <c r="P18" s="410"/>
    </row>
    <row r="19" spans="2:16">
      <c r="B19" s="407"/>
      <c r="C19" s="408"/>
      <c r="D19" s="759"/>
      <c r="E19" s="666"/>
      <c r="F19" s="666"/>
      <c r="G19" s="666"/>
      <c r="H19" s="666"/>
      <c r="I19" s="666"/>
      <c r="J19" s="666"/>
      <c r="K19" s="666"/>
      <c r="L19" s="763"/>
      <c r="M19" s="408"/>
      <c r="N19" s="404"/>
      <c r="O19" s="409"/>
      <c r="P19" s="410"/>
    </row>
    <row r="20" spans="2:16">
      <c r="B20" s="407" t="str">
        <f>IF('Historical Data'!C12="","",'Historical Data'!C12)</f>
        <v/>
      </c>
      <c r="C20" s="408" t="str">
        <f>IF('Historical Data'!BZ12="","",'Historical Data'!BZ12)</f>
        <v/>
      </c>
      <c r="D20" s="759" t="str">
        <f>IF('Historical Data'!CA12="","",'Historical Data'!CA12)</f>
        <v/>
      </c>
      <c r="E20" s="666" t="str">
        <f>IF('Historical Data'!CB12="","",'Historical Data'!CB12)</f>
        <v/>
      </c>
      <c r="F20" s="666" t="str">
        <f>IF('Historical Data'!CC12="","",'Historical Data'!CC12)</f>
        <v/>
      </c>
      <c r="G20" s="666" t="str">
        <f>IF('Historical Data'!CD12="","",'Historical Data'!CD12)</f>
        <v/>
      </c>
      <c r="H20" s="666" t="str">
        <f>IF('Historical Data'!CF12="","",'Historical Data'!CF12)</f>
        <v/>
      </c>
      <c r="I20" s="666" t="str">
        <f>IF('Historical Data'!CG12="","",'Historical Data'!CG12)</f>
        <v/>
      </c>
      <c r="J20" s="666" t="str">
        <f>IF('Historical Data'!CH12="","",'Historical Data'!CH12)</f>
        <v/>
      </c>
      <c r="K20" s="666" t="str">
        <f>IF('Historical Data'!CI12="","",'Historical Data'!CI12)</f>
        <v/>
      </c>
      <c r="L20" s="763" t="str">
        <f>IF('Historical Data'!CJ12="","",'Historical Data'!CJ12)</f>
        <v/>
      </c>
      <c r="M20" s="408" t="str">
        <f>IF('Historical Data'!CL12="","",'Historical Data'!CL12)</f>
        <v/>
      </c>
      <c r="N20" s="404"/>
      <c r="O20" s="409" t="str">
        <f>IF('Historical Data'!CM12="","",'Historical Data'!CM12)</f>
        <v/>
      </c>
      <c r="P20" s="410" t="str">
        <f>IF('Historical Data'!CN12="","",'Historical Data'!CN12)</f>
        <v/>
      </c>
    </row>
    <row r="21" spans="2:16">
      <c r="B21" s="407" t="str">
        <f>IF('Historical Data'!C13="","",'Historical Data'!C13)</f>
        <v/>
      </c>
      <c r="C21" s="408" t="str">
        <f>IF('Historical Data'!BZ13="","",'Historical Data'!BZ13)</f>
        <v/>
      </c>
      <c r="D21" s="759" t="str">
        <f>IF('Historical Data'!CA13="","",'Historical Data'!CA13)</f>
        <v/>
      </c>
      <c r="E21" s="666" t="str">
        <f>IF('Historical Data'!CB13="","",'Historical Data'!CB13)</f>
        <v/>
      </c>
      <c r="F21" s="666" t="str">
        <f>IF('Historical Data'!CC13="","",'Historical Data'!CC13)</f>
        <v/>
      </c>
      <c r="G21" s="666" t="str">
        <f>IF('Historical Data'!CD13="","",'Historical Data'!CD13)</f>
        <v/>
      </c>
      <c r="H21" s="666" t="str">
        <f>IF('Historical Data'!CF13="","",'Historical Data'!CF13)</f>
        <v/>
      </c>
      <c r="I21" s="666" t="str">
        <f>IF('Historical Data'!CG13="","",'Historical Data'!CG13)</f>
        <v/>
      </c>
      <c r="J21" s="666" t="str">
        <f>IF('Historical Data'!CH13="","",'Historical Data'!CH13)</f>
        <v/>
      </c>
      <c r="K21" s="666" t="str">
        <f>IF('Historical Data'!CI13="","",'Historical Data'!CI13)</f>
        <v/>
      </c>
      <c r="L21" s="763" t="str">
        <f>IF('Historical Data'!CJ13="","",'Historical Data'!CJ13)</f>
        <v/>
      </c>
      <c r="M21" s="408" t="str">
        <f>IF('Historical Data'!CL13="","",'Historical Data'!CL13)</f>
        <v/>
      </c>
      <c r="N21" s="404"/>
      <c r="O21" s="409" t="str">
        <f>IF('Historical Data'!CM13="","",'Historical Data'!CM13)</f>
        <v/>
      </c>
      <c r="P21" s="410" t="str">
        <f>IF('Historical Data'!CN13="","",'Historical Data'!CN13)</f>
        <v/>
      </c>
    </row>
    <row r="22" spans="2:16">
      <c r="B22" s="407" t="str">
        <f>IF('Historical Data'!C14="","",'Historical Data'!C14)</f>
        <v/>
      </c>
      <c r="C22" s="408" t="str">
        <f>IF('Historical Data'!BZ14="","",'Historical Data'!BZ14)</f>
        <v/>
      </c>
      <c r="D22" s="759" t="str">
        <f>IF('Historical Data'!CA14="","",'Historical Data'!CA14)</f>
        <v/>
      </c>
      <c r="E22" s="666" t="str">
        <f>IF('Historical Data'!CB14="","",'Historical Data'!CB14)</f>
        <v/>
      </c>
      <c r="F22" s="666" t="str">
        <f>IF('Historical Data'!CC14="","",'Historical Data'!CC14)</f>
        <v/>
      </c>
      <c r="G22" s="666" t="str">
        <f>IF('Historical Data'!CD14="","",'Historical Data'!CD14)</f>
        <v/>
      </c>
      <c r="H22" s="666" t="str">
        <f>IF('Historical Data'!CF14="","",'Historical Data'!CF14)</f>
        <v/>
      </c>
      <c r="I22" s="666" t="str">
        <f>IF('Historical Data'!CG14="","",'Historical Data'!CG14)</f>
        <v/>
      </c>
      <c r="J22" s="666" t="str">
        <f>IF('Historical Data'!CH14="","",'Historical Data'!CH14)</f>
        <v/>
      </c>
      <c r="K22" s="666" t="str">
        <f>IF('Historical Data'!CI14="","",'Historical Data'!CI14)</f>
        <v/>
      </c>
      <c r="L22" s="763" t="str">
        <f>IF('Historical Data'!CJ14="","",'Historical Data'!CJ14)</f>
        <v/>
      </c>
      <c r="M22" s="408" t="str">
        <f>IF('Historical Data'!CL14="","",'Historical Data'!CL14)</f>
        <v/>
      </c>
      <c r="N22" s="404"/>
      <c r="O22" s="409" t="str">
        <f>IF('Historical Data'!CM14="","",'Historical Data'!CM14)</f>
        <v/>
      </c>
      <c r="P22" s="410" t="str">
        <f>IF('Historical Data'!CN14="","",'Historical Data'!CN14)</f>
        <v/>
      </c>
    </row>
    <row r="23" spans="2:16">
      <c r="B23" s="407" t="str">
        <f>IF('Historical Data'!C15="","",'Historical Data'!C15)</f>
        <v/>
      </c>
      <c r="C23" s="408" t="str">
        <f>IF('Historical Data'!BZ15="","",'Historical Data'!BZ15)</f>
        <v/>
      </c>
      <c r="D23" s="759" t="str">
        <f>IF('Historical Data'!CA15="","",'Historical Data'!CA15)</f>
        <v/>
      </c>
      <c r="E23" s="666" t="str">
        <f>IF('Historical Data'!CB15="","",'Historical Data'!CB15)</f>
        <v/>
      </c>
      <c r="F23" s="666" t="str">
        <f>IF('Historical Data'!CC15="","",'Historical Data'!CC15)</f>
        <v/>
      </c>
      <c r="G23" s="666" t="str">
        <f>IF('Historical Data'!CD15="","",'Historical Data'!CD15)</f>
        <v/>
      </c>
      <c r="H23" s="666" t="str">
        <f>IF('Historical Data'!CF15="","",'Historical Data'!CF15)</f>
        <v/>
      </c>
      <c r="I23" s="666" t="str">
        <f>IF('Historical Data'!CG15="","",'Historical Data'!CG15)</f>
        <v/>
      </c>
      <c r="J23" s="666" t="str">
        <f>IF('Historical Data'!CH15="","",'Historical Data'!CH15)</f>
        <v/>
      </c>
      <c r="K23" s="666" t="str">
        <f>IF('Historical Data'!CI15="","",'Historical Data'!CI15)</f>
        <v/>
      </c>
      <c r="L23" s="763" t="str">
        <f>IF('Historical Data'!CJ15="","",'Historical Data'!CJ15)</f>
        <v/>
      </c>
      <c r="M23" s="408" t="str">
        <f>IF('Historical Data'!CL15="","",'Historical Data'!CL15)</f>
        <v/>
      </c>
      <c r="N23" s="404"/>
      <c r="O23" s="409" t="str">
        <f>IF('Historical Data'!CM15="","",'Historical Data'!CM15)</f>
        <v/>
      </c>
      <c r="P23" s="410" t="str">
        <f>IF('Historical Data'!CN15="","",'Historical Data'!CN15)</f>
        <v/>
      </c>
    </row>
    <row r="24" spans="2:16">
      <c r="B24" s="407" t="str">
        <f>IF('Historical Data'!C16="","",'Historical Data'!C16)</f>
        <v/>
      </c>
      <c r="C24" s="408" t="str">
        <f>IF('Historical Data'!BZ16="","",'Historical Data'!BZ16)</f>
        <v/>
      </c>
      <c r="D24" s="759" t="str">
        <f>IF('Historical Data'!CA16="","",'Historical Data'!CA16)</f>
        <v/>
      </c>
      <c r="E24" s="666" t="str">
        <f>IF('Historical Data'!CB16="","",'Historical Data'!CB16)</f>
        <v/>
      </c>
      <c r="F24" s="666" t="str">
        <f>IF('Historical Data'!CC16="","",'Historical Data'!CC16)</f>
        <v/>
      </c>
      <c r="G24" s="666" t="str">
        <f>IF('Historical Data'!CD16="","",'Historical Data'!CD16)</f>
        <v/>
      </c>
      <c r="H24" s="666" t="str">
        <f>IF('Historical Data'!CF16="","",'Historical Data'!CF16)</f>
        <v/>
      </c>
      <c r="I24" s="666" t="str">
        <f>IF('Historical Data'!CG16="","",'Historical Data'!CG16)</f>
        <v/>
      </c>
      <c r="J24" s="666" t="str">
        <f>IF('Historical Data'!CH16="","",'Historical Data'!CH16)</f>
        <v/>
      </c>
      <c r="K24" s="666" t="str">
        <f>IF('Historical Data'!CI16="","",'Historical Data'!CI16)</f>
        <v/>
      </c>
      <c r="L24" s="763" t="str">
        <f>IF('Historical Data'!CJ16="","",'Historical Data'!CJ16)</f>
        <v/>
      </c>
      <c r="M24" s="408" t="str">
        <f>IF('Historical Data'!CL16="","",'Historical Data'!CL16)</f>
        <v/>
      </c>
      <c r="N24" s="404"/>
      <c r="O24" s="409" t="str">
        <f>IF('Historical Data'!CM16="","",'Historical Data'!CM16)</f>
        <v/>
      </c>
      <c r="P24" s="410" t="str">
        <f>IF('Historical Data'!CN16="","",'Historical Data'!CN16)</f>
        <v/>
      </c>
    </row>
    <row r="25" spans="2:16">
      <c r="B25" s="407" t="str">
        <f>IF('Historical Data'!C17="","",'Historical Data'!C17)</f>
        <v/>
      </c>
      <c r="C25" s="408" t="str">
        <f>IF('Historical Data'!BZ17="","",'Historical Data'!BZ17)</f>
        <v/>
      </c>
      <c r="D25" s="759" t="str">
        <f>IF('Historical Data'!CA17="","",'Historical Data'!CA17)</f>
        <v/>
      </c>
      <c r="E25" s="666" t="str">
        <f>IF('Historical Data'!CB17="","",'Historical Data'!CB17)</f>
        <v/>
      </c>
      <c r="F25" s="666" t="str">
        <f>IF('Historical Data'!CC17="","",'Historical Data'!CC17)</f>
        <v/>
      </c>
      <c r="G25" s="666" t="str">
        <f>IF('Historical Data'!CD17="","",'Historical Data'!CD17)</f>
        <v/>
      </c>
      <c r="H25" s="666" t="str">
        <f>IF('Historical Data'!CF17="","",'Historical Data'!CF17)</f>
        <v/>
      </c>
      <c r="I25" s="666" t="str">
        <f>IF('Historical Data'!CG17="","",'Historical Data'!CG17)</f>
        <v/>
      </c>
      <c r="J25" s="666" t="str">
        <f>IF('Historical Data'!CH17="","",'Historical Data'!CH17)</f>
        <v/>
      </c>
      <c r="K25" s="666" t="str">
        <f>IF('Historical Data'!CI17="","",'Historical Data'!CI17)</f>
        <v/>
      </c>
      <c r="L25" s="763" t="str">
        <f>IF('Historical Data'!CJ17="","",'Historical Data'!CJ17)</f>
        <v/>
      </c>
      <c r="M25" s="408" t="str">
        <f>IF('Historical Data'!CL17="","",'Historical Data'!CL17)</f>
        <v/>
      </c>
      <c r="N25" s="404"/>
      <c r="O25" s="409" t="str">
        <f>IF('Historical Data'!CM17="","",'Historical Data'!CM17)</f>
        <v/>
      </c>
      <c r="P25" s="410" t="str">
        <f>IF('Historical Data'!CN17="","",'Historical Data'!CN17)</f>
        <v/>
      </c>
    </row>
    <row r="26" spans="2:16">
      <c r="B26" s="407" t="str">
        <f>IF('Historical Data'!C18="","",'Historical Data'!C18)</f>
        <v/>
      </c>
      <c r="C26" s="408" t="str">
        <f>IF('Historical Data'!BZ18="","",'Historical Data'!BZ18)</f>
        <v/>
      </c>
      <c r="D26" s="759" t="str">
        <f>IF('Historical Data'!CA18="","",'Historical Data'!CA18)</f>
        <v/>
      </c>
      <c r="E26" s="666" t="str">
        <f>IF('Historical Data'!CB18="","",'Historical Data'!CB18)</f>
        <v/>
      </c>
      <c r="F26" s="666" t="str">
        <f>IF('Historical Data'!CC18="","",'Historical Data'!CC18)</f>
        <v/>
      </c>
      <c r="G26" s="666" t="str">
        <f>IF('Historical Data'!CD18="","",'Historical Data'!CD18)</f>
        <v/>
      </c>
      <c r="H26" s="666" t="str">
        <f>IF('Historical Data'!CF18="","",'Historical Data'!CF18)</f>
        <v/>
      </c>
      <c r="I26" s="666" t="str">
        <f>IF('Historical Data'!CG18="","",'Historical Data'!CG18)</f>
        <v/>
      </c>
      <c r="J26" s="666" t="str">
        <f>IF('Historical Data'!CH18="","",'Historical Data'!CH18)</f>
        <v/>
      </c>
      <c r="K26" s="666" t="str">
        <f>IF('Historical Data'!CI18="","",'Historical Data'!CI18)</f>
        <v/>
      </c>
      <c r="L26" s="763" t="str">
        <f>IF('Historical Data'!CJ18="","",'Historical Data'!CJ18)</f>
        <v/>
      </c>
      <c r="M26" s="408" t="str">
        <f>IF('Historical Data'!CL18="","",'Historical Data'!CL18)</f>
        <v/>
      </c>
      <c r="N26" s="404"/>
      <c r="O26" s="409" t="str">
        <f>IF('Historical Data'!CM18="","",'Historical Data'!CM18)</f>
        <v/>
      </c>
      <c r="P26" s="410" t="str">
        <f>IF('Historical Data'!CN18="","",'Historical Data'!CN18)</f>
        <v/>
      </c>
    </row>
    <row r="27" spans="2:16">
      <c r="B27" s="407" t="str">
        <f>IF('Historical Data'!C19="","",'Historical Data'!C19)</f>
        <v/>
      </c>
      <c r="C27" s="408" t="str">
        <f>IF('Historical Data'!BZ19="","",'Historical Data'!BZ19)</f>
        <v/>
      </c>
      <c r="D27" s="759" t="str">
        <f>IF('Historical Data'!CA19="","",'Historical Data'!CA19)</f>
        <v/>
      </c>
      <c r="E27" s="666" t="str">
        <f>IF('Historical Data'!CB19="","",'Historical Data'!CB19)</f>
        <v/>
      </c>
      <c r="F27" s="666" t="str">
        <f>IF('Historical Data'!CC19="","",'Historical Data'!CC19)</f>
        <v/>
      </c>
      <c r="G27" s="666" t="str">
        <f>IF('Historical Data'!CD19="","",'Historical Data'!CD19)</f>
        <v/>
      </c>
      <c r="H27" s="666" t="str">
        <f>IF('Historical Data'!CF19="","",'Historical Data'!CF19)</f>
        <v/>
      </c>
      <c r="I27" s="666" t="str">
        <f>IF('Historical Data'!CG19="","",'Historical Data'!CG19)</f>
        <v/>
      </c>
      <c r="J27" s="666" t="str">
        <f>IF('Historical Data'!CH19="","",'Historical Data'!CH19)</f>
        <v/>
      </c>
      <c r="K27" s="666" t="str">
        <f>IF('Historical Data'!CI19="","",'Historical Data'!CI19)</f>
        <v/>
      </c>
      <c r="L27" s="763" t="str">
        <f>IF('Historical Data'!CJ19="","",'Historical Data'!CJ19)</f>
        <v/>
      </c>
      <c r="M27" s="408" t="str">
        <f>IF('Historical Data'!CL19="","",'Historical Data'!CL19)</f>
        <v/>
      </c>
      <c r="N27" s="404"/>
      <c r="O27" s="409" t="str">
        <f>IF('Historical Data'!CM19="","",'Historical Data'!CM19)</f>
        <v/>
      </c>
      <c r="P27" s="410" t="str">
        <f>IF('Historical Data'!CN19="","",'Historical Data'!CN19)</f>
        <v/>
      </c>
    </row>
    <row r="28" spans="2:16" ht="12.5" thickBot="1">
      <c r="B28" s="407" t="str">
        <f>IF('Historical Data'!C20="","",'Historical Data'!C20)</f>
        <v/>
      </c>
      <c r="C28" s="761" t="str">
        <f>IF('Historical Data'!BZ20="","",'Historical Data'!BZ20)</f>
        <v/>
      </c>
      <c r="D28" s="759" t="str">
        <f>IF('Historical Data'!CA20="","",'Historical Data'!CA20)</f>
        <v/>
      </c>
      <c r="E28" s="666" t="str">
        <f>IF('Historical Data'!CB20="","",'Historical Data'!CB20)</f>
        <v/>
      </c>
      <c r="F28" s="666" t="str">
        <f>IF('Historical Data'!CC20="","",'Historical Data'!CC20)</f>
        <v/>
      </c>
      <c r="G28" s="666" t="str">
        <f>IF('Historical Data'!CD20="","",'Historical Data'!CD20)</f>
        <v/>
      </c>
      <c r="H28" s="666" t="str">
        <f>IF('Historical Data'!CF20="","",'Historical Data'!CF20)</f>
        <v/>
      </c>
      <c r="I28" s="666" t="str">
        <f>IF('Historical Data'!CG20="","",'Historical Data'!CG20)</f>
        <v/>
      </c>
      <c r="J28" s="666" t="str">
        <f>IF('Historical Data'!CH20="","",'Historical Data'!CH20)</f>
        <v/>
      </c>
      <c r="K28" s="666" t="str">
        <f>IF('Historical Data'!CI20="","",'Historical Data'!CI20)</f>
        <v/>
      </c>
      <c r="L28" s="763" t="str">
        <f>IF('Historical Data'!CJ20="","",'Historical Data'!CJ20)</f>
        <v/>
      </c>
      <c r="M28" s="761" t="str">
        <f>IF('Historical Data'!CL20="","",'Historical Data'!CL20)</f>
        <v/>
      </c>
      <c r="N28" s="404"/>
      <c r="O28" s="409" t="str">
        <f>IF('Historical Data'!CM20="","",'Historical Data'!CM20)</f>
        <v/>
      </c>
      <c r="P28" s="410" t="str">
        <f>IF('Historical Data'!CN20="","",'Historical Data'!CN20)</f>
        <v/>
      </c>
    </row>
    <row r="30" spans="2:16">
      <c r="O30" s="404"/>
    </row>
    <row r="34" spans="10:10">
      <c r="J34" s="404"/>
    </row>
    <row r="38" spans="10:10">
      <c r="J38" s="404"/>
    </row>
  </sheetData>
  <mergeCells count="2">
    <mergeCell ref="B7:W7"/>
    <mergeCell ref="E3:H3"/>
  </mergeCells>
  <pageMargins left="0.7" right="0.7" top="0.75" bottom="0.75" header="0.3" footer="0.3"/>
  <drawing r:id="rId1"/>
</worksheet>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output Compta</vt:lpstr>
      <vt:lpstr>00 - Cover</vt:lpstr>
      <vt:lpstr>Controle Cash</vt:lpstr>
      <vt:lpstr>01 - Key Figures</vt:lpstr>
      <vt:lpstr>02 - Checks</vt:lpstr>
      <vt:lpstr>03 - Ratings &amp; Triggers</vt:lpstr>
      <vt:lpstr>04 - Reserve calculation</vt:lpstr>
      <vt:lpstr>OD compta</vt:lpstr>
      <vt:lpstr>05 - Asset Follow-up</vt:lpstr>
      <vt:lpstr>06 - Performance Follow-up</vt:lpstr>
      <vt:lpstr>07 - Amortization profil</vt:lpstr>
      <vt:lpstr>08 - Notes Follow up</vt:lpstr>
      <vt:lpstr>09 - Interest</vt:lpstr>
      <vt:lpstr>10 - Available Distribution</vt:lpstr>
      <vt:lpstr>INPUT_BMW</vt:lpstr>
      <vt:lpstr>11 - Swap</vt:lpstr>
      <vt:lpstr>12 - Third party expenses</vt:lpstr>
      <vt:lpstr>13 - Priority of Payments</vt:lpstr>
      <vt:lpstr>14 - Soft balance sheet</vt:lpstr>
      <vt:lpstr>Sheet1</vt:lpstr>
      <vt:lpstr>15 - Event</vt:lpstr>
      <vt:lpstr>Calendar</vt:lpstr>
      <vt:lpstr>17 - Euribor</vt:lpstr>
      <vt:lpstr>BD</vt:lpstr>
      <vt:lpstr>Instructions</vt:lpstr>
      <vt:lpstr>Neolink</vt:lpstr>
      <vt:lpstr>Historical Data</vt:lpstr>
      <vt:lpstr>XX- INPUT_DATA Consistency Test</vt:lpstr>
      <vt:lpstr>INPUT_DATA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2025-07-21T07:10:11Z</cp:lastPrinted>
  <dcterms:created xsi:type="dcterms:W3CDTF">2015-06-05T18:17:20Z</dcterms:created>
  <dcterms:modified xsi:type="dcterms:W3CDTF">2025-12-15T08:11:11Z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2025-07-10T16:01:00Z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3a4c77a1-e437-425c-a068-32f49b168b89</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